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127.xml" ContentType="application/vnd.openxmlformats-officedocument.spreadsheetml.externalLink+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externalLinks/externalLink139.xml" ContentType="application/vnd.openxmlformats-officedocument.spreadsheetml.externalLink+xml"/>
  <Override PartName="/xl/externalLinks/externalLink157.xml" ContentType="application/vnd.openxmlformats-officedocument.spreadsheetml.externalLink+xml"/>
  <Override PartName="/xl/worksheets/sheet25.xml" ContentType="application/vnd.openxmlformats-officedocument.spreadsheetml.worksheet+xml"/>
  <Override PartName="/xl/worksheets/sheet43.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46.xml" ContentType="application/vnd.openxmlformats-officedocument.spreadsheetml.externalLink+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53.xml" ContentType="application/vnd.openxmlformats-officedocument.spreadsheetml.externalLink+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42.xml" ContentType="application/vnd.openxmlformats-officedocument.spreadsheetml.externalLink+xml"/>
  <Override PartName="/xl/externalLinks/externalLink160.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Default Extension="wmf" ContentType="image/x-wmf"/>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worksheets/sheet38.xml" ContentType="application/vnd.openxmlformats-officedocument.spreadsheetml.worksheet+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drawings/drawing5.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externalLinks/externalLink149.xml" ContentType="application/vnd.openxmlformats-officedocument.spreadsheetml.externalLink+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ЭтаКнига" defaultThemeVersion="124226"/>
  <bookViews>
    <workbookView xWindow="0" yWindow="540" windowWidth="15480" windowHeight="7095" tabRatio="863" activeTab="3"/>
  </bookViews>
  <sheets>
    <sheet name="Баланс мощности" sheetId="1" r:id="rId1"/>
    <sheet name="1.1.2." sheetId="2" r:id="rId2"/>
    <sheet name="Полезный отпуск" sheetId="3" r:id="rId3"/>
    <sheet name="1.2.2." sheetId="4" r:id="rId4"/>
    <sheet name="прил. 1 (факт 2023)" sheetId="115" state="hidden" r:id="rId5"/>
    <sheet name=" 1.5." sheetId="15" state="hidden" r:id="rId6"/>
    <sheet name="  1.6." sheetId="22" state="hidden" r:id="rId7"/>
    <sheet name="2025" sheetId="116" state="hidden" r:id="rId8"/>
    <sheet name="1.27-1пг 2025" sheetId="77" state="hidden" r:id="rId9"/>
    <sheet name="1.27-2 пг 2025" sheetId="78" state="hidden" r:id="rId10"/>
    <sheet name="27  2023" sheetId="90" state="hidden" r:id="rId11"/>
    <sheet name="∆НРj-2" sheetId="113" state="hidden" r:id="rId12"/>
    <sheet name="∆РЭj-2" sheetId="114" state="hidden" r:id="rId13"/>
    <sheet name="15 тр+сб" sheetId="31" state="hidden" r:id="rId14"/>
    <sheet name="16общ" sheetId="34" state="hidden" r:id="rId15"/>
    <sheet name="16 пр " sheetId="35" state="hidden" r:id="rId16"/>
    <sheet name="1.16.2" sheetId="36" state="hidden" r:id="rId17"/>
    <sheet name="16тр" sheetId="75" state="hidden" r:id="rId18"/>
    <sheet name="1.16.ремонт" sheetId="76" state="hidden" r:id="rId19"/>
    <sheet name="1.17" sheetId="37" state="hidden" r:id="rId20"/>
    <sheet name="1.17.1" sheetId="38" state="hidden" r:id="rId21"/>
    <sheet name="1.20" sheetId="39" state="hidden" r:id="rId22"/>
    <sheet name="1.20.1" sheetId="40" state="hidden" r:id="rId23"/>
    <sheet name="1.20.3" sheetId="41" state="hidden" r:id="rId24"/>
    <sheet name="П17" sheetId="87" state="hidden" r:id="rId25"/>
    <sheet name="19" sheetId="88" state="hidden" r:id="rId26"/>
    <sheet name="1.21" sheetId="42" state="hidden" r:id="rId27"/>
    <sheet name="1.21.1" sheetId="43" state="hidden" r:id="rId28"/>
    <sheet name="1.21.2" sheetId="44" state="hidden" r:id="rId29"/>
    <sheet name="1.22" sheetId="45" state="hidden" r:id="rId30"/>
    <sheet name="1.23" sheetId="46" state="hidden" r:id="rId31"/>
    <sheet name="1.24" sheetId="47" state="hidden" r:id="rId32"/>
    <sheet name="1.26 не печатать" sheetId="49" state="hidden" r:id="rId33"/>
    <sheet name="1.25" sheetId="48" state="hidden" r:id="rId34"/>
    <sheet name="1.27." sheetId="56" state="hidden" r:id="rId35"/>
    <sheet name="22" sheetId="89" state="hidden" r:id="rId36"/>
    <sheet name="Свод_ФАКТ 2021 (Ген)" sheetId="93" state="hidden" r:id="rId37"/>
    <sheet name="∆НРi" sheetId="101" state="hidden" r:id="rId38"/>
    <sheet name="∆ЭПj" sheetId="102" state="hidden" r:id="rId39"/>
    <sheet name="ПОi" sheetId="103" state="hidden" r:id="rId40"/>
    <sheet name="КНКi" sheetId="104" state="hidden" r:id="rId41"/>
    <sheet name="∆НВВ сод i" sheetId="105" state="hidden" r:id="rId42"/>
    <sheet name="Свод_ФАКТ 2022" sheetId="106" state="hidden" r:id="rId43"/>
    <sheet name="1.27.1 2 пол" sheetId="50"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a" localSheetId="11">#REF!</definedName>
    <definedName name="\a" localSheetId="12">#REF!</definedName>
    <definedName name="\a" localSheetId="18">#REF!</definedName>
    <definedName name="\a" localSheetId="17">#REF!</definedName>
    <definedName name="\a">#REF!</definedName>
    <definedName name="\b" localSheetId="11">#REF!</definedName>
    <definedName name="\b" localSheetId="12">#REF!</definedName>
    <definedName name="\b">#REF!</definedName>
    <definedName name="\c" localSheetId="11">#REF!</definedName>
    <definedName name="\c" localSheetId="12">#REF!</definedName>
    <definedName name="\c">#REF!</definedName>
    <definedName name="\d" localSheetId="11">#REF!</definedName>
    <definedName name="\d" localSheetId="12">#REF!</definedName>
    <definedName name="\d">#REF!</definedName>
    <definedName name="\e" localSheetId="11">#REF!</definedName>
    <definedName name="\e" localSheetId="12">#REF!</definedName>
    <definedName name="\e">#REF!</definedName>
    <definedName name="\f" localSheetId="11">#REF!</definedName>
    <definedName name="\f" localSheetId="12">#REF!</definedName>
    <definedName name="\f">#REF!</definedName>
    <definedName name="\g" localSheetId="11">#REF!</definedName>
    <definedName name="\g" localSheetId="12">#REF!</definedName>
    <definedName name="\g">#REF!</definedName>
    <definedName name="\h" localSheetId="11">#REF!</definedName>
    <definedName name="\h" localSheetId="12">#REF!</definedName>
    <definedName name="\h">#REF!</definedName>
    <definedName name="\i" localSheetId="11">#REF!</definedName>
    <definedName name="\i" localSheetId="12">#REF!</definedName>
    <definedName name="\i">#REF!</definedName>
    <definedName name="\j" localSheetId="11">#REF!</definedName>
    <definedName name="\j" localSheetId="12">#REF!</definedName>
    <definedName name="\j">#REF!</definedName>
    <definedName name="\k" localSheetId="11">#REF!</definedName>
    <definedName name="\k" localSheetId="12">#REF!</definedName>
    <definedName name="\k">#REF!</definedName>
    <definedName name="\l" localSheetId="11">#REF!</definedName>
    <definedName name="\l" localSheetId="12">#REF!</definedName>
    <definedName name="\l">#REF!</definedName>
    <definedName name="\m" localSheetId="11">#REF!</definedName>
    <definedName name="\m" localSheetId="12">#REF!</definedName>
    <definedName name="\m" localSheetId="18">#REF!</definedName>
    <definedName name="\m" localSheetId="17">#REF!</definedName>
    <definedName name="\m">#REF!</definedName>
    <definedName name="\n" localSheetId="11">#REF!</definedName>
    <definedName name="\n" localSheetId="12">#REF!</definedName>
    <definedName name="\n" localSheetId="18">#REF!</definedName>
    <definedName name="\n" localSheetId="17">#REF!</definedName>
    <definedName name="\n">#REF!</definedName>
    <definedName name="\o" localSheetId="11">#REF!</definedName>
    <definedName name="\o" localSheetId="12">#REF!</definedName>
    <definedName name="\o" localSheetId="18">#REF!</definedName>
    <definedName name="\o" localSheetId="17">#REF!</definedName>
    <definedName name="\o">#REF!</definedName>
    <definedName name="\q" localSheetId="11">#REF!</definedName>
    <definedName name="\q" localSheetId="12">#REF!</definedName>
    <definedName name="\q">#REF!</definedName>
    <definedName name="\t" localSheetId="11">#REF!</definedName>
    <definedName name="\t" localSheetId="12">#REF!</definedName>
    <definedName name="\t">#REF!</definedName>
    <definedName name="\v" localSheetId="11">#REF!</definedName>
    <definedName name="\v" localSheetId="12">#REF!</definedName>
    <definedName name="\v">#REF!</definedName>
    <definedName name="\x" localSheetId="11">#REF!</definedName>
    <definedName name="\x" localSheetId="12">#REF!</definedName>
    <definedName name="\x">#REF!</definedName>
    <definedName name="\y" localSheetId="11">#REF!</definedName>
    <definedName name="\y" localSheetId="12">#REF!</definedName>
    <definedName name="\y">#REF!</definedName>
    <definedName name="\z" localSheetId="11">#REF!</definedName>
    <definedName name="\z" localSheetId="12">#REF!</definedName>
    <definedName name="\z">#REF!</definedName>
    <definedName name="\ф23" localSheetId="11">#REF!</definedName>
    <definedName name="\ф23" localSheetId="12">#REF!</definedName>
    <definedName name="\ф23">#REF!</definedName>
    <definedName name="_">#N/A</definedName>
    <definedName name="_____________________SP1" localSheetId="11">[1]FES!#REF!</definedName>
    <definedName name="_____________________SP1" localSheetId="12">[1]FES!#REF!</definedName>
    <definedName name="_____________________SP1">[1]FES!#REF!</definedName>
    <definedName name="_____________________SP10" localSheetId="11">[1]FES!#REF!</definedName>
    <definedName name="_____________________SP10" localSheetId="12">[1]FES!#REF!</definedName>
    <definedName name="_____________________SP10">[1]FES!#REF!</definedName>
    <definedName name="_____________________SP11" localSheetId="11">[1]FES!#REF!</definedName>
    <definedName name="_____________________SP11" localSheetId="12">[1]FES!#REF!</definedName>
    <definedName name="_____________________SP11">[1]FES!#REF!</definedName>
    <definedName name="_____________________SP12" localSheetId="11">[1]FES!#REF!</definedName>
    <definedName name="_____________________SP12" localSheetId="12">[1]FES!#REF!</definedName>
    <definedName name="_____________________SP12">[1]FES!#REF!</definedName>
    <definedName name="_____________________SP13" localSheetId="11">[1]FES!#REF!</definedName>
    <definedName name="_____________________SP13" localSheetId="12">[1]FES!#REF!</definedName>
    <definedName name="_____________________SP13">[1]FES!#REF!</definedName>
    <definedName name="_____________________SP14" localSheetId="11">[1]FES!#REF!</definedName>
    <definedName name="_____________________SP14" localSheetId="12">[1]FES!#REF!</definedName>
    <definedName name="_____________________SP14">[1]FES!#REF!</definedName>
    <definedName name="_____________________SP15" localSheetId="11">[1]FES!#REF!</definedName>
    <definedName name="_____________________SP15" localSheetId="12">[1]FES!#REF!</definedName>
    <definedName name="_____________________SP15">[1]FES!#REF!</definedName>
    <definedName name="_____________________SP16" localSheetId="11">[1]FES!#REF!</definedName>
    <definedName name="_____________________SP16" localSheetId="12">[1]FES!#REF!</definedName>
    <definedName name="_____________________SP16">[1]FES!#REF!</definedName>
    <definedName name="_____________________SP17" localSheetId="11">[1]FES!#REF!</definedName>
    <definedName name="_____________________SP17" localSheetId="12">[1]FES!#REF!</definedName>
    <definedName name="_____________________SP17">[1]FES!#REF!</definedName>
    <definedName name="_____________________SP18" localSheetId="11">[1]FES!#REF!</definedName>
    <definedName name="_____________________SP18" localSheetId="12">[1]FES!#REF!</definedName>
    <definedName name="_____________________SP18">[1]FES!#REF!</definedName>
    <definedName name="_____________________SP19" localSheetId="11">[1]FES!#REF!</definedName>
    <definedName name="_____________________SP19" localSheetId="12">[1]FES!#REF!</definedName>
    <definedName name="_____________________SP19">[1]FES!#REF!</definedName>
    <definedName name="_____________________SP2" localSheetId="11">[1]FES!#REF!</definedName>
    <definedName name="_____________________SP2" localSheetId="12">[1]FES!#REF!</definedName>
    <definedName name="_____________________SP2">[1]FES!#REF!</definedName>
    <definedName name="_____________________SP20" localSheetId="11">[1]FES!#REF!</definedName>
    <definedName name="_____________________SP20" localSheetId="12">[1]FES!#REF!</definedName>
    <definedName name="_____________________SP20">[1]FES!#REF!</definedName>
    <definedName name="_____________________SP3" localSheetId="11">[1]FES!#REF!</definedName>
    <definedName name="_____________________SP3" localSheetId="12">[1]FES!#REF!</definedName>
    <definedName name="_____________________SP3">[1]FES!#REF!</definedName>
    <definedName name="_____________________SP4" localSheetId="11">[1]FES!#REF!</definedName>
    <definedName name="_____________________SP4" localSheetId="12">[1]FES!#REF!</definedName>
    <definedName name="_____________________SP4">[1]FES!#REF!</definedName>
    <definedName name="_____________________SP5" localSheetId="11">[1]FES!#REF!</definedName>
    <definedName name="_____________________SP5" localSheetId="12">[1]FES!#REF!</definedName>
    <definedName name="_____________________SP5">[1]FES!#REF!</definedName>
    <definedName name="_____________________SP7" localSheetId="11">[1]FES!#REF!</definedName>
    <definedName name="_____________________SP7" localSheetId="12">[1]FES!#REF!</definedName>
    <definedName name="_____________________SP7">[1]FES!#REF!</definedName>
    <definedName name="_____________________SP8" localSheetId="11">[1]FES!#REF!</definedName>
    <definedName name="_____________________SP8" localSheetId="12">[1]FES!#REF!</definedName>
    <definedName name="_____________________SP8">[1]FES!#REF!</definedName>
    <definedName name="_____________________SP9" localSheetId="11">[1]FES!#REF!</definedName>
    <definedName name="_____________________SP9" localSheetId="12">[1]FES!#REF!</definedName>
    <definedName name="_____________________SP9">[1]FES!#REF!</definedName>
    <definedName name="____________________SP1" localSheetId="11">[1]FES!#REF!</definedName>
    <definedName name="____________________SP1" localSheetId="12">[1]FES!#REF!</definedName>
    <definedName name="____________________SP1">[1]FES!#REF!</definedName>
    <definedName name="____________________SP10" localSheetId="11">[1]FES!#REF!</definedName>
    <definedName name="____________________SP10" localSheetId="12">[1]FES!#REF!</definedName>
    <definedName name="____________________SP10">[1]FES!#REF!</definedName>
    <definedName name="____________________SP11" localSheetId="11">[1]FES!#REF!</definedName>
    <definedName name="____________________SP11" localSheetId="12">[1]FES!#REF!</definedName>
    <definedName name="____________________SP11">[1]FES!#REF!</definedName>
    <definedName name="____________________SP12" localSheetId="11">[1]FES!#REF!</definedName>
    <definedName name="____________________SP12" localSheetId="12">[1]FES!#REF!</definedName>
    <definedName name="____________________SP12">[1]FES!#REF!</definedName>
    <definedName name="____________________SP13" localSheetId="11">[1]FES!#REF!</definedName>
    <definedName name="____________________SP13" localSheetId="12">[1]FES!#REF!</definedName>
    <definedName name="____________________SP13">[1]FES!#REF!</definedName>
    <definedName name="____________________SP14" localSheetId="11">[1]FES!#REF!</definedName>
    <definedName name="____________________SP14" localSheetId="12">[1]FES!#REF!</definedName>
    <definedName name="____________________SP14">[1]FES!#REF!</definedName>
    <definedName name="____________________SP15" localSheetId="11">[1]FES!#REF!</definedName>
    <definedName name="____________________SP15" localSheetId="12">[1]FES!#REF!</definedName>
    <definedName name="____________________SP15">[1]FES!#REF!</definedName>
    <definedName name="____________________SP16" localSheetId="11">[1]FES!#REF!</definedName>
    <definedName name="____________________SP16" localSheetId="12">[1]FES!#REF!</definedName>
    <definedName name="____________________SP16">[1]FES!#REF!</definedName>
    <definedName name="____________________SP17" localSheetId="11">[1]FES!#REF!</definedName>
    <definedName name="____________________SP17" localSheetId="12">[1]FES!#REF!</definedName>
    <definedName name="____________________SP17">[1]FES!#REF!</definedName>
    <definedName name="____________________SP18" localSheetId="11">[1]FES!#REF!</definedName>
    <definedName name="____________________SP18" localSheetId="12">[1]FES!#REF!</definedName>
    <definedName name="____________________SP18">[1]FES!#REF!</definedName>
    <definedName name="____________________SP19" localSheetId="11">[1]FES!#REF!</definedName>
    <definedName name="____________________SP19" localSheetId="12">[1]FES!#REF!</definedName>
    <definedName name="____________________SP19">[1]FES!#REF!</definedName>
    <definedName name="____________________SP2" localSheetId="11">[1]FES!#REF!</definedName>
    <definedName name="____________________SP2" localSheetId="12">[1]FES!#REF!</definedName>
    <definedName name="____________________SP2">[1]FES!#REF!</definedName>
    <definedName name="____________________SP20" localSheetId="11">[1]FES!#REF!</definedName>
    <definedName name="____________________SP20" localSheetId="12">[1]FES!#REF!</definedName>
    <definedName name="____________________SP20">[1]FES!#REF!</definedName>
    <definedName name="____________________SP3" localSheetId="11">[1]FES!#REF!</definedName>
    <definedName name="____________________SP3" localSheetId="12">[1]FES!#REF!</definedName>
    <definedName name="____________________SP3">[1]FES!#REF!</definedName>
    <definedName name="____________________SP4" localSheetId="11">[1]FES!#REF!</definedName>
    <definedName name="____________________SP4" localSheetId="12">[1]FES!#REF!</definedName>
    <definedName name="____________________SP4">[1]FES!#REF!</definedName>
    <definedName name="____________________SP5" localSheetId="11">[1]FES!#REF!</definedName>
    <definedName name="____________________SP5" localSheetId="12">[1]FES!#REF!</definedName>
    <definedName name="____________________SP5">[1]FES!#REF!</definedName>
    <definedName name="____________________SP7" localSheetId="11">[1]FES!#REF!</definedName>
    <definedName name="____________________SP7" localSheetId="12">[1]FES!#REF!</definedName>
    <definedName name="____________________SP7">[1]FES!#REF!</definedName>
    <definedName name="____________________SP8" localSheetId="11">[1]FES!#REF!</definedName>
    <definedName name="____________________SP8" localSheetId="12">[1]FES!#REF!</definedName>
    <definedName name="____________________SP8">[1]FES!#REF!</definedName>
    <definedName name="____________________SP9" localSheetId="11">[1]FES!#REF!</definedName>
    <definedName name="____________________SP9" localSheetId="12">[1]FES!#REF!</definedName>
    <definedName name="____________________SP9">[1]FES!#REF!</definedName>
    <definedName name="___________________SP1" localSheetId="11">[1]FES!#REF!</definedName>
    <definedName name="___________________SP1" localSheetId="12">[1]FES!#REF!</definedName>
    <definedName name="___________________SP1">[1]FES!#REF!</definedName>
    <definedName name="___________________SP10" localSheetId="11">[1]FES!#REF!</definedName>
    <definedName name="___________________SP10" localSheetId="12">[1]FES!#REF!</definedName>
    <definedName name="___________________SP10">[1]FES!#REF!</definedName>
    <definedName name="___________________SP11" localSheetId="11">[1]FES!#REF!</definedName>
    <definedName name="___________________SP11" localSheetId="12">[1]FES!#REF!</definedName>
    <definedName name="___________________SP11">[1]FES!#REF!</definedName>
    <definedName name="___________________SP12" localSheetId="11">[1]FES!#REF!</definedName>
    <definedName name="___________________SP12" localSheetId="12">[1]FES!#REF!</definedName>
    <definedName name="___________________SP12">[1]FES!#REF!</definedName>
    <definedName name="___________________SP13" localSheetId="11">[1]FES!#REF!</definedName>
    <definedName name="___________________SP13" localSheetId="12">[1]FES!#REF!</definedName>
    <definedName name="___________________SP13">[1]FES!#REF!</definedName>
    <definedName name="___________________SP14" localSheetId="11">[1]FES!#REF!</definedName>
    <definedName name="___________________SP14" localSheetId="12">[1]FES!#REF!</definedName>
    <definedName name="___________________SP14">[1]FES!#REF!</definedName>
    <definedName name="___________________SP15" localSheetId="11">[1]FES!#REF!</definedName>
    <definedName name="___________________SP15" localSheetId="12">[1]FES!#REF!</definedName>
    <definedName name="___________________SP15">[1]FES!#REF!</definedName>
    <definedName name="___________________SP16" localSheetId="11">[1]FES!#REF!</definedName>
    <definedName name="___________________SP16" localSheetId="12">[1]FES!#REF!</definedName>
    <definedName name="___________________SP16">[1]FES!#REF!</definedName>
    <definedName name="___________________SP17" localSheetId="11">[1]FES!#REF!</definedName>
    <definedName name="___________________SP17" localSheetId="12">[1]FES!#REF!</definedName>
    <definedName name="___________________SP17">[1]FES!#REF!</definedName>
    <definedName name="___________________SP18" localSheetId="11">[1]FES!#REF!</definedName>
    <definedName name="___________________SP18" localSheetId="12">[1]FES!#REF!</definedName>
    <definedName name="___________________SP18">[1]FES!#REF!</definedName>
    <definedName name="___________________SP19" localSheetId="11">[1]FES!#REF!</definedName>
    <definedName name="___________________SP19" localSheetId="12">[1]FES!#REF!</definedName>
    <definedName name="___________________SP19">[1]FES!#REF!</definedName>
    <definedName name="___________________SP2" localSheetId="11">[1]FES!#REF!</definedName>
    <definedName name="___________________SP2" localSheetId="12">[1]FES!#REF!</definedName>
    <definedName name="___________________SP2">[1]FES!#REF!</definedName>
    <definedName name="___________________SP20" localSheetId="11">[1]FES!#REF!</definedName>
    <definedName name="___________________SP20" localSheetId="12">[1]FES!#REF!</definedName>
    <definedName name="___________________SP20">[1]FES!#REF!</definedName>
    <definedName name="___________________SP3" localSheetId="11">[1]FES!#REF!</definedName>
    <definedName name="___________________SP3" localSheetId="12">[1]FES!#REF!</definedName>
    <definedName name="___________________SP3">[1]FES!#REF!</definedName>
    <definedName name="___________________SP4" localSheetId="11">[1]FES!#REF!</definedName>
    <definedName name="___________________SP4" localSheetId="12">[1]FES!#REF!</definedName>
    <definedName name="___________________SP4">[1]FES!#REF!</definedName>
    <definedName name="___________________SP5" localSheetId="11">[1]FES!#REF!</definedName>
    <definedName name="___________________SP5" localSheetId="12">[1]FES!#REF!</definedName>
    <definedName name="___________________SP5">[1]FES!#REF!</definedName>
    <definedName name="___________________SP7" localSheetId="11">[1]FES!#REF!</definedName>
    <definedName name="___________________SP7" localSheetId="12">[1]FES!#REF!</definedName>
    <definedName name="___________________SP7">[1]FES!#REF!</definedName>
    <definedName name="___________________SP8" localSheetId="11">[1]FES!#REF!</definedName>
    <definedName name="___________________SP8" localSheetId="12">[1]FES!#REF!</definedName>
    <definedName name="___________________SP8">[1]FES!#REF!</definedName>
    <definedName name="___________________SP9" localSheetId="11">[1]FES!#REF!</definedName>
    <definedName name="___________________SP9" localSheetId="12">[1]FES!#REF!</definedName>
    <definedName name="___________________SP9">[1]FES!#REF!</definedName>
    <definedName name="__________________SP1" localSheetId="11">[1]FES!#REF!</definedName>
    <definedName name="__________________SP1" localSheetId="12">[1]FES!#REF!</definedName>
    <definedName name="__________________SP1">[1]FES!#REF!</definedName>
    <definedName name="__________________SP10" localSheetId="11">[1]FES!#REF!</definedName>
    <definedName name="__________________SP10" localSheetId="12">[1]FES!#REF!</definedName>
    <definedName name="__________________SP10">[1]FES!#REF!</definedName>
    <definedName name="__________________SP11" localSheetId="11">[1]FES!#REF!</definedName>
    <definedName name="__________________SP11" localSheetId="12">[1]FES!#REF!</definedName>
    <definedName name="__________________SP11">[1]FES!#REF!</definedName>
    <definedName name="__________________SP12" localSheetId="11">[1]FES!#REF!</definedName>
    <definedName name="__________________SP12" localSheetId="12">[1]FES!#REF!</definedName>
    <definedName name="__________________SP12">[1]FES!#REF!</definedName>
    <definedName name="__________________SP13" localSheetId="11">[1]FES!#REF!</definedName>
    <definedName name="__________________SP13" localSheetId="12">[1]FES!#REF!</definedName>
    <definedName name="__________________SP13">[1]FES!#REF!</definedName>
    <definedName name="__________________SP14" localSheetId="11">[1]FES!#REF!</definedName>
    <definedName name="__________________SP14" localSheetId="12">[1]FES!#REF!</definedName>
    <definedName name="__________________SP14">[1]FES!#REF!</definedName>
    <definedName name="__________________SP15" localSheetId="11">[1]FES!#REF!</definedName>
    <definedName name="__________________SP15" localSheetId="12">[1]FES!#REF!</definedName>
    <definedName name="__________________SP15">[1]FES!#REF!</definedName>
    <definedName name="__________________SP16" localSheetId="11">[1]FES!#REF!</definedName>
    <definedName name="__________________SP16" localSheetId="12">[1]FES!#REF!</definedName>
    <definedName name="__________________SP16">[1]FES!#REF!</definedName>
    <definedName name="__________________SP17" localSheetId="11">[1]FES!#REF!</definedName>
    <definedName name="__________________SP17" localSheetId="12">[1]FES!#REF!</definedName>
    <definedName name="__________________SP17">[1]FES!#REF!</definedName>
    <definedName name="__________________SP18" localSheetId="11">[1]FES!#REF!</definedName>
    <definedName name="__________________SP18" localSheetId="12">[1]FES!#REF!</definedName>
    <definedName name="__________________SP18">[1]FES!#REF!</definedName>
    <definedName name="__________________SP19" localSheetId="11">[1]FES!#REF!</definedName>
    <definedName name="__________________SP19" localSheetId="12">[1]FES!#REF!</definedName>
    <definedName name="__________________SP19">[1]FES!#REF!</definedName>
    <definedName name="__________________SP2" localSheetId="11">[1]FES!#REF!</definedName>
    <definedName name="__________________SP2" localSheetId="12">[1]FES!#REF!</definedName>
    <definedName name="__________________SP2">[1]FES!#REF!</definedName>
    <definedName name="__________________SP20" localSheetId="11">[1]FES!#REF!</definedName>
    <definedName name="__________________SP20" localSheetId="12">[1]FES!#REF!</definedName>
    <definedName name="__________________SP20">[1]FES!#REF!</definedName>
    <definedName name="__________________SP3" localSheetId="11">[1]FES!#REF!</definedName>
    <definedName name="__________________SP3" localSheetId="12">[1]FES!#REF!</definedName>
    <definedName name="__________________SP3">[1]FES!#REF!</definedName>
    <definedName name="__________________SP4" localSheetId="11">[1]FES!#REF!</definedName>
    <definedName name="__________________SP4" localSheetId="12">[1]FES!#REF!</definedName>
    <definedName name="__________________SP4">[1]FES!#REF!</definedName>
    <definedName name="__________________SP5" localSheetId="11">[1]FES!#REF!</definedName>
    <definedName name="__________________SP5" localSheetId="12">[1]FES!#REF!</definedName>
    <definedName name="__________________SP5">[1]FES!#REF!</definedName>
    <definedName name="__________________SP7" localSheetId="11">[1]FES!#REF!</definedName>
    <definedName name="__________________SP7" localSheetId="12">[1]FES!#REF!</definedName>
    <definedName name="__________________SP7">[1]FES!#REF!</definedName>
    <definedName name="__________________SP8" localSheetId="11">[1]FES!#REF!</definedName>
    <definedName name="__________________SP8" localSheetId="12">[1]FES!#REF!</definedName>
    <definedName name="__________________SP8">[1]FES!#REF!</definedName>
    <definedName name="__________________SP9" localSheetId="11">[1]FES!#REF!</definedName>
    <definedName name="__________________SP9" localSheetId="12">[1]FES!#REF!</definedName>
    <definedName name="__________________SP9">[1]FES!#REF!</definedName>
    <definedName name="_________________SP1" localSheetId="11">[1]FES!#REF!</definedName>
    <definedName name="_________________SP1" localSheetId="12">[1]FES!#REF!</definedName>
    <definedName name="_________________SP1">[1]FES!#REF!</definedName>
    <definedName name="_________________SP10" localSheetId="11">[1]FES!#REF!</definedName>
    <definedName name="_________________SP10" localSheetId="12">[1]FES!#REF!</definedName>
    <definedName name="_________________SP10">[1]FES!#REF!</definedName>
    <definedName name="_________________SP11" localSheetId="11">[1]FES!#REF!</definedName>
    <definedName name="_________________SP11" localSheetId="12">[1]FES!#REF!</definedName>
    <definedName name="_________________SP11">[1]FES!#REF!</definedName>
    <definedName name="_________________SP12" localSheetId="11">[1]FES!#REF!</definedName>
    <definedName name="_________________SP12" localSheetId="12">[1]FES!#REF!</definedName>
    <definedName name="_________________SP12">[1]FES!#REF!</definedName>
    <definedName name="_________________SP13" localSheetId="11">[1]FES!#REF!</definedName>
    <definedName name="_________________SP13" localSheetId="12">[1]FES!#REF!</definedName>
    <definedName name="_________________SP13">[1]FES!#REF!</definedName>
    <definedName name="_________________SP14" localSheetId="11">[1]FES!#REF!</definedName>
    <definedName name="_________________SP14" localSheetId="12">[1]FES!#REF!</definedName>
    <definedName name="_________________SP14">[1]FES!#REF!</definedName>
    <definedName name="_________________SP15" localSheetId="11">[1]FES!#REF!</definedName>
    <definedName name="_________________SP15" localSheetId="12">[1]FES!#REF!</definedName>
    <definedName name="_________________SP15">[1]FES!#REF!</definedName>
    <definedName name="_________________SP16" localSheetId="11">[1]FES!#REF!</definedName>
    <definedName name="_________________SP16" localSheetId="12">[1]FES!#REF!</definedName>
    <definedName name="_________________SP16">[1]FES!#REF!</definedName>
    <definedName name="_________________SP17" localSheetId="11">[1]FES!#REF!</definedName>
    <definedName name="_________________SP17" localSheetId="12">[1]FES!#REF!</definedName>
    <definedName name="_________________SP17">[1]FES!#REF!</definedName>
    <definedName name="_________________SP18" localSheetId="11">[1]FES!#REF!</definedName>
    <definedName name="_________________SP18" localSheetId="12">[1]FES!#REF!</definedName>
    <definedName name="_________________SP18">[1]FES!#REF!</definedName>
    <definedName name="_________________SP19" localSheetId="11">[1]FES!#REF!</definedName>
    <definedName name="_________________SP19" localSheetId="12">[1]FES!#REF!</definedName>
    <definedName name="_________________SP19">[1]FES!#REF!</definedName>
    <definedName name="_________________SP2" localSheetId="11">[1]FES!#REF!</definedName>
    <definedName name="_________________SP2" localSheetId="12">[1]FES!#REF!</definedName>
    <definedName name="_________________SP2">[1]FES!#REF!</definedName>
    <definedName name="_________________SP20" localSheetId="11">[1]FES!#REF!</definedName>
    <definedName name="_________________SP20" localSheetId="12">[1]FES!#REF!</definedName>
    <definedName name="_________________SP20">[1]FES!#REF!</definedName>
    <definedName name="_________________SP3" localSheetId="11">[1]FES!#REF!</definedName>
    <definedName name="_________________SP3" localSheetId="12">[1]FES!#REF!</definedName>
    <definedName name="_________________SP3">[1]FES!#REF!</definedName>
    <definedName name="_________________SP4" localSheetId="11">[1]FES!#REF!</definedName>
    <definedName name="_________________SP4" localSheetId="12">[1]FES!#REF!</definedName>
    <definedName name="_________________SP4">[1]FES!#REF!</definedName>
    <definedName name="_________________SP5" localSheetId="11">[1]FES!#REF!</definedName>
    <definedName name="_________________SP5" localSheetId="12">[1]FES!#REF!</definedName>
    <definedName name="_________________SP5">[1]FES!#REF!</definedName>
    <definedName name="_________________SP7" localSheetId="11">[1]FES!#REF!</definedName>
    <definedName name="_________________SP7" localSheetId="12">[1]FES!#REF!</definedName>
    <definedName name="_________________SP7">[1]FES!#REF!</definedName>
    <definedName name="_________________SP8" localSheetId="11">[1]FES!#REF!</definedName>
    <definedName name="_________________SP8" localSheetId="12">[1]FES!#REF!</definedName>
    <definedName name="_________________SP8">[1]FES!#REF!</definedName>
    <definedName name="_________________SP9" localSheetId="11">[1]FES!#REF!</definedName>
    <definedName name="_________________SP9" localSheetId="12">[1]FES!#REF!</definedName>
    <definedName name="_________________SP9">[1]FES!#REF!</definedName>
    <definedName name="________________SP1" localSheetId="11">[1]FES!#REF!</definedName>
    <definedName name="________________SP1" localSheetId="12">[1]FES!#REF!</definedName>
    <definedName name="________________SP1">[1]FES!#REF!</definedName>
    <definedName name="________________SP10" localSheetId="11">[1]FES!#REF!</definedName>
    <definedName name="________________SP10" localSheetId="12">[1]FES!#REF!</definedName>
    <definedName name="________________SP10">[1]FES!#REF!</definedName>
    <definedName name="________________SP11" localSheetId="11">[1]FES!#REF!</definedName>
    <definedName name="________________SP11" localSheetId="12">[1]FES!#REF!</definedName>
    <definedName name="________________SP11">[1]FES!#REF!</definedName>
    <definedName name="________________SP12" localSheetId="11">[1]FES!#REF!</definedName>
    <definedName name="________________SP12" localSheetId="12">[1]FES!#REF!</definedName>
    <definedName name="________________SP12">[1]FES!#REF!</definedName>
    <definedName name="________________SP13" localSheetId="11">[1]FES!#REF!</definedName>
    <definedName name="________________SP13" localSheetId="12">[1]FES!#REF!</definedName>
    <definedName name="________________SP13">[1]FES!#REF!</definedName>
    <definedName name="________________SP14" localSheetId="11">[1]FES!#REF!</definedName>
    <definedName name="________________SP14" localSheetId="12">[1]FES!#REF!</definedName>
    <definedName name="________________SP14">[1]FES!#REF!</definedName>
    <definedName name="________________SP15" localSheetId="11">[1]FES!#REF!</definedName>
    <definedName name="________________SP15" localSheetId="12">[1]FES!#REF!</definedName>
    <definedName name="________________SP15">[1]FES!#REF!</definedName>
    <definedName name="________________SP16" localSheetId="11">[1]FES!#REF!</definedName>
    <definedName name="________________SP16" localSheetId="12">[1]FES!#REF!</definedName>
    <definedName name="________________SP16">[1]FES!#REF!</definedName>
    <definedName name="________________SP17" localSheetId="11">[1]FES!#REF!</definedName>
    <definedName name="________________SP17" localSheetId="12">[1]FES!#REF!</definedName>
    <definedName name="________________SP17">[1]FES!#REF!</definedName>
    <definedName name="________________SP18" localSheetId="11">[1]FES!#REF!</definedName>
    <definedName name="________________SP18" localSheetId="12">[1]FES!#REF!</definedName>
    <definedName name="________________SP18">[1]FES!#REF!</definedName>
    <definedName name="________________SP19" localSheetId="11">[1]FES!#REF!</definedName>
    <definedName name="________________SP19" localSheetId="12">[1]FES!#REF!</definedName>
    <definedName name="________________SP19">[1]FES!#REF!</definedName>
    <definedName name="________________SP2" localSheetId="11">[1]FES!#REF!</definedName>
    <definedName name="________________SP2" localSheetId="12">[1]FES!#REF!</definedName>
    <definedName name="________________SP2">[1]FES!#REF!</definedName>
    <definedName name="________________SP20" localSheetId="11">[1]FES!#REF!</definedName>
    <definedName name="________________SP20" localSheetId="12">[1]FES!#REF!</definedName>
    <definedName name="________________SP20">[1]FES!#REF!</definedName>
    <definedName name="________________SP3" localSheetId="11">[1]FES!#REF!</definedName>
    <definedName name="________________SP3" localSheetId="12">[1]FES!#REF!</definedName>
    <definedName name="________________SP3">[1]FES!#REF!</definedName>
    <definedName name="________________SP4" localSheetId="11">[1]FES!#REF!</definedName>
    <definedName name="________________SP4" localSheetId="12">[1]FES!#REF!</definedName>
    <definedName name="________________SP4">[1]FES!#REF!</definedName>
    <definedName name="________________SP5" localSheetId="11">[1]FES!#REF!</definedName>
    <definedName name="________________SP5" localSheetId="12">[1]FES!#REF!</definedName>
    <definedName name="________________SP5">[1]FES!#REF!</definedName>
    <definedName name="________________SP7" localSheetId="11">[1]FES!#REF!</definedName>
    <definedName name="________________SP7" localSheetId="12">[1]FES!#REF!</definedName>
    <definedName name="________________SP7">[1]FES!#REF!</definedName>
    <definedName name="________________SP8" localSheetId="11">[1]FES!#REF!</definedName>
    <definedName name="________________SP8" localSheetId="12">[1]FES!#REF!</definedName>
    <definedName name="________________SP8">[1]FES!#REF!</definedName>
    <definedName name="________________SP9" localSheetId="11">[1]FES!#REF!</definedName>
    <definedName name="________________SP9" localSheetId="12">[1]FES!#REF!</definedName>
    <definedName name="________________SP9">[1]FES!#REF!</definedName>
    <definedName name="_______________SP1" localSheetId="11">[1]FES!#REF!</definedName>
    <definedName name="_______________SP1" localSheetId="12">[1]FES!#REF!</definedName>
    <definedName name="_______________SP1">[1]FES!#REF!</definedName>
    <definedName name="_______________SP10" localSheetId="11">[1]FES!#REF!</definedName>
    <definedName name="_______________SP10" localSheetId="12">[1]FES!#REF!</definedName>
    <definedName name="_______________SP10">[1]FES!#REF!</definedName>
    <definedName name="_______________SP11" localSheetId="11">[1]FES!#REF!</definedName>
    <definedName name="_______________SP11" localSheetId="12">[1]FES!#REF!</definedName>
    <definedName name="_______________SP11">[1]FES!#REF!</definedName>
    <definedName name="_______________SP12" localSheetId="11">[1]FES!#REF!</definedName>
    <definedName name="_______________SP12" localSheetId="12">[1]FES!#REF!</definedName>
    <definedName name="_______________SP12">[1]FES!#REF!</definedName>
    <definedName name="_______________SP13" localSheetId="11">[1]FES!#REF!</definedName>
    <definedName name="_______________SP13" localSheetId="12">[1]FES!#REF!</definedName>
    <definedName name="_______________SP13">[1]FES!#REF!</definedName>
    <definedName name="_______________SP14" localSheetId="11">[1]FES!#REF!</definedName>
    <definedName name="_______________SP14" localSheetId="12">[1]FES!#REF!</definedName>
    <definedName name="_______________SP14">[1]FES!#REF!</definedName>
    <definedName name="_______________SP15" localSheetId="11">[1]FES!#REF!</definedName>
    <definedName name="_______________SP15" localSheetId="12">[1]FES!#REF!</definedName>
    <definedName name="_______________SP15">[1]FES!#REF!</definedName>
    <definedName name="_______________SP16" localSheetId="11">[1]FES!#REF!</definedName>
    <definedName name="_______________SP16" localSheetId="12">[1]FES!#REF!</definedName>
    <definedName name="_______________SP16">[1]FES!#REF!</definedName>
    <definedName name="_______________SP17" localSheetId="11">[1]FES!#REF!</definedName>
    <definedName name="_______________SP17" localSheetId="12">[1]FES!#REF!</definedName>
    <definedName name="_______________SP17">[1]FES!#REF!</definedName>
    <definedName name="_______________SP18" localSheetId="11">[1]FES!#REF!</definedName>
    <definedName name="_______________SP18" localSheetId="12">[1]FES!#REF!</definedName>
    <definedName name="_______________SP18">[1]FES!#REF!</definedName>
    <definedName name="_______________SP19" localSheetId="11">[1]FES!#REF!</definedName>
    <definedName name="_______________SP19" localSheetId="12">[1]FES!#REF!</definedName>
    <definedName name="_______________SP19">[1]FES!#REF!</definedName>
    <definedName name="_______________SP2" localSheetId="11">[1]FES!#REF!</definedName>
    <definedName name="_______________SP2" localSheetId="12">[1]FES!#REF!</definedName>
    <definedName name="_______________SP2">[1]FES!#REF!</definedName>
    <definedName name="_______________SP20" localSheetId="11">[1]FES!#REF!</definedName>
    <definedName name="_______________SP20" localSheetId="12">[1]FES!#REF!</definedName>
    <definedName name="_______________SP20">[1]FES!#REF!</definedName>
    <definedName name="_______________SP3" localSheetId="11">[1]FES!#REF!</definedName>
    <definedName name="_______________SP3" localSheetId="12">[1]FES!#REF!</definedName>
    <definedName name="_______________SP3">[1]FES!#REF!</definedName>
    <definedName name="_______________SP4" localSheetId="11">[1]FES!#REF!</definedName>
    <definedName name="_______________SP4" localSheetId="12">[1]FES!#REF!</definedName>
    <definedName name="_______________SP4">[1]FES!#REF!</definedName>
    <definedName name="_______________SP5" localSheetId="11">[1]FES!#REF!</definedName>
    <definedName name="_______________SP5" localSheetId="12">[1]FES!#REF!</definedName>
    <definedName name="_______________SP5">[1]FES!#REF!</definedName>
    <definedName name="_______________SP7" localSheetId="11">[1]FES!#REF!</definedName>
    <definedName name="_______________SP7" localSheetId="12">[1]FES!#REF!</definedName>
    <definedName name="_______________SP7">[1]FES!#REF!</definedName>
    <definedName name="_______________SP8" localSheetId="11">[1]FES!#REF!</definedName>
    <definedName name="_______________SP8" localSheetId="12">[1]FES!#REF!</definedName>
    <definedName name="_______________SP8">[1]FES!#REF!</definedName>
    <definedName name="_______________SP9" localSheetId="11">[1]FES!#REF!</definedName>
    <definedName name="_______________SP9" localSheetId="12">[1]FES!#REF!</definedName>
    <definedName name="_______________SP9">[1]FES!#REF!</definedName>
    <definedName name="______________SP1" localSheetId="11">[1]FES!#REF!</definedName>
    <definedName name="______________SP1" localSheetId="12">[1]FES!#REF!</definedName>
    <definedName name="______________SP1">[1]FES!#REF!</definedName>
    <definedName name="______________SP10" localSheetId="11">[1]FES!#REF!</definedName>
    <definedName name="______________SP10" localSheetId="12">[1]FES!#REF!</definedName>
    <definedName name="______________SP10">[1]FES!#REF!</definedName>
    <definedName name="______________SP11" localSheetId="11">[1]FES!#REF!</definedName>
    <definedName name="______________SP11" localSheetId="12">[1]FES!#REF!</definedName>
    <definedName name="______________SP11">[1]FES!#REF!</definedName>
    <definedName name="______________SP12" localSheetId="11">[1]FES!#REF!</definedName>
    <definedName name="______________SP12" localSheetId="12">[1]FES!#REF!</definedName>
    <definedName name="______________SP12">[1]FES!#REF!</definedName>
    <definedName name="______________SP13" localSheetId="11">[1]FES!#REF!</definedName>
    <definedName name="______________SP13" localSheetId="12">[1]FES!#REF!</definedName>
    <definedName name="______________SP13">[1]FES!#REF!</definedName>
    <definedName name="______________SP14" localSheetId="11">[1]FES!#REF!</definedName>
    <definedName name="______________SP14" localSheetId="12">[1]FES!#REF!</definedName>
    <definedName name="______________SP14">[1]FES!#REF!</definedName>
    <definedName name="______________SP15" localSheetId="11">[1]FES!#REF!</definedName>
    <definedName name="______________SP15" localSheetId="12">[1]FES!#REF!</definedName>
    <definedName name="______________SP15">[1]FES!#REF!</definedName>
    <definedName name="______________SP16" localSheetId="11">[1]FES!#REF!</definedName>
    <definedName name="______________SP16" localSheetId="12">[1]FES!#REF!</definedName>
    <definedName name="______________SP16">[1]FES!#REF!</definedName>
    <definedName name="______________SP17" localSheetId="11">[1]FES!#REF!</definedName>
    <definedName name="______________SP17" localSheetId="12">[1]FES!#REF!</definedName>
    <definedName name="______________SP17">[1]FES!#REF!</definedName>
    <definedName name="______________SP18" localSheetId="11">[1]FES!#REF!</definedName>
    <definedName name="______________SP18" localSheetId="12">[1]FES!#REF!</definedName>
    <definedName name="______________SP18">[1]FES!#REF!</definedName>
    <definedName name="______________SP19" localSheetId="11">[1]FES!#REF!</definedName>
    <definedName name="______________SP19" localSheetId="12">[1]FES!#REF!</definedName>
    <definedName name="______________SP19">[1]FES!#REF!</definedName>
    <definedName name="______________SP2" localSheetId="11">[1]FES!#REF!</definedName>
    <definedName name="______________SP2" localSheetId="12">[1]FES!#REF!</definedName>
    <definedName name="______________SP2">[1]FES!#REF!</definedName>
    <definedName name="______________SP20" localSheetId="11">[1]FES!#REF!</definedName>
    <definedName name="______________SP20" localSheetId="12">[1]FES!#REF!</definedName>
    <definedName name="______________SP20">[1]FES!#REF!</definedName>
    <definedName name="______________SP3" localSheetId="11">[1]FES!#REF!</definedName>
    <definedName name="______________SP3" localSheetId="12">[1]FES!#REF!</definedName>
    <definedName name="______________SP3">[1]FES!#REF!</definedName>
    <definedName name="______________SP4" localSheetId="11">[1]FES!#REF!</definedName>
    <definedName name="______________SP4" localSheetId="12">[1]FES!#REF!</definedName>
    <definedName name="______________SP4">[1]FES!#REF!</definedName>
    <definedName name="______________SP5" localSheetId="11">[1]FES!#REF!</definedName>
    <definedName name="______________SP5" localSheetId="12">[1]FES!#REF!</definedName>
    <definedName name="______________SP5">[1]FES!#REF!</definedName>
    <definedName name="______________SP7" localSheetId="11">[1]FES!#REF!</definedName>
    <definedName name="______________SP7" localSheetId="12">[1]FES!#REF!</definedName>
    <definedName name="______________SP7">[1]FES!#REF!</definedName>
    <definedName name="______________SP8" localSheetId="11">[1]FES!#REF!</definedName>
    <definedName name="______________SP8" localSheetId="12">[1]FES!#REF!</definedName>
    <definedName name="______________SP8">[1]FES!#REF!</definedName>
    <definedName name="______________SP9" localSheetId="11">[1]FES!#REF!</definedName>
    <definedName name="______________SP9" localSheetId="12">[1]FES!#REF!</definedName>
    <definedName name="______________SP9">[1]FES!#REF!</definedName>
    <definedName name="_____________FY1">#N/A</definedName>
    <definedName name="_____________M8">#N/A</definedName>
    <definedName name="_____________M9">#N/A</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SP1" localSheetId="11">[1]FES!#REF!</definedName>
    <definedName name="_____________SP1" localSheetId="12">[1]FES!#REF!</definedName>
    <definedName name="_____________SP1">[1]FES!#REF!</definedName>
    <definedName name="_____________SP10" localSheetId="11">[1]FES!#REF!</definedName>
    <definedName name="_____________SP10" localSheetId="12">[1]FES!#REF!</definedName>
    <definedName name="_____________SP10">[1]FES!#REF!</definedName>
    <definedName name="_____________SP11" localSheetId="11">[1]FES!#REF!</definedName>
    <definedName name="_____________SP11" localSheetId="12">[1]FES!#REF!</definedName>
    <definedName name="_____________SP11">[1]FES!#REF!</definedName>
    <definedName name="_____________SP12" localSheetId="11">[1]FES!#REF!</definedName>
    <definedName name="_____________SP12" localSheetId="12">[1]FES!#REF!</definedName>
    <definedName name="_____________SP12">[1]FES!#REF!</definedName>
    <definedName name="_____________SP13" localSheetId="11">[1]FES!#REF!</definedName>
    <definedName name="_____________SP13" localSheetId="12">[1]FES!#REF!</definedName>
    <definedName name="_____________SP13">[1]FES!#REF!</definedName>
    <definedName name="_____________SP14" localSheetId="11">[1]FES!#REF!</definedName>
    <definedName name="_____________SP14" localSheetId="12">[1]FES!#REF!</definedName>
    <definedName name="_____________SP14">[1]FES!#REF!</definedName>
    <definedName name="_____________SP15" localSheetId="11">[1]FES!#REF!</definedName>
    <definedName name="_____________SP15" localSheetId="12">[1]FES!#REF!</definedName>
    <definedName name="_____________SP15">[1]FES!#REF!</definedName>
    <definedName name="_____________SP16" localSheetId="11">[1]FES!#REF!</definedName>
    <definedName name="_____________SP16" localSheetId="12">[1]FES!#REF!</definedName>
    <definedName name="_____________SP16">[1]FES!#REF!</definedName>
    <definedName name="_____________SP17" localSheetId="11">[1]FES!#REF!</definedName>
    <definedName name="_____________SP17" localSheetId="12">[1]FES!#REF!</definedName>
    <definedName name="_____________SP17">[1]FES!#REF!</definedName>
    <definedName name="_____________SP18" localSheetId="11">[1]FES!#REF!</definedName>
    <definedName name="_____________SP18" localSheetId="12">[1]FES!#REF!</definedName>
    <definedName name="_____________SP18">[1]FES!#REF!</definedName>
    <definedName name="_____________SP19" localSheetId="11">[1]FES!#REF!</definedName>
    <definedName name="_____________SP19" localSheetId="12">[1]FES!#REF!</definedName>
    <definedName name="_____________SP19">[1]FES!#REF!</definedName>
    <definedName name="_____________SP2" localSheetId="11">[1]FES!#REF!</definedName>
    <definedName name="_____________SP2" localSheetId="12">[1]FES!#REF!</definedName>
    <definedName name="_____________SP2">[1]FES!#REF!</definedName>
    <definedName name="_____________SP20" localSheetId="11">[1]FES!#REF!</definedName>
    <definedName name="_____________SP20" localSheetId="12">[1]FES!#REF!</definedName>
    <definedName name="_____________SP20">[1]FES!#REF!</definedName>
    <definedName name="_____________SP3" localSheetId="11">[1]FES!#REF!</definedName>
    <definedName name="_____________SP3" localSheetId="12">[1]FES!#REF!</definedName>
    <definedName name="_____________SP3">[1]FES!#REF!</definedName>
    <definedName name="_____________SP4" localSheetId="11">[1]FES!#REF!</definedName>
    <definedName name="_____________SP4" localSheetId="12">[1]FES!#REF!</definedName>
    <definedName name="_____________SP4">[1]FES!#REF!</definedName>
    <definedName name="_____________SP5" localSheetId="11">[1]FES!#REF!</definedName>
    <definedName name="_____________SP5" localSheetId="12">[1]FES!#REF!</definedName>
    <definedName name="_____________SP5">[1]FES!#REF!</definedName>
    <definedName name="_____________SP7" localSheetId="11">[1]FES!#REF!</definedName>
    <definedName name="_____________SP7" localSheetId="12">[1]FES!#REF!</definedName>
    <definedName name="_____________SP7">[1]FES!#REF!</definedName>
    <definedName name="_____________SP8" localSheetId="11">[1]FES!#REF!</definedName>
    <definedName name="_____________SP8" localSheetId="12">[1]FES!#REF!</definedName>
    <definedName name="_____________SP8">[1]FES!#REF!</definedName>
    <definedName name="_____________SP9" localSheetId="11">[1]FES!#REF!</definedName>
    <definedName name="_____________SP9" localSheetId="12">[1]FES!#REF!</definedName>
    <definedName name="_____________SP9">[1]FES!#REF!</definedName>
    <definedName name="____________FY1">#N/A</definedName>
    <definedName name="____________M8">#N/A</definedName>
    <definedName name="____________M9">#N/A</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SP1" localSheetId="11">[1]FES!#REF!</definedName>
    <definedName name="____________SP1" localSheetId="12">[1]FES!#REF!</definedName>
    <definedName name="____________SP1">[1]FES!#REF!</definedName>
    <definedName name="____________SP10" localSheetId="11">[1]FES!#REF!</definedName>
    <definedName name="____________SP10" localSheetId="12">[1]FES!#REF!</definedName>
    <definedName name="____________SP10">[1]FES!#REF!</definedName>
    <definedName name="____________SP11" localSheetId="11">[1]FES!#REF!</definedName>
    <definedName name="____________SP11" localSheetId="12">[1]FES!#REF!</definedName>
    <definedName name="____________SP11">[1]FES!#REF!</definedName>
    <definedName name="____________SP12" localSheetId="11">[1]FES!#REF!</definedName>
    <definedName name="____________SP12" localSheetId="12">[1]FES!#REF!</definedName>
    <definedName name="____________SP12">[1]FES!#REF!</definedName>
    <definedName name="____________SP13" localSheetId="11">[1]FES!#REF!</definedName>
    <definedName name="____________SP13" localSheetId="12">[1]FES!#REF!</definedName>
    <definedName name="____________SP13">[1]FES!#REF!</definedName>
    <definedName name="____________SP14" localSheetId="11">[1]FES!#REF!</definedName>
    <definedName name="____________SP14" localSheetId="12">[1]FES!#REF!</definedName>
    <definedName name="____________SP14">[1]FES!#REF!</definedName>
    <definedName name="____________SP15" localSheetId="11">[1]FES!#REF!</definedName>
    <definedName name="____________SP15" localSheetId="12">[1]FES!#REF!</definedName>
    <definedName name="____________SP15">[1]FES!#REF!</definedName>
    <definedName name="____________SP16" localSheetId="11">[1]FES!#REF!</definedName>
    <definedName name="____________SP16" localSheetId="12">[1]FES!#REF!</definedName>
    <definedName name="____________SP16">[1]FES!#REF!</definedName>
    <definedName name="____________SP17" localSheetId="11">[1]FES!#REF!</definedName>
    <definedName name="____________SP17" localSheetId="12">[1]FES!#REF!</definedName>
    <definedName name="____________SP17">[1]FES!#REF!</definedName>
    <definedName name="____________SP18" localSheetId="11">[1]FES!#REF!</definedName>
    <definedName name="____________SP18" localSheetId="12">[1]FES!#REF!</definedName>
    <definedName name="____________SP18">[1]FES!#REF!</definedName>
    <definedName name="____________SP19" localSheetId="11">[1]FES!#REF!</definedName>
    <definedName name="____________SP19" localSheetId="12">[1]FES!#REF!</definedName>
    <definedName name="____________SP19">[1]FES!#REF!</definedName>
    <definedName name="____________SP2" localSheetId="11">[1]FES!#REF!</definedName>
    <definedName name="____________SP2" localSheetId="12">[1]FES!#REF!</definedName>
    <definedName name="____________SP2">[1]FES!#REF!</definedName>
    <definedName name="____________SP20" localSheetId="11">[1]FES!#REF!</definedName>
    <definedName name="____________SP20" localSheetId="12">[1]FES!#REF!</definedName>
    <definedName name="____________SP20">[1]FES!#REF!</definedName>
    <definedName name="____________SP3" localSheetId="11">[1]FES!#REF!</definedName>
    <definedName name="____________SP3" localSheetId="12">[1]FES!#REF!</definedName>
    <definedName name="____________SP3">[1]FES!#REF!</definedName>
    <definedName name="____________SP4" localSheetId="11">[1]FES!#REF!</definedName>
    <definedName name="____________SP4" localSheetId="12">[1]FES!#REF!</definedName>
    <definedName name="____________SP4">[1]FES!#REF!</definedName>
    <definedName name="____________SP5" localSheetId="11">[1]FES!#REF!</definedName>
    <definedName name="____________SP5" localSheetId="12">[1]FES!#REF!</definedName>
    <definedName name="____________SP5">[1]FES!#REF!</definedName>
    <definedName name="____________SP7" localSheetId="11">[1]FES!#REF!</definedName>
    <definedName name="____________SP7" localSheetId="12">[1]FES!#REF!</definedName>
    <definedName name="____________SP7">[1]FES!#REF!</definedName>
    <definedName name="____________SP8" localSheetId="11">[1]FES!#REF!</definedName>
    <definedName name="____________SP8" localSheetId="12">[1]FES!#REF!</definedName>
    <definedName name="____________SP8">[1]FES!#REF!</definedName>
    <definedName name="____________SP9" localSheetId="11">[1]FES!#REF!</definedName>
    <definedName name="____________SP9" localSheetId="12">[1]FES!#REF!</definedName>
    <definedName name="____________SP9">[1]FES!#REF!</definedName>
    <definedName name="___________SP1" localSheetId="11">[1]FES!#REF!</definedName>
    <definedName name="___________SP1" localSheetId="12">[1]FES!#REF!</definedName>
    <definedName name="___________SP1">[1]FES!#REF!</definedName>
    <definedName name="___________SP10" localSheetId="11">[1]FES!#REF!</definedName>
    <definedName name="___________SP10" localSheetId="12">[1]FES!#REF!</definedName>
    <definedName name="___________SP10">[1]FES!#REF!</definedName>
    <definedName name="___________SP11" localSheetId="11">[1]FES!#REF!</definedName>
    <definedName name="___________SP11" localSheetId="12">[1]FES!#REF!</definedName>
    <definedName name="___________SP11">[1]FES!#REF!</definedName>
    <definedName name="___________SP12" localSheetId="11">[1]FES!#REF!</definedName>
    <definedName name="___________SP12" localSheetId="12">[1]FES!#REF!</definedName>
    <definedName name="___________SP12">[1]FES!#REF!</definedName>
    <definedName name="___________SP13" localSheetId="11">[1]FES!#REF!</definedName>
    <definedName name="___________SP13" localSheetId="12">[1]FES!#REF!</definedName>
    <definedName name="___________SP13">[1]FES!#REF!</definedName>
    <definedName name="___________SP14" localSheetId="11">[1]FES!#REF!</definedName>
    <definedName name="___________SP14" localSheetId="12">[1]FES!#REF!</definedName>
    <definedName name="___________SP14">[1]FES!#REF!</definedName>
    <definedName name="___________SP15" localSheetId="11">[1]FES!#REF!</definedName>
    <definedName name="___________SP15" localSheetId="12">[1]FES!#REF!</definedName>
    <definedName name="___________SP15">[1]FES!#REF!</definedName>
    <definedName name="___________SP16" localSheetId="11">[1]FES!#REF!</definedName>
    <definedName name="___________SP16" localSheetId="12">[1]FES!#REF!</definedName>
    <definedName name="___________SP16">[1]FES!#REF!</definedName>
    <definedName name="___________SP17" localSheetId="11">[1]FES!#REF!</definedName>
    <definedName name="___________SP17" localSheetId="12">[1]FES!#REF!</definedName>
    <definedName name="___________SP17">[1]FES!#REF!</definedName>
    <definedName name="___________SP18" localSheetId="11">[1]FES!#REF!</definedName>
    <definedName name="___________SP18" localSheetId="12">[1]FES!#REF!</definedName>
    <definedName name="___________SP18">[1]FES!#REF!</definedName>
    <definedName name="___________SP19" localSheetId="11">[1]FES!#REF!</definedName>
    <definedName name="___________SP19" localSheetId="12">[1]FES!#REF!</definedName>
    <definedName name="___________SP19">[1]FES!#REF!</definedName>
    <definedName name="___________SP2" localSheetId="11">[1]FES!#REF!</definedName>
    <definedName name="___________SP2" localSheetId="12">[1]FES!#REF!</definedName>
    <definedName name="___________SP2">[1]FES!#REF!</definedName>
    <definedName name="___________SP20" localSheetId="11">[1]FES!#REF!</definedName>
    <definedName name="___________SP20" localSheetId="12">[1]FES!#REF!</definedName>
    <definedName name="___________SP20">[1]FES!#REF!</definedName>
    <definedName name="___________SP3" localSheetId="11">[1]FES!#REF!</definedName>
    <definedName name="___________SP3" localSheetId="12">[1]FES!#REF!</definedName>
    <definedName name="___________SP3">[1]FES!#REF!</definedName>
    <definedName name="___________SP4" localSheetId="11">[1]FES!#REF!</definedName>
    <definedName name="___________SP4" localSheetId="12">[1]FES!#REF!</definedName>
    <definedName name="___________SP4">[1]FES!#REF!</definedName>
    <definedName name="___________SP5" localSheetId="11">[1]FES!#REF!</definedName>
    <definedName name="___________SP5" localSheetId="12">[1]FES!#REF!</definedName>
    <definedName name="___________SP5">[1]FES!#REF!</definedName>
    <definedName name="___________SP7" localSheetId="11">[1]FES!#REF!</definedName>
    <definedName name="___________SP7" localSheetId="12">[1]FES!#REF!</definedName>
    <definedName name="___________SP7">[1]FES!#REF!</definedName>
    <definedName name="___________SP8" localSheetId="11">[1]FES!#REF!</definedName>
    <definedName name="___________SP8" localSheetId="12">[1]FES!#REF!</definedName>
    <definedName name="___________SP8">[1]FES!#REF!</definedName>
    <definedName name="___________SP9" localSheetId="11">[1]FES!#REF!</definedName>
    <definedName name="___________SP9" localSheetId="12">[1]FES!#REF!</definedName>
    <definedName name="___________SP9">[1]FES!#REF!</definedName>
    <definedName name="__________SP1" localSheetId="11">[1]FES!#REF!</definedName>
    <definedName name="__________SP1" localSheetId="12">[1]FES!#REF!</definedName>
    <definedName name="__________SP1">[1]FES!#REF!</definedName>
    <definedName name="__________SP10" localSheetId="11">[1]FES!#REF!</definedName>
    <definedName name="__________SP10" localSheetId="12">[1]FES!#REF!</definedName>
    <definedName name="__________SP10">[1]FES!#REF!</definedName>
    <definedName name="__________SP11" localSheetId="11">[1]FES!#REF!</definedName>
    <definedName name="__________SP11" localSheetId="12">[1]FES!#REF!</definedName>
    <definedName name="__________SP11">[1]FES!#REF!</definedName>
    <definedName name="__________SP12" localSheetId="11">[1]FES!#REF!</definedName>
    <definedName name="__________SP12" localSheetId="12">[1]FES!#REF!</definedName>
    <definedName name="__________SP12">[1]FES!#REF!</definedName>
    <definedName name="__________SP13" localSheetId="11">[1]FES!#REF!</definedName>
    <definedName name="__________SP13" localSheetId="12">[1]FES!#REF!</definedName>
    <definedName name="__________SP13">[1]FES!#REF!</definedName>
    <definedName name="__________SP14" localSheetId="11">[1]FES!#REF!</definedName>
    <definedName name="__________SP14" localSheetId="12">[1]FES!#REF!</definedName>
    <definedName name="__________SP14">[1]FES!#REF!</definedName>
    <definedName name="__________SP15" localSheetId="11">[1]FES!#REF!</definedName>
    <definedName name="__________SP15" localSheetId="12">[1]FES!#REF!</definedName>
    <definedName name="__________SP15">[1]FES!#REF!</definedName>
    <definedName name="__________SP16" localSheetId="11">[1]FES!#REF!</definedName>
    <definedName name="__________SP16" localSheetId="12">[1]FES!#REF!</definedName>
    <definedName name="__________SP16">[1]FES!#REF!</definedName>
    <definedName name="__________SP17" localSheetId="11">[1]FES!#REF!</definedName>
    <definedName name="__________SP17" localSheetId="12">[1]FES!#REF!</definedName>
    <definedName name="__________SP17">[1]FES!#REF!</definedName>
    <definedName name="__________SP18" localSheetId="11">[1]FES!#REF!</definedName>
    <definedName name="__________SP18" localSheetId="12">[1]FES!#REF!</definedName>
    <definedName name="__________SP18">[1]FES!#REF!</definedName>
    <definedName name="__________SP19" localSheetId="11">[1]FES!#REF!</definedName>
    <definedName name="__________SP19" localSheetId="12">[1]FES!#REF!</definedName>
    <definedName name="__________SP19">[1]FES!#REF!</definedName>
    <definedName name="__________SP2" localSheetId="11">[1]FES!#REF!</definedName>
    <definedName name="__________SP2" localSheetId="12">[1]FES!#REF!</definedName>
    <definedName name="__________SP2">[1]FES!#REF!</definedName>
    <definedName name="__________SP20" localSheetId="11">[1]FES!#REF!</definedName>
    <definedName name="__________SP20" localSheetId="12">[1]FES!#REF!</definedName>
    <definedName name="__________SP20">[1]FES!#REF!</definedName>
    <definedName name="__________SP3" localSheetId="11">[1]FES!#REF!</definedName>
    <definedName name="__________SP3" localSheetId="12">[1]FES!#REF!</definedName>
    <definedName name="__________SP3">[1]FES!#REF!</definedName>
    <definedName name="__________SP4" localSheetId="11">[1]FES!#REF!</definedName>
    <definedName name="__________SP4" localSheetId="12">[1]FES!#REF!</definedName>
    <definedName name="__________SP4">[1]FES!#REF!</definedName>
    <definedName name="__________SP5" localSheetId="11">[1]FES!#REF!</definedName>
    <definedName name="__________SP5" localSheetId="12">[1]FES!#REF!</definedName>
    <definedName name="__________SP5">[1]FES!#REF!</definedName>
    <definedName name="__________SP7" localSheetId="11">[1]FES!#REF!</definedName>
    <definedName name="__________SP7" localSheetId="12">[1]FES!#REF!</definedName>
    <definedName name="__________SP7">[1]FES!#REF!</definedName>
    <definedName name="__________SP8" localSheetId="11">[1]FES!#REF!</definedName>
    <definedName name="__________SP8" localSheetId="12">[1]FES!#REF!</definedName>
    <definedName name="__________SP8">[1]FES!#REF!</definedName>
    <definedName name="__________SP9" localSheetId="11">[1]FES!#REF!</definedName>
    <definedName name="__________SP9" localSheetId="12">[1]FES!#REF!</definedName>
    <definedName name="__________SP9">[1]FES!#REF!</definedName>
    <definedName name="_________SP1" localSheetId="11">[1]FES!#REF!</definedName>
    <definedName name="_________SP1" localSheetId="12">[1]FES!#REF!</definedName>
    <definedName name="_________SP1">[1]FES!#REF!</definedName>
    <definedName name="_________SP10" localSheetId="11">[1]FES!#REF!</definedName>
    <definedName name="_________SP10" localSheetId="12">[1]FES!#REF!</definedName>
    <definedName name="_________SP10">[1]FES!#REF!</definedName>
    <definedName name="_________SP11" localSheetId="11">[1]FES!#REF!</definedName>
    <definedName name="_________SP11" localSheetId="12">[1]FES!#REF!</definedName>
    <definedName name="_________SP11">[1]FES!#REF!</definedName>
    <definedName name="_________SP12" localSheetId="11">[1]FES!#REF!</definedName>
    <definedName name="_________SP12" localSheetId="12">[1]FES!#REF!</definedName>
    <definedName name="_________SP12">[1]FES!#REF!</definedName>
    <definedName name="_________SP13" localSheetId="11">[1]FES!#REF!</definedName>
    <definedName name="_________SP13" localSheetId="12">[1]FES!#REF!</definedName>
    <definedName name="_________SP13">[1]FES!#REF!</definedName>
    <definedName name="_________SP14" localSheetId="11">[1]FES!#REF!</definedName>
    <definedName name="_________SP14" localSheetId="12">[1]FES!#REF!</definedName>
    <definedName name="_________SP14">[1]FES!#REF!</definedName>
    <definedName name="_________SP15" localSheetId="11">[1]FES!#REF!</definedName>
    <definedName name="_________SP15" localSheetId="12">[1]FES!#REF!</definedName>
    <definedName name="_________SP15">[1]FES!#REF!</definedName>
    <definedName name="_________SP16" localSheetId="11">[1]FES!#REF!</definedName>
    <definedName name="_________SP16" localSheetId="12">[1]FES!#REF!</definedName>
    <definedName name="_________SP16">[1]FES!#REF!</definedName>
    <definedName name="_________SP17" localSheetId="11">[1]FES!#REF!</definedName>
    <definedName name="_________SP17" localSheetId="12">[1]FES!#REF!</definedName>
    <definedName name="_________SP17">[1]FES!#REF!</definedName>
    <definedName name="_________SP18" localSheetId="11">[1]FES!#REF!</definedName>
    <definedName name="_________SP18" localSheetId="12">[1]FES!#REF!</definedName>
    <definedName name="_________SP18">[1]FES!#REF!</definedName>
    <definedName name="_________SP19" localSheetId="11">[1]FES!#REF!</definedName>
    <definedName name="_________SP19" localSheetId="12">[1]FES!#REF!</definedName>
    <definedName name="_________SP19">[1]FES!#REF!</definedName>
    <definedName name="_________SP2" localSheetId="11">[1]FES!#REF!</definedName>
    <definedName name="_________SP2" localSheetId="12">[1]FES!#REF!</definedName>
    <definedName name="_________SP2">[1]FES!#REF!</definedName>
    <definedName name="_________SP20" localSheetId="11">[1]FES!#REF!</definedName>
    <definedName name="_________SP20" localSheetId="12">[1]FES!#REF!</definedName>
    <definedName name="_________SP20">[1]FES!#REF!</definedName>
    <definedName name="_________SP3" localSheetId="11">[1]FES!#REF!</definedName>
    <definedName name="_________SP3" localSheetId="12">[1]FES!#REF!</definedName>
    <definedName name="_________SP3">[1]FES!#REF!</definedName>
    <definedName name="_________SP4" localSheetId="11">[1]FES!#REF!</definedName>
    <definedName name="_________SP4" localSheetId="12">[1]FES!#REF!</definedName>
    <definedName name="_________SP4">[1]FES!#REF!</definedName>
    <definedName name="_________SP5" localSheetId="11">[1]FES!#REF!</definedName>
    <definedName name="_________SP5" localSheetId="12">[1]FES!#REF!</definedName>
    <definedName name="_________SP5">[1]FES!#REF!</definedName>
    <definedName name="_________SP7" localSheetId="11">[1]FES!#REF!</definedName>
    <definedName name="_________SP7" localSheetId="12">[1]FES!#REF!</definedName>
    <definedName name="_________SP7">[1]FES!#REF!</definedName>
    <definedName name="_________SP8" localSheetId="11">[1]FES!#REF!</definedName>
    <definedName name="_________SP8" localSheetId="12">[1]FES!#REF!</definedName>
    <definedName name="_________SP8">[1]FES!#REF!</definedName>
    <definedName name="_________SP9" localSheetId="11">[1]FES!#REF!</definedName>
    <definedName name="_________SP9" localSheetId="12">[1]FES!#REF!</definedName>
    <definedName name="_________SP9">[1]FES!#REF!</definedName>
    <definedName name="________SP1" localSheetId="11">[1]FES!#REF!</definedName>
    <definedName name="________SP1" localSheetId="12">[1]FES!#REF!</definedName>
    <definedName name="________SP1">[1]FES!#REF!</definedName>
    <definedName name="________SP10" localSheetId="11">[1]FES!#REF!</definedName>
    <definedName name="________SP10" localSheetId="12">[1]FES!#REF!</definedName>
    <definedName name="________SP10">[1]FES!#REF!</definedName>
    <definedName name="________SP11" localSheetId="11">[1]FES!#REF!</definedName>
    <definedName name="________SP11" localSheetId="12">[1]FES!#REF!</definedName>
    <definedName name="________SP11">[1]FES!#REF!</definedName>
    <definedName name="________SP12" localSheetId="11">[1]FES!#REF!</definedName>
    <definedName name="________SP12" localSheetId="12">[1]FES!#REF!</definedName>
    <definedName name="________SP12">[1]FES!#REF!</definedName>
    <definedName name="________SP13" localSheetId="11">[1]FES!#REF!</definedName>
    <definedName name="________SP13" localSheetId="12">[1]FES!#REF!</definedName>
    <definedName name="________SP13">[1]FES!#REF!</definedName>
    <definedName name="________SP14" localSheetId="11">[1]FES!#REF!</definedName>
    <definedName name="________SP14" localSheetId="12">[1]FES!#REF!</definedName>
    <definedName name="________SP14">[1]FES!#REF!</definedName>
    <definedName name="________SP15" localSheetId="11">[1]FES!#REF!</definedName>
    <definedName name="________SP15" localSheetId="12">[1]FES!#REF!</definedName>
    <definedName name="________SP15">[1]FES!#REF!</definedName>
    <definedName name="________SP16" localSheetId="11">[1]FES!#REF!</definedName>
    <definedName name="________SP16" localSheetId="12">[1]FES!#REF!</definedName>
    <definedName name="________SP16">[1]FES!#REF!</definedName>
    <definedName name="________SP17" localSheetId="11">[1]FES!#REF!</definedName>
    <definedName name="________SP17" localSheetId="12">[1]FES!#REF!</definedName>
    <definedName name="________SP17">[1]FES!#REF!</definedName>
    <definedName name="________SP18" localSheetId="11">[1]FES!#REF!</definedName>
    <definedName name="________SP18" localSheetId="12">[1]FES!#REF!</definedName>
    <definedName name="________SP18">[1]FES!#REF!</definedName>
    <definedName name="________SP19" localSheetId="11">[1]FES!#REF!</definedName>
    <definedName name="________SP19" localSheetId="12">[1]FES!#REF!</definedName>
    <definedName name="________SP19">[1]FES!#REF!</definedName>
    <definedName name="________SP2" localSheetId="11">[1]FES!#REF!</definedName>
    <definedName name="________SP2" localSheetId="12">[1]FES!#REF!</definedName>
    <definedName name="________SP2">[1]FES!#REF!</definedName>
    <definedName name="________SP20" localSheetId="11">[1]FES!#REF!</definedName>
    <definedName name="________SP20" localSheetId="12">[1]FES!#REF!</definedName>
    <definedName name="________SP20">[1]FES!#REF!</definedName>
    <definedName name="________SP3" localSheetId="11">[1]FES!#REF!</definedName>
    <definedName name="________SP3" localSheetId="12">[1]FES!#REF!</definedName>
    <definedName name="________SP3">[1]FES!#REF!</definedName>
    <definedName name="________SP4" localSheetId="11">[1]FES!#REF!</definedName>
    <definedName name="________SP4" localSheetId="12">[1]FES!#REF!</definedName>
    <definedName name="________SP4">[1]FES!#REF!</definedName>
    <definedName name="________SP5" localSheetId="11">[1]FES!#REF!</definedName>
    <definedName name="________SP5" localSheetId="12">[1]FES!#REF!</definedName>
    <definedName name="________SP5">[1]FES!#REF!</definedName>
    <definedName name="________SP7" localSheetId="11">[1]FES!#REF!</definedName>
    <definedName name="________SP7" localSheetId="12">[1]FES!#REF!</definedName>
    <definedName name="________SP7">[1]FES!#REF!</definedName>
    <definedName name="________SP8" localSheetId="11">[1]FES!#REF!</definedName>
    <definedName name="________SP8" localSheetId="12">[1]FES!#REF!</definedName>
    <definedName name="________SP8">[1]FES!#REF!</definedName>
    <definedName name="________SP9" localSheetId="11">[1]FES!#REF!</definedName>
    <definedName name="________SP9" localSheetId="12">[1]FES!#REF!</definedName>
    <definedName name="________SP9">[1]FES!#REF!</definedName>
    <definedName name="_______SP1" localSheetId="11">[2]FES!#REF!</definedName>
    <definedName name="_______SP1" localSheetId="12">[2]FES!#REF!</definedName>
    <definedName name="_______SP1">[3]FES!#REF!</definedName>
    <definedName name="_______SP10" localSheetId="11">[2]FES!#REF!</definedName>
    <definedName name="_______SP10" localSheetId="12">[2]FES!#REF!</definedName>
    <definedName name="_______SP10">[3]FES!#REF!</definedName>
    <definedName name="_______SP11" localSheetId="11">[2]FES!#REF!</definedName>
    <definedName name="_______SP11" localSheetId="12">[2]FES!#REF!</definedName>
    <definedName name="_______SP11">[3]FES!#REF!</definedName>
    <definedName name="_______SP12" localSheetId="11">[2]FES!#REF!</definedName>
    <definedName name="_______SP12" localSheetId="12">[2]FES!#REF!</definedName>
    <definedName name="_______SP12">[3]FES!#REF!</definedName>
    <definedName name="_______SP13" localSheetId="11">[2]FES!#REF!</definedName>
    <definedName name="_______SP13" localSheetId="12">[2]FES!#REF!</definedName>
    <definedName name="_______SP13">[3]FES!#REF!</definedName>
    <definedName name="_______SP14" localSheetId="11">[2]FES!#REF!</definedName>
    <definedName name="_______SP14" localSheetId="12">[2]FES!#REF!</definedName>
    <definedName name="_______SP14">[3]FES!#REF!</definedName>
    <definedName name="_______SP15" localSheetId="11">[2]FES!#REF!</definedName>
    <definedName name="_______SP15" localSheetId="12">[2]FES!#REF!</definedName>
    <definedName name="_______SP15">[3]FES!#REF!</definedName>
    <definedName name="_______SP16" localSheetId="11">[2]FES!#REF!</definedName>
    <definedName name="_______SP16" localSheetId="12">[2]FES!#REF!</definedName>
    <definedName name="_______SP16">[3]FES!#REF!</definedName>
    <definedName name="_______SP17" localSheetId="11">[2]FES!#REF!</definedName>
    <definedName name="_______SP17" localSheetId="12">[2]FES!#REF!</definedName>
    <definedName name="_______SP17">[3]FES!#REF!</definedName>
    <definedName name="_______SP18" localSheetId="11">[2]FES!#REF!</definedName>
    <definedName name="_______SP18" localSheetId="12">[2]FES!#REF!</definedName>
    <definedName name="_______SP18">[3]FES!#REF!</definedName>
    <definedName name="_______SP19" localSheetId="11">[2]FES!#REF!</definedName>
    <definedName name="_______SP19" localSheetId="12">[2]FES!#REF!</definedName>
    <definedName name="_______SP19">[3]FES!#REF!</definedName>
    <definedName name="_______SP2" localSheetId="11">[2]FES!#REF!</definedName>
    <definedName name="_______SP2" localSheetId="12">[2]FES!#REF!</definedName>
    <definedName name="_______SP2">[3]FES!#REF!</definedName>
    <definedName name="_______SP20" localSheetId="11">[2]FES!#REF!</definedName>
    <definedName name="_______SP20" localSheetId="12">[2]FES!#REF!</definedName>
    <definedName name="_______SP20">[3]FES!#REF!</definedName>
    <definedName name="_______SP3" localSheetId="11">[2]FES!#REF!</definedName>
    <definedName name="_______SP3" localSheetId="12">[2]FES!#REF!</definedName>
    <definedName name="_______SP3">[3]FES!#REF!</definedName>
    <definedName name="_______SP4" localSheetId="11">[2]FES!#REF!</definedName>
    <definedName name="_______SP4" localSheetId="12">[2]FES!#REF!</definedName>
    <definedName name="_______SP4">[3]FES!#REF!</definedName>
    <definedName name="_______SP5" localSheetId="11">[2]FES!#REF!</definedName>
    <definedName name="_______SP5" localSheetId="12">[2]FES!#REF!</definedName>
    <definedName name="_______SP5">[3]FES!#REF!</definedName>
    <definedName name="_______SP7" localSheetId="11">[2]FES!#REF!</definedName>
    <definedName name="_______SP7" localSheetId="12">[2]FES!#REF!</definedName>
    <definedName name="_______SP7">[3]FES!#REF!</definedName>
    <definedName name="_______SP8" localSheetId="11">[2]FES!#REF!</definedName>
    <definedName name="_______SP8" localSheetId="12">[2]FES!#REF!</definedName>
    <definedName name="_______SP8">[3]FES!#REF!</definedName>
    <definedName name="_______SP9" localSheetId="11">[2]FES!#REF!</definedName>
    <definedName name="_______SP9" localSheetId="12">[2]FES!#REF!</definedName>
    <definedName name="_______SP9">[3]FES!#REF!</definedName>
    <definedName name="______FY1">#N/A</definedName>
    <definedName name="______M8">#N/A</definedName>
    <definedName name="______M9">#N/A</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we1" localSheetId="11">#REF!</definedName>
    <definedName name="______qwe1" localSheetId="12">#REF!</definedName>
    <definedName name="______qwe1">#REF!</definedName>
    <definedName name="______qwe123" localSheetId="11">#REF!</definedName>
    <definedName name="______qwe123" localSheetId="12">#REF!</definedName>
    <definedName name="______qwe123">#REF!</definedName>
    <definedName name="______SP1" localSheetId="11">[1]FES!#REF!</definedName>
    <definedName name="______SP1" localSheetId="12">[1]FES!#REF!</definedName>
    <definedName name="______SP1">[1]FES!#REF!</definedName>
    <definedName name="______SP10" localSheetId="11">[1]FES!#REF!</definedName>
    <definedName name="______SP10" localSheetId="12">[1]FES!#REF!</definedName>
    <definedName name="______SP10">[1]FES!#REF!</definedName>
    <definedName name="______SP11" localSheetId="11">[1]FES!#REF!</definedName>
    <definedName name="______SP11" localSheetId="12">[1]FES!#REF!</definedName>
    <definedName name="______SP11">[1]FES!#REF!</definedName>
    <definedName name="______SP12" localSheetId="11">[1]FES!#REF!</definedName>
    <definedName name="______SP12" localSheetId="12">[1]FES!#REF!</definedName>
    <definedName name="______SP12">[1]FES!#REF!</definedName>
    <definedName name="______SP13" localSheetId="11">[1]FES!#REF!</definedName>
    <definedName name="______SP13" localSheetId="12">[1]FES!#REF!</definedName>
    <definedName name="______SP13">[1]FES!#REF!</definedName>
    <definedName name="______SP14" localSheetId="11">[1]FES!#REF!</definedName>
    <definedName name="______SP14" localSheetId="12">[1]FES!#REF!</definedName>
    <definedName name="______SP14">[1]FES!#REF!</definedName>
    <definedName name="______SP15" localSheetId="11">[1]FES!#REF!</definedName>
    <definedName name="______SP15" localSheetId="12">[1]FES!#REF!</definedName>
    <definedName name="______SP15">[1]FES!#REF!</definedName>
    <definedName name="______SP16" localSheetId="11">[1]FES!#REF!</definedName>
    <definedName name="______SP16" localSheetId="12">[1]FES!#REF!</definedName>
    <definedName name="______SP16">[1]FES!#REF!</definedName>
    <definedName name="______SP17" localSheetId="11">[1]FES!#REF!</definedName>
    <definedName name="______SP17" localSheetId="12">[1]FES!#REF!</definedName>
    <definedName name="______SP17">[1]FES!#REF!</definedName>
    <definedName name="______SP18" localSheetId="11">[1]FES!#REF!</definedName>
    <definedName name="______SP18" localSheetId="12">[1]FES!#REF!</definedName>
    <definedName name="______SP18">[1]FES!#REF!</definedName>
    <definedName name="______SP19" localSheetId="11">[1]FES!#REF!</definedName>
    <definedName name="______SP19" localSheetId="12">[1]FES!#REF!</definedName>
    <definedName name="______SP19">[1]FES!#REF!</definedName>
    <definedName name="______SP2" localSheetId="11">[1]FES!#REF!</definedName>
    <definedName name="______SP2" localSheetId="12">[1]FES!#REF!</definedName>
    <definedName name="______SP2">[1]FES!#REF!</definedName>
    <definedName name="______SP20" localSheetId="11">[1]FES!#REF!</definedName>
    <definedName name="______SP20" localSheetId="12">[1]FES!#REF!</definedName>
    <definedName name="______SP20">[1]FES!#REF!</definedName>
    <definedName name="______SP3" localSheetId="11">[1]FES!#REF!</definedName>
    <definedName name="______SP3" localSheetId="12">[1]FES!#REF!</definedName>
    <definedName name="______SP3">[1]FES!#REF!</definedName>
    <definedName name="______SP4" localSheetId="11">[1]FES!#REF!</definedName>
    <definedName name="______SP4" localSheetId="12">[1]FES!#REF!</definedName>
    <definedName name="______SP4">[1]FES!#REF!</definedName>
    <definedName name="______SP5" localSheetId="11">[1]FES!#REF!</definedName>
    <definedName name="______SP5" localSheetId="12">[1]FES!#REF!</definedName>
    <definedName name="______SP5">[1]FES!#REF!</definedName>
    <definedName name="______SP7" localSheetId="11">[1]FES!#REF!</definedName>
    <definedName name="______SP7" localSheetId="12">[1]FES!#REF!</definedName>
    <definedName name="______SP7">[1]FES!#REF!</definedName>
    <definedName name="______SP8" localSheetId="11">[1]FES!#REF!</definedName>
    <definedName name="______SP8" localSheetId="12">[1]FES!#REF!</definedName>
    <definedName name="______SP8">[1]FES!#REF!</definedName>
    <definedName name="______SP9" localSheetId="11">[1]FES!#REF!</definedName>
    <definedName name="______SP9" localSheetId="12">[1]FES!#REF!</definedName>
    <definedName name="______SP9">[1]FES!#REF!</definedName>
    <definedName name="_____SP1" localSheetId="11">[2]FES!#REF!</definedName>
    <definedName name="_____SP1" localSheetId="12">[2]FES!#REF!</definedName>
    <definedName name="_____SP1">[3]FES!#REF!</definedName>
    <definedName name="_____SP10" localSheetId="11">[2]FES!#REF!</definedName>
    <definedName name="_____SP10" localSheetId="12">[2]FES!#REF!</definedName>
    <definedName name="_____SP10">[3]FES!#REF!</definedName>
    <definedName name="_____SP11" localSheetId="11">[2]FES!#REF!</definedName>
    <definedName name="_____SP11" localSheetId="12">[2]FES!#REF!</definedName>
    <definedName name="_____SP11">[3]FES!#REF!</definedName>
    <definedName name="_____SP12" localSheetId="11">[2]FES!#REF!</definedName>
    <definedName name="_____SP12" localSheetId="12">[2]FES!#REF!</definedName>
    <definedName name="_____SP12">[3]FES!#REF!</definedName>
    <definedName name="_____SP13" localSheetId="11">[2]FES!#REF!</definedName>
    <definedName name="_____SP13" localSheetId="12">[2]FES!#REF!</definedName>
    <definedName name="_____SP13">[3]FES!#REF!</definedName>
    <definedName name="_____SP14" localSheetId="11">[2]FES!#REF!</definedName>
    <definedName name="_____SP14" localSheetId="12">[2]FES!#REF!</definedName>
    <definedName name="_____SP14">[3]FES!#REF!</definedName>
    <definedName name="_____SP15" localSheetId="11">[2]FES!#REF!</definedName>
    <definedName name="_____SP15" localSheetId="12">[2]FES!#REF!</definedName>
    <definedName name="_____SP15">[3]FES!#REF!</definedName>
    <definedName name="_____SP16" localSheetId="11">[2]FES!#REF!</definedName>
    <definedName name="_____SP16" localSheetId="12">[2]FES!#REF!</definedName>
    <definedName name="_____SP16">[3]FES!#REF!</definedName>
    <definedName name="_____SP17" localSheetId="11">[2]FES!#REF!</definedName>
    <definedName name="_____SP17" localSheetId="12">[2]FES!#REF!</definedName>
    <definedName name="_____SP17">[3]FES!#REF!</definedName>
    <definedName name="_____SP18" localSheetId="11">[2]FES!#REF!</definedName>
    <definedName name="_____SP18" localSheetId="12">[2]FES!#REF!</definedName>
    <definedName name="_____SP18">[3]FES!#REF!</definedName>
    <definedName name="_____SP19" localSheetId="11">[2]FES!#REF!</definedName>
    <definedName name="_____SP19" localSheetId="12">[2]FES!#REF!</definedName>
    <definedName name="_____SP19">[3]FES!#REF!</definedName>
    <definedName name="_____SP2" localSheetId="11">[2]FES!#REF!</definedName>
    <definedName name="_____SP2" localSheetId="12">[2]FES!#REF!</definedName>
    <definedName name="_____SP2">[3]FES!#REF!</definedName>
    <definedName name="_____SP20" localSheetId="11">[2]FES!#REF!</definedName>
    <definedName name="_____SP20" localSheetId="12">[2]FES!#REF!</definedName>
    <definedName name="_____SP20">[3]FES!#REF!</definedName>
    <definedName name="_____SP3" localSheetId="11">[2]FES!#REF!</definedName>
    <definedName name="_____SP3" localSheetId="12">[2]FES!#REF!</definedName>
    <definedName name="_____SP3">[3]FES!#REF!</definedName>
    <definedName name="_____SP4" localSheetId="11">[2]FES!#REF!</definedName>
    <definedName name="_____SP4" localSheetId="12">[2]FES!#REF!</definedName>
    <definedName name="_____SP4">[3]FES!#REF!</definedName>
    <definedName name="_____SP5" localSheetId="11">[2]FES!#REF!</definedName>
    <definedName name="_____SP5" localSheetId="12">[2]FES!#REF!</definedName>
    <definedName name="_____SP5">[3]FES!#REF!</definedName>
    <definedName name="_____SP7" localSheetId="11">[2]FES!#REF!</definedName>
    <definedName name="_____SP7" localSheetId="12">[2]FES!#REF!</definedName>
    <definedName name="_____SP7">[3]FES!#REF!</definedName>
    <definedName name="_____SP8" localSheetId="11">[2]FES!#REF!</definedName>
    <definedName name="_____SP8" localSheetId="12">[2]FES!#REF!</definedName>
    <definedName name="_____SP8">[3]FES!#REF!</definedName>
    <definedName name="_____SP9" localSheetId="11">[2]FES!#REF!</definedName>
    <definedName name="_____SP9" localSheetId="12">[2]FES!#REF!</definedName>
    <definedName name="_____SP9">[3]FES!#REF!</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SP1" localSheetId="11">[2]FES!#REF!</definedName>
    <definedName name="____SP1" localSheetId="12">[2]FES!#REF!</definedName>
    <definedName name="____SP1">[3]FES!#REF!</definedName>
    <definedName name="____SP10" localSheetId="11">[2]FES!#REF!</definedName>
    <definedName name="____SP10" localSheetId="12">[2]FES!#REF!</definedName>
    <definedName name="____SP10">[3]FES!#REF!</definedName>
    <definedName name="____SP11" localSheetId="11">[2]FES!#REF!</definedName>
    <definedName name="____SP11" localSheetId="12">[2]FES!#REF!</definedName>
    <definedName name="____SP11">[3]FES!#REF!</definedName>
    <definedName name="____SP12" localSheetId="11">[2]FES!#REF!</definedName>
    <definedName name="____SP12" localSheetId="12">[2]FES!#REF!</definedName>
    <definedName name="____SP12">[3]FES!#REF!</definedName>
    <definedName name="____SP13" localSheetId="11">[2]FES!#REF!</definedName>
    <definedName name="____SP13" localSheetId="12">[2]FES!#REF!</definedName>
    <definedName name="____SP13">[3]FES!#REF!</definedName>
    <definedName name="____SP14" localSheetId="11">[2]FES!#REF!</definedName>
    <definedName name="____SP14" localSheetId="12">[2]FES!#REF!</definedName>
    <definedName name="____SP14">[3]FES!#REF!</definedName>
    <definedName name="____SP15" localSheetId="11">[2]FES!#REF!</definedName>
    <definedName name="____SP15" localSheetId="12">[2]FES!#REF!</definedName>
    <definedName name="____SP15">[3]FES!#REF!</definedName>
    <definedName name="____SP16" localSheetId="11">[2]FES!#REF!</definedName>
    <definedName name="____SP16" localSheetId="12">[2]FES!#REF!</definedName>
    <definedName name="____SP16">[3]FES!#REF!</definedName>
    <definedName name="____SP17" localSheetId="11">[2]FES!#REF!</definedName>
    <definedName name="____SP17" localSheetId="12">[2]FES!#REF!</definedName>
    <definedName name="____SP17">[3]FES!#REF!</definedName>
    <definedName name="____SP18" localSheetId="11">[2]FES!#REF!</definedName>
    <definedName name="____SP18" localSheetId="12">[2]FES!#REF!</definedName>
    <definedName name="____SP18">[3]FES!#REF!</definedName>
    <definedName name="____SP19" localSheetId="11">[2]FES!#REF!</definedName>
    <definedName name="____SP19" localSheetId="12">[2]FES!#REF!</definedName>
    <definedName name="____SP19">[3]FES!#REF!</definedName>
    <definedName name="____SP2" localSheetId="11">[2]FES!#REF!</definedName>
    <definedName name="____SP2" localSheetId="12">[2]FES!#REF!</definedName>
    <definedName name="____SP2">[3]FES!#REF!</definedName>
    <definedName name="____SP20" localSheetId="11">[2]FES!#REF!</definedName>
    <definedName name="____SP20" localSheetId="12">[2]FES!#REF!</definedName>
    <definedName name="____SP20">[3]FES!#REF!</definedName>
    <definedName name="____SP3" localSheetId="11">[2]FES!#REF!</definedName>
    <definedName name="____SP3" localSheetId="12">[2]FES!#REF!</definedName>
    <definedName name="____SP3">[3]FES!#REF!</definedName>
    <definedName name="____SP4" localSheetId="11">[2]FES!#REF!</definedName>
    <definedName name="____SP4" localSheetId="12">[2]FES!#REF!</definedName>
    <definedName name="____SP4">[3]FES!#REF!</definedName>
    <definedName name="____SP5" localSheetId="11">[2]FES!#REF!</definedName>
    <definedName name="____SP5" localSheetId="12">[2]FES!#REF!</definedName>
    <definedName name="____SP5">[3]FES!#REF!</definedName>
    <definedName name="____SP7" localSheetId="11">[2]FES!#REF!</definedName>
    <definedName name="____SP7" localSheetId="12">[2]FES!#REF!</definedName>
    <definedName name="____SP7">[3]FES!#REF!</definedName>
    <definedName name="____SP8" localSheetId="11">[2]FES!#REF!</definedName>
    <definedName name="____SP8" localSheetId="12">[2]FES!#REF!</definedName>
    <definedName name="____SP8">[3]FES!#REF!</definedName>
    <definedName name="____SP9" localSheetId="11">[2]FES!#REF!</definedName>
    <definedName name="____SP9" localSheetId="12">[2]FES!#REF!</definedName>
    <definedName name="____SP9">[3]FES!#REF!</definedName>
    <definedName name="____tt1">#N/A</definedName>
    <definedName name="___122" localSheetId="11">[4]FES!#REF!</definedName>
    <definedName name="___122" localSheetId="12">[4]FES!#REF!</definedName>
    <definedName name="___122">[4]FES!#REF!</definedName>
    <definedName name="___a02" localSheetId="11">#REF!</definedName>
    <definedName name="___a02" localSheetId="12">#REF!</definedName>
    <definedName name="___a02">#REF!</definedName>
    <definedName name="___A1" localSheetId="11">#REF!</definedName>
    <definedName name="___A1" localSheetId="12">#REF!</definedName>
    <definedName name="___A1">#REF!</definedName>
    <definedName name="___DAT1" localSheetId="11">#REF!</definedName>
    <definedName name="___DAT1" localSheetId="12">#REF!</definedName>
    <definedName name="___DAT1">#REF!</definedName>
    <definedName name="___DAT2" localSheetId="11">#REF!</definedName>
    <definedName name="___DAT2" localSheetId="12">#REF!</definedName>
    <definedName name="___DAT2">#REF!</definedName>
    <definedName name="___DAT2222" localSheetId="11">#REF!</definedName>
    <definedName name="___DAT2222" localSheetId="12">#REF!</definedName>
    <definedName name="___DAT2222">#REF!</definedName>
    <definedName name="___DAT3" localSheetId="11">#REF!</definedName>
    <definedName name="___DAT3" localSheetId="12">#REF!</definedName>
    <definedName name="___DAT3">#REF!</definedName>
    <definedName name="___DAT330" localSheetId="11">#REF!</definedName>
    <definedName name="___DAT330" localSheetId="12">#REF!</definedName>
    <definedName name="___DAT330">#REF!</definedName>
    <definedName name="___DAT333" localSheetId="11">#REF!</definedName>
    <definedName name="___DAT333" localSheetId="12">#REF!</definedName>
    <definedName name="___DAT333">#REF!</definedName>
    <definedName name="___DAT334" localSheetId="11">#REF!</definedName>
    <definedName name="___DAT334" localSheetId="12">#REF!</definedName>
    <definedName name="___DAT334">#REF!</definedName>
    <definedName name="___DAT335" localSheetId="11">#REF!</definedName>
    <definedName name="___DAT335" localSheetId="12">#REF!</definedName>
    <definedName name="___DAT335">#REF!</definedName>
    <definedName name="___DAT336" localSheetId="11">#REF!</definedName>
    <definedName name="___DAT336" localSheetId="12">#REF!</definedName>
    <definedName name="___DAT336">#REF!</definedName>
    <definedName name="___DAT337" localSheetId="11">#REF!</definedName>
    <definedName name="___DAT337" localSheetId="12">#REF!</definedName>
    <definedName name="___DAT337">#REF!</definedName>
    <definedName name="___DAT338" localSheetId="11">#REF!</definedName>
    <definedName name="___DAT338" localSheetId="12">#REF!</definedName>
    <definedName name="___DAT338">#REF!</definedName>
    <definedName name="___DAT4" localSheetId="11">#REF!</definedName>
    <definedName name="___DAT4" localSheetId="12">#REF!</definedName>
    <definedName name="___DAT4">#REF!</definedName>
    <definedName name="___DAT444" localSheetId="11">#REF!</definedName>
    <definedName name="___DAT444" localSheetId="12">#REF!</definedName>
    <definedName name="___DAT444">#REF!</definedName>
    <definedName name="___DAT456" localSheetId="11">#REF!</definedName>
    <definedName name="___DAT456" localSheetId="12">#REF!</definedName>
    <definedName name="___DAT456">#REF!</definedName>
    <definedName name="___DAT4589" localSheetId="11">#REF!</definedName>
    <definedName name="___DAT4589" localSheetId="12">#REF!</definedName>
    <definedName name="___DAT4589">#REF!</definedName>
    <definedName name="___DAT4598" localSheetId="11">#REF!</definedName>
    <definedName name="___DAT4598" localSheetId="12">#REF!</definedName>
    <definedName name="___DAT4598">#REF!</definedName>
    <definedName name="___DAT5" localSheetId="11">#REF!</definedName>
    <definedName name="___DAT5" localSheetId="12">#REF!</definedName>
    <definedName name="___DAT5">#REF!</definedName>
    <definedName name="___DAT54889" localSheetId="11">#REF!</definedName>
    <definedName name="___DAT54889" localSheetId="12">#REF!</definedName>
    <definedName name="___DAT54889">#REF!</definedName>
    <definedName name="___DAT6" localSheetId="11">#REF!</definedName>
    <definedName name="___DAT6" localSheetId="12">#REF!</definedName>
    <definedName name="___DAT6">#REF!</definedName>
    <definedName name="___DAT7" localSheetId="11">#REF!</definedName>
    <definedName name="___DAT7" localSheetId="12">#REF!</definedName>
    <definedName name="___DAT7">#REF!</definedName>
    <definedName name="___DAT89513" localSheetId="11">#REF!</definedName>
    <definedName name="___DAT89513" localSheetId="12">#REF!</definedName>
    <definedName name="___DAT89513">#REF!</definedName>
    <definedName name="___FY1">#N/A</definedName>
    <definedName name="___gf2" localSheetId="11">#REF!</definedName>
    <definedName name="___gf2" localSheetId="12">#REF!</definedName>
    <definedName name="___gf2">#REF!</definedName>
    <definedName name="___M8">#N/A</definedName>
    <definedName name="___M9">#N/A</definedName>
    <definedName name="___mmm89" localSheetId="11">#REF!</definedName>
    <definedName name="___mmm89" localSheetId="12">#REF!</definedName>
    <definedName name="___mmm89">#REF!</definedName>
    <definedName name="___Ob1" localSheetId="11">#REF!</definedName>
    <definedName name="___Ob1" localSheetId="12">#REF!</definedName>
    <definedName name="___Ob1">#REF!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we1237" localSheetId="11">#REF!</definedName>
    <definedName name="___qwe1237" localSheetId="12">#REF!</definedName>
    <definedName name="___qwe1237">#REF!</definedName>
    <definedName name="___qwe23" localSheetId="11">#REF!</definedName>
    <definedName name="___qwe23" localSheetId="12">#REF!</definedName>
    <definedName name="___qwe23">#REF!</definedName>
    <definedName name="___SP1" localSheetId="11">[5]FES!#REF!</definedName>
    <definedName name="___SP1" localSheetId="12">[5]FES!#REF!</definedName>
    <definedName name="___SP1">[3]FES!#REF!</definedName>
    <definedName name="___SP10" localSheetId="11">[5]FES!#REF!</definedName>
    <definedName name="___SP10" localSheetId="12">[5]FES!#REF!</definedName>
    <definedName name="___SP10">[3]FES!#REF!</definedName>
    <definedName name="___SP11" localSheetId="11">[5]FES!#REF!</definedName>
    <definedName name="___SP11" localSheetId="12">[5]FES!#REF!</definedName>
    <definedName name="___SP11">[3]FES!#REF!</definedName>
    <definedName name="___SP12" localSheetId="11">[5]FES!#REF!</definedName>
    <definedName name="___SP12" localSheetId="12">[5]FES!#REF!</definedName>
    <definedName name="___SP12">[3]FES!#REF!</definedName>
    <definedName name="___SP13" localSheetId="11">[5]FES!#REF!</definedName>
    <definedName name="___SP13" localSheetId="12">[5]FES!#REF!</definedName>
    <definedName name="___SP13">[3]FES!#REF!</definedName>
    <definedName name="___SP14" localSheetId="11">[5]FES!#REF!</definedName>
    <definedName name="___SP14" localSheetId="12">[5]FES!#REF!</definedName>
    <definedName name="___SP14">[3]FES!#REF!</definedName>
    <definedName name="___SP15" localSheetId="11">[5]FES!#REF!</definedName>
    <definedName name="___SP15" localSheetId="12">[5]FES!#REF!</definedName>
    <definedName name="___SP15">[3]FES!#REF!</definedName>
    <definedName name="___SP16" localSheetId="11">[5]FES!#REF!</definedName>
    <definedName name="___SP16" localSheetId="12">[5]FES!#REF!</definedName>
    <definedName name="___SP16">[3]FES!#REF!</definedName>
    <definedName name="___SP17" localSheetId="11">[5]FES!#REF!</definedName>
    <definedName name="___SP17" localSheetId="12">[5]FES!#REF!</definedName>
    <definedName name="___SP17">[3]FES!#REF!</definedName>
    <definedName name="___SP18" localSheetId="11">[5]FES!#REF!</definedName>
    <definedName name="___SP18" localSheetId="12">[5]FES!#REF!</definedName>
    <definedName name="___SP18">[3]FES!#REF!</definedName>
    <definedName name="___SP19" localSheetId="11">[5]FES!#REF!</definedName>
    <definedName name="___SP19" localSheetId="12">[5]FES!#REF!</definedName>
    <definedName name="___SP19">[3]FES!#REF!</definedName>
    <definedName name="___SP2" localSheetId="11">[5]FES!#REF!</definedName>
    <definedName name="___SP2" localSheetId="12">[5]FES!#REF!</definedName>
    <definedName name="___SP2">[3]FES!#REF!</definedName>
    <definedName name="___SP20" localSheetId="11">[5]FES!#REF!</definedName>
    <definedName name="___SP20" localSheetId="12">[5]FES!#REF!</definedName>
    <definedName name="___SP20">[3]FES!#REF!</definedName>
    <definedName name="___SP3" localSheetId="11">[5]FES!#REF!</definedName>
    <definedName name="___SP3" localSheetId="12">[5]FES!#REF!</definedName>
    <definedName name="___SP3">[3]FES!#REF!</definedName>
    <definedName name="___SP4" localSheetId="11">[5]FES!#REF!</definedName>
    <definedName name="___SP4" localSheetId="12">[5]FES!#REF!</definedName>
    <definedName name="___SP4">[3]FES!#REF!</definedName>
    <definedName name="___SP5" localSheetId="11">[5]FES!#REF!</definedName>
    <definedName name="___SP5" localSheetId="12">[5]FES!#REF!</definedName>
    <definedName name="___SP5">[3]FES!#REF!</definedName>
    <definedName name="___SP7" localSheetId="11">[5]FES!#REF!</definedName>
    <definedName name="___SP7" localSheetId="12">[5]FES!#REF!</definedName>
    <definedName name="___SP7">[3]FES!#REF!</definedName>
    <definedName name="___SP8" localSheetId="11">[5]FES!#REF!</definedName>
    <definedName name="___SP8" localSheetId="12">[5]FES!#REF!</definedName>
    <definedName name="___SP8">[3]FES!#REF!</definedName>
    <definedName name="___SP9" localSheetId="11">[5]FES!#REF!</definedName>
    <definedName name="___SP9" localSheetId="12">[5]FES!#REF!</definedName>
    <definedName name="___SP9">[3]FES!#REF!</definedName>
    <definedName name="___tt1">#N/A</definedName>
    <definedName name="___vp1" localSheetId="11">#REF!</definedName>
    <definedName name="___vp1" localSheetId="12">#REF!</definedName>
    <definedName name="___vp1">#REF!</definedName>
    <definedName name="___vpp1" localSheetId="11">#REF!</definedName>
    <definedName name="___vpp1" localSheetId="12">#REF!</definedName>
    <definedName name="___vpp1">#REF!</definedName>
    <definedName name="___vpp2" localSheetId="11">#REF!</definedName>
    <definedName name="___vpp2" localSheetId="12">#REF!</definedName>
    <definedName name="___vpp2">#REF!</definedName>
    <definedName name="___vpp3" localSheetId="11">#REF!</definedName>
    <definedName name="___vpp3" localSheetId="12">#REF!</definedName>
    <definedName name="___vpp3">#REF!</definedName>
    <definedName name="___vpp4" localSheetId="11">#REF!</definedName>
    <definedName name="___vpp4" localSheetId="12">#REF!</definedName>
    <definedName name="___vpp4">#REF!</definedName>
    <definedName name="___vpp5" localSheetId="11">#REF!</definedName>
    <definedName name="___vpp5" localSheetId="12">#REF!</definedName>
    <definedName name="___vpp5">#REF!</definedName>
    <definedName name="___vpp6" localSheetId="11">#REF!</definedName>
    <definedName name="___vpp6" localSheetId="12">#REF!</definedName>
    <definedName name="___vpp6">#REF!</definedName>
    <definedName name="___vpp7" localSheetId="11">#REF!</definedName>
    <definedName name="___vpp7" localSheetId="12">#REF!</definedName>
    <definedName name="___vpp7">#REF!</definedName>
    <definedName name="__a02" localSheetId="11">#REF!</definedName>
    <definedName name="__a02" localSheetId="12">#REF!</definedName>
    <definedName name="__a02">#REF!</definedName>
    <definedName name="__A1" localSheetId="11">#REF!</definedName>
    <definedName name="__A1" localSheetId="12">#REF!</definedName>
    <definedName name="__A1">#REF!</definedName>
    <definedName name="__bookmark_3">"[1]sheet1!$a$40"</definedName>
    <definedName name="__bookmark_4">"[1]sheet1!$g$40"</definedName>
    <definedName name="__bookmark_5">"[1]sheet1!$o$40"</definedName>
    <definedName name="__bookmark_6">"[1]sheet1!$w$40"</definedName>
    <definedName name="__DAT1" localSheetId="11">#REF!</definedName>
    <definedName name="__DAT1" localSheetId="12">#REF!</definedName>
    <definedName name="__DAT1">#REF!</definedName>
    <definedName name="__DAT2" localSheetId="11">#REF!</definedName>
    <definedName name="__DAT2" localSheetId="12">#REF!</definedName>
    <definedName name="__DAT2">#REF!</definedName>
    <definedName name="__DAT2222" localSheetId="11">#REF!</definedName>
    <definedName name="__DAT2222" localSheetId="12">#REF!</definedName>
    <definedName name="__DAT2222">#REF!</definedName>
    <definedName name="__DAT3" localSheetId="11">#REF!</definedName>
    <definedName name="__DAT3" localSheetId="12">#REF!</definedName>
    <definedName name="__DAT3">#REF!</definedName>
    <definedName name="__DAT330" localSheetId="11">#REF!</definedName>
    <definedName name="__DAT330" localSheetId="12">#REF!</definedName>
    <definedName name="__DAT330">#REF!</definedName>
    <definedName name="__DAT333" localSheetId="11">#REF!</definedName>
    <definedName name="__DAT333" localSheetId="12">#REF!</definedName>
    <definedName name="__DAT333">#REF!</definedName>
    <definedName name="__DAT334" localSheetId="11">#REF!</definedName>
    <definedName name="__DAT334" localSheetId="12">#REF!</definedName>
    <definedName name="__DAT334">#REF!</definedName>
    <definedName name="__DAT335" localSheetId="11">#REF!</definedName>
    <definedName name="__DAT335" localSheetId="12">#REF!</definedName>
    <definedName name="__DAT335">#REF!</definedName>
    <definedName name="__DAT336" localSheetId="11">#REF!</definedName>
    <definedName name="__DAT336" localSheetId="12">#REF!</definedName>
    <definedName name="__DAT336">#REF!</definedName>
    <definedName name="__DAT337" localSheetId="11">#REF!</definedName>
    <definedName name="__DAT337" localSheetId="12">#REF!</definedName>
    <definedName name="__DAT337">#REF!</definedName>
    <definedName name="__DAT338" localSheetId="11">#REF!</definedName>
    <definedName name="__DAT338" localSheetId="12">#REF!</definedName>
    <definedName name="__DAT338">#REF!</definedName>
    <definedName name="__DAT4" localSheetId="11">#REF!</definedName>
    <definedName name="__DAT4" localSheetId="12">#REF!</definedName>
    <definedName name="__DAT4">#REF!</definedName>
    <definedName name="__DAT444" localSheetId="11">#REF!</definedName>
    <definedName name="__DAT444" localSheetId="12">#REF!</definedName>
    <definedName name="__DAT444">#REF!</definedName>
    <definedName name="__DAT456" localSheetId="11">#REF!</definedName>
    <definedName name="__DAT456" localSheetId="12">#REF!</definedName>
    <definedName name="__DAT456">#REF!</definedName>
    <definedName name="__DAT4589" localSheetId="11">#REF!</definedName>
    <definedName name="__DAT4589" localSheetId="12">#REF!</definedName>
    <definedName name="__DAT4589">#REF!</definedName>
    <definedName name="__DAT4598" localSheetId="11">#REF!</definedName>
    <definedName name="__DAT4598" localSheetId="12">#REF!</definedName>
    <definedName name="__DAT4598">#REF!</definedName>
    <definedName name="__DAT5" localSheetId="11">#REF!</definedName>
    <definedName name="__DAT5" localSheetId="12">#REF!</definedName>
    <definedName name="__DAT5">#REF!</definedName>
    <definedName name="__DAT54889" localSheetId="11">#REF!</definedName>
    <definedName name="__DAT54889" localSheetId="12">#REF!</definedName>
    <definedName name="__DAT54889">#REF!</definedName>
    <definedName name="__DAT6" localSheetId="11">#REF!</definedName>
    <definedName name="__DAT6" localSheetId="12">#REF!</definedName>
    <definedName name="__DAT6">#REF!</definedName>
    <definedName name="__DAT7" localSheetId="11">#REF!</definedName>
    <definedName name="__DAT7" localSheetId="12">#REF!</definedName>
    <definedName name="__DAT7">#REF!</definedName>
    <definedName name="__DAT89513" localSheetId="11">#REF!</definedName>
    <definedName name="__DAT89513" localSheetId="12">#REF!</definedName>
    <definedName name="__DAT89513">#REF!</definedName>
    <definedName name="__FY1">#N/A</definedName>
    <definedName name="__gf2" localSheetId="11">#REF!</definedName>
    <definedName name="__gf2" localSheetId="12">#REF!</definedName>
    <definedName name="__gf2">#REF!</definedName>
    <definedName name="__IntlFixup" hidden="1">TRUE</definedName>
    <definedName name="__M8">#N/A</definedName>
    <definedName name="__M9">#N/A</definedName>
    <definedName name="__mmm89" localSheetId="11">#REF!</definedName>
    <definedName name="__mmm89" localSheetId="12">#REF!</definedName>
    <definedName name="__mmm89">#REF!</definedName>
    <definedName name="__Ob1" localSheetId="11">#REF!</definedName>
    <definedName name="__Ob1" localSheetId="12">#REF!</definedName>
    <definedName name="__Ob1">#REF!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we1" localSheetId="11">#REF!</definedName>
    <definedName name="__qwe1" localSheetId="12">#REF!</definedName>
    <definedName name="__qwe1">#REF!</definedName>
    <definedName name="__qwe123" localSheetId="11">#REF!</definedName>
    <definedName name="__qwe123" localSheetId="12">#REF!</definedName>
    <definedName name="__qwe123">#REF!</definedName>
    <definedName name="__qwe1237" localSheetId="11">#REF!</definedName>
    <definedName name="__qwe1237" localSheetId="12">#REF!</definedName>
    <definedName name="__qwe1237">#REF!</definedName>
    <definedName name="__qwe23" localSheetId="11">#REF!</definedName>
    <definedName name="__qwe23" localSheetId="12">#REF!</definedName>
    <definedName name="__qwe23">#REF!</definedName>
    <definedName name="__S55" localSheetId="11">#REF!</definedName>
    <definedName name="__S55" localSheetId="12">#REF!</definedName>
    <definedName name="__S55">#REF!</definedName>
    <definedName name="__SP1" localSheetId="11">[3]FES!#REF!</definedName>
    <definedName name="__SP1" localSheetId="12">[3]FES!#REF!</definedName>
    <definedName name="__SP1">[3]FES!#REF!</definedName>
    <definedName name="__SP10" localSheetId="11">[3]FES!#REF!</definedName>
    <definedName name="__SP10" localSheetId="12">[3]FES!#REF!</definedName>
    <definedName name="__SP10">[3]FES!#REF!</definedName>
    <definedName name="__SP11" localSheetId="11">[3]FES!#REF!</definedName>
    <definedName name="__SP11" localSheetId="12">[3]FES!#REF!</definedName>
    <definedName name="__SP11">[3]FES!#REF!</definedName>
    <definedName name="__SP12" localSheetId="11">[3]FES!#REF!</definedName>
    <definedName name="__SP12" localSheetId="12">[3]FES!#REF!</definedName>
    <definedName name="__SP12">[3]FES!#REF!</definedName>
    <definedName name="__SP13" localSheetId="11">[3]FES!#REF!</definedName>
    <definedName name="__SP13" localSheetId="12">[3]FES!#REF!</definedName>
    <definedName name="__SP13">[3]FES!#REF!</definedName>
    <definedName name="__SP14" localSheetId="11">[3]FES!#REF!</definedName>
    <definedName name="__SP14" localSheetId="12">[3]FES!#REF!</definedName>
    <definedName name="__SP14">[3]FES!#REF!</definedName>
    <definedName name="__SP15" localSheetId="11">[3]FES!#REF!</definedName>
    <definedName name="__SP15" localSheetId="12">[3]FES!#REF!</definedName>
    <definedName name="__SP15">[3]FES!#REF!</definedName>
    <definedName name="__SP16" localSheetId="11">[3]FES!#REF!</definedName>
    <definedName name="__SP16" localSheetId="12">[3]FES!#REF!</definedName>
    <definedName name="__SP16">[3]FES!#REF!</definedName>
    <definedName name="__SP17" localSheetId="11">[3]FES!#REF!</definedName>
    <definedName name="__SP17" localSheetId="12">[3]FES!#REF!</definedName>
    <definedName name="__SP17">[3]FES!#REF!</definedName>
    <definedName name="__SP18" localSheetId="11">[3]FES!#REF!</definedName>
    <definedName name="__SP18" localSheetId="12">[3]FES!#REF!</definedName>
    <definedName name="__SP18">[3]FES!#REF!</definedName>
    <definedName name="__SP19" localSheetId="11">[3]FES!#REF!</definedName>
    <definedName name="__SP19" localSheetId="12">[3]FES!#REF!</definedName>
    <definedName name="__SP19">[3]FES!#REF!</definedName>
    <definedName name="__SP2" localSheetId="11">[3]FES!#REF!</definedName>
    <definedName name="__SP2" localSheetId="12">[3]FES!#REF!</definedName>
    <definedName name="__SP2">[3]FES!#REF!</definedName>
    <definedName name="__SP20" localSheetId="11">[3]FES!#REF!</definedName>
    <definedName name="__SP20" localSheetId="12">[3]FES!#REF!</definedName>
    <definedName name="__SP20">[3]FES!#REF!</definedName>
    <definedName name="__SP3" localSheetId="11">[3]FES!#REF!</definedName>
    <definedName name="__SP3" localSheetId="12">[3]FES!#REF!</definedName>
    <definedName name="__SP3">[3]FES!#REF!</definedName>
    <definedName name="__SP4" localSheetId="11">[3]FES!#REF!</definedName>
    <definedName name="__SP4" localSheetId="12">[3]FES!#REF!</definedName>
    <definedName name="__SP4">[3]FES!#REF!</definedName>
    <definedName name="__SP5" localSheetId="11">[3]FES!#REF!</definedName>
    <definedName name="__SP5" localSheetId="12">[3]FES!#REF!</definedName>
    <definedName name="__SP5">[3]FES!#REF!</definedName>
    <definedName name="__SP7" localSheetId="11">[3]FES!#REF!</definedName>
    <definedName name="__SP7" localSheetId="12">[3]FES!#REF!</definedName>
    <definedName name="__SP7">[3]FES!#REF!</definedName>
    <definedName name="__SP8" localSheetId="11">[3]FES!#REF!</definedName>
    <definedName name="__SP8" localSheetId="12">[3]FES!#REF!</definedName>
    <definedName name="__SP8">[3]FES!#REF!</definedName>
    <definedName name="__SP9" localSheetId="11">[3]FES!#REF!</definedName>
    <definedName name="__SP9" localSheetId="12">[3]FES!#REF!</definedName>
    <definedName name="__SP9">[3]FES!#REF!</definedName>
    <definedName name="__tt1">#N/A</definedName>
    <definedName name="__vp1" localSheetId="11">#REF!</definedName>
    <definedName name="__vp1" localSheetId="12">#REF!</definedName>
    <definedName name="__vp1">#REF!</definedName>
    <definedName name="__vpp1" localSheetId="11">#REF!</definedName>
    <definedName name="__vpp1" localSheetId="12">#REF!</definedName>
    <definedName name="__vpp1">#REF!</definedName>
    <definedName name="__vpp2" localSheetId="11">#REF!</definedName>
    <definedName name="__vpp2" localSheetId="12">#REF!</definedName>
    <definedName name="__vpp2">#REF!</definedName>
    <definedName name="__vpp3" localSheetId="11">#REF!</definedName>
    <definedName name="__vpp3" localSheetId="12">#REF!</definedName>
    <definedName name="__vpp3">#REF!</definedName>
    <definedName name="__vpp4" localSheetId="11">#REF!</definedName>
    <definedName name="__vpp4" localSheetId="12">#REF!</definedName>
    <definedName name="__vpp4">#REF!</definedName>
    <definedName name="__vpp5" localSheetId="11">#REF!</definedName>
    <definedName name="__vpp5" localSheetId="12">#REF!</definedName>
    <definedName name="__vpp5">#REF!</definedName>
    <definedName name="__vpp6" localSheetId="11">#REF!</definedName>
    <definedName name="__vpp6" localSheetId="12">#REF!</definedName>
    <definedName name="__vpp6">#REF!</definedName>
    <definedName name="__vpp7" localSheetId="11">#REF!</definedName>
    <definedName name="__vpp7" localSheetId="12">#REF!</definedName>
    <definedName name="__vpp7">#REF!</definedName>
    <definedName name="__xlfn.BAHTTEXT" hidden="1">#NAME?</definedName>
    <definedName name="__xlnm.Print_Area_2" localSheetId="11">#REF!</definedName>
    <definedName name="__xlnm.Print_Area_2" localSheetId="12">#REF!</definedName>
    <definedName name="__xlnm.Print_Area_2">#REF!</definedName>
    <definedName name="__xlnm.Print_Titles" localSheetId="11">#REF!</definedName>
    <definedName name="__xlnm.Print_Titles" localSheetId="12">#REF!</definedName>
    <definedName name="__xlnm.Print_Titles">#REF!</definedName>
    <definedName name="_4_квартал" localSheetId="11">#REF!</definedName>
    <definedName name="_4_квартал" localSheetId="12">#REF!</definedName>
    <definedName name="_4_квартал">#REF!</definedName>
    <definedName name="_a02" localSheetId="11">#REF!</definedName>
    <definedName name="_a02" localSheetId="12">#REF!</definedName>
    <definedName name="_a02">#REF!</definedName>
    <definedName name="_A1" localSheetId="11">#REF!</definedName>
    <definedName name="_A1" localSheetId="12">#REF!</definedName>
    <definedName name="_A1">#REF!</definedName>
    <definedName name="_cap1" localSheetId="11">#REF!</definedName>
    <definedName name="_cap1" localSheetId="12">#REF!</definedName>
    <definedName name="_cap1">#REF!</definedName>
    <definedName name="_DAT1" localSheetId="11">#REF!</definedName>
    <definedName name="_DAT1" localSheetId="12">#REF!</definedName>
    <definedName name="_DAT1">#REF!</definedName>
    <definedName name="_dat10" localSheetId="11">#REF!</definedName>
    <definedName name="_dat10" localSheetId="12">#REF!</definedName>
    <definedName name="_dat10">#REF!</definedName>
    <definedName name="_dat11" localSheetId="11">#REF!</definedName>
    <definedName name="_dat11" localSheetId="12">#REF!</definedName>
    <definedName name="_dat11">#REF!</definedName>
    <definedName name="_dat12" localSheetId="11">#REF!</definedName>
    <definedName name="_dat12" localSheetId="12">#REF!</definedName>
    <definedName name="_dat12">#REF!</definedName>
    <definedName name="_dat13" localSheetId="11">#REF!</definedName>
    <definedName name="_dat13" localSheetId="12">#REF!</definedName>
    <definedName name="_dat13">#REF!</definedName>
    <definedName name="_dat14" localSheetId="11">#REF!</definedName>
    <definedName name="_dat14" localSheetId="12">#REF!</definedName>
    <definedName name="_dat14">#REF!</definedName>
    <definedName name="_dat15" localSheetId="11">#REF!</definedName>
    <definedName name="_dat15" localSheetId="12">#REF!</definedName>
    <definedName name="_dat15">#REF!</definedName>
    <definedName name="_dat16" localSheetId="11">#REF!</definedName>
    <definedName name="_dat16" localSheetId="12">#REF!</definedName>
    <definedName name="_dat16">#REF!</definedName>
    <definedName name="_dat17" localSheetId="11">#REF!</definedName>
    <definedName name="_dat17" localSheetId="12">#REF!</definedName>
    <definedName name="_dat17">#REF!</definedName>
    <definedName name="_dat18" localSheetId="11">#REF!</definedName>
    <definedName name="_dat18" localSheetId="12">#REF!</definedName>
    <definedName name="_dat18">#REF!</definedName>
    <definedName name="_dat19" localSheetId="11">#REF!</definedName>
    <definedName name="_dat19" localSheetId="12">#REF!</definedName>
    <definedName name="_dat19">#REF!</definedName>
    <definedName name="_DAT2" localSheetId="11">#REF!</definedName>
    <definedName name="_DAT2" localSheetId="12">#REF!</definedName>
    <definedName name="_DAT2">#REF!</definedName>
    <definedName name="_dat20" localSheetId="11">#REF!</definedName>
    <definedName name="_dat20" localSheetId="12">#REF!</definedName>
    <definedName name="_dat20">#REF!</definedName>
    <definedName name="_dat21" localSheetId="11">#REF!</definedName>
    <definedName name="_dat21" localSheetId="12">#REF!</definedName>
    <definedName name="_dat21">#REF!</definedName>
    <definedName name="_dat22" localSheetId="11">#REF!</definedName>
    <definedName name="_dat22" localSheetId="12">#REF!</definedName>
    <definedName name="_dat22">#REF!</definedName>
    <definedName name="_DAT2222" localSheetId="11">#REF!</definedName>
    <definedName name="_DAT2222" localSheetId="12">#REF!</definedName>
    <definedName name="_DAT2222">#REF!</definedName>
    <definedName name="_dat23" localSheetId="11">#REF!</definedName>
    <definedName name="_dat23" localSheetId="12">#REF!</definedName>
    <definedName name="_dat23">#REF!</definedName>
    <definedName name="_dat24" localSheetId="11">#REF!</definedName>
    <definedName name="_dat24" localSheetId="12">#REF!</definedName>
    <definedName name="_dat24">#REF!</definedName>
    <definedName name="_DAT3" localSheetId="11">#REF!</definedName>
    <definedName name="_DAT3" localSheetId="12">#REF!</definedName>
    <definedName name="_DAT3">#REF!</definedName>
    <definedName name="_DAT330" localSheetId="11">#REF!</definedName>
    <definedName name="_DAT330" localSheetId="12">#REF!</definedName>
    <definedName name="_DAT330">#REF!</definedName>
    <definedName name="_DAT333" localSheetId="11">#REF!</definedName>
    <definedName name="_DAT333" localSheetId="12">#REF!</definedName>
    <definedName name="_DAT333">#REF!</definedName>
    <definedName name="_DAT334" localSheetId="11">#REF!</definedName>
    <definedName name="_DAT334" localSheetId="12">#REF!</definedName>
    <definedName name="_DAT334">#REF!</definedName>
    <definedName name="_DAT335" localSheetId="11">#REF!</definedName>
    <definedName name="_DAT335" localSheetId="12">#REF!</definedName>
    <definedName name="_DAT335">#REF!</definedName>
    <definedName name="_DAT336" localSheetId="11">#REF!</definedName>
    <definedName name="_DAT336" localSheetId="12">#REF!</definedName>
    <definedName name="_DAT336">#REF!</definedName>
    <definedName name="_DAT337" localSheetId="11">#REF!</definedName>
    <definedName name="_DAT337" localSheetId="12">#REF!</definedName>
    <definedName name="_DAT337">#REF!</definedName>
    <definedName name="_DAT338" localSheetId="11">#REF!</definedName>
    <definedName name="_DAT338" localSheetId="12">#REF!</definedName>
    <definedName name="_DAT338">#REF!</definedName>
    <definedName name="_DAT4" localSheetId="11">#REF!</definedName>
    <definedName name="_DAT4" localSheetId="12">#REF!</definedName>
    <definedName name="_DAT4">#REF!</definedName>
    <definedName name="_DAT444" localSheetId="11">#REF!</definedName>
    <definedName name="_DAT444" localSheetId="12">#REF!</definedName>
    <definedName name="_DAT444">#REF!</definedName>
    <definedName name="_DAT456" localSheetId="11">#REF!</definedName>
    <definedName name="_DAT456" localSheetId="12">#REF!</definedName>
    <definedName name="_DAT456">#REF!</definedName>
    <definedName name="_DAT4589" localSheetId="11">#REF!</definedName>
    <definedName name="_DAT4589" localSheetId="12">#REF!</definedName>
    <definedName name="_DAT4589">#REF!</definedName>
    <definedName name="_DAT4598" localSheetId="11">#REF!</definedName>
    <definedName name="_DAT4598" localSheetId="12">#REF!</definedName>
    <definedName name="_DAT4598">#REF!</definedName>
    <definedName name="_DAT5" localSheetId="11">#REF!</definedName>
    <definedName name="_DAT5" localSheetId="12">#REF!</definedName>
    <definedName name="_DAT5">#REF!</definedName>
    <definedName name="_DAT54889" localSheetId="11">#REF!</definedName>
    <definedName name="_DAT54889" localSheetId="12">#REF!</definedName>
    <definedName name="_DAT54889">#REF!</definedName>
    <definedName name="_DAT6" localSheetId="11">#REF!</definedName>
    <definedName name="_DAT6" localSheetId="12">#REF!</definedName>
    <definedName name="_DAT6">#REF!</definedName>
    <definedName name="_DAT7" localSheetId="11">#REF!</definedName>
    <definedName name="_DAT7" localSheetId="12">#REF!</definedName>
    <definedName name="_DAT7">#REF!</definedName>
    <definedName name="_dat8" localSheetId="11">#REF!</definedName>
    <definedName name="_dat8" localSheetId="12">#REF!</definedName>
    <definedName name="_dat8">#REF!</definedName>
    <definedName name="_DAT89513" localSheetId="11">#REF!</definedName>
    <definedName name="_DAT89513" localSheetId="12">#REF!</definedName>
    <definedName name="_DAT89513">#REF!</definedName>
    <definedName name="_dat9" localSheetId="11">#REF!</definedName>
    <definedName name="_dat9" localSheetId="12">#REF!</definedName>
    <definedName name="_dat9">#REF!</definedName>
    <definedName name="_FilterDatabase">'[6]29'!$A$7:$X$41</definedName>
    <definedName name="_FY1">#N/A</definedName>
    <definedName name="_gf2" localSheetId="11">#REF!</definedName>
    <definedName name="_gf2" localSheetId="12">#REF!</definedName>
    <definedName name="_gf2">#REF!</definedName>
    <definedName name="_IDОтчета">178174</definedName>
    <definedName name="_IDШаблона">178176</definedName>
    <definedName name="_inf2007" localSheetId="11">#REF!</definedName>
    <definedName name="_inf2007" localSheetId="12">#REF!</definedName>
    <definedName name="_inf2007">#REF!</definedName>
    <definedName name="_inf2008" localSheetId="11">#REF!</definedName>
    <definedName name="_inf2008" localSheetId="12">#REF!</definedName>
    <definedName name="_inf2008">#REF!</definedName>
    <definedName name="_inf2009" localSheetId="11">#REF!</definedName>
    <definedName name="_inf2009" localSheetId="12">#REF!</definedName>
    <definedName name="_inf2009">#REF!</definedName>
    <definedName name="_inf2010" localSheetId="11">#REF!</definedName>
    <definedName name="_inf2010" localSheetId="12">#REF!</definedName>
    <definedName name="_inf2010">#REF!</definedName>
    <definedName name="_inf2011" localSheetId="11">#REF!</definedName>
    <definedName name="_inf2011" localSheetId="12">#REF!</definedName>
    <definedName name="_inf2011">#REF!</definedName>
    <definedName name="_inf2012" localSheetId="11">#REF!</definedName>
    <definedName name="_inf2012" localSheetId="12">#REF!</definedName>
    <definedName name="_inf2012">#REF!</definedName>
    <definedName name="_inf2013" localSheetId="11">#REF!</definedName>
    <definedName name="_inf2013" localSheetId="12">#REF!</definedName>
    <definedName name="_inf2013">#REF!</definedName>
    <definedName name="_inf2014" localSheetId="11">#REF!</definedName>
    <definedName name="_inf2014" localSheetId="12">#REF!</definedName>
    <definedName name="_inf2014">#REF!</definedName>
    <definedName name="_inf2015" localSheetId="11">#REF!</definedName>
    <definedName name="_inf2015" localSheetId="12">#REF!</definedName>
    <definedName name="_inf2015">#REF!</definedName>
    <definedName name="_M8">#N/A</definedName>
    <definedName name="_M9">#N/A</definedName>
    <definedName name="_mmm89" localSheetId="11">#REF!</definedName>
    <definedName name="_mmm89" localSheetId="12">#REF!</definedName>
    <definedName name="_mmm89">#REF!</definedName>
    <definedName name="_Num2" localSheetId="11">#REF!</definedName>
    <definedName name="_Num2" localSheetId="12">#REF!</definedName>
    <definedName name="_Num2">#REF!</definedName>
    <definedName name="_Ob1" localSheetId="11">#REF!</definedName>
    <definedName name="_Ob1" localSheetId="12">#REF!</definedName>
    <definedName name="_Ob1">#REF!</definedName>
    <definedName name="_op1" localSheetId="11">#REF!</definedName>
    <definedName name="_op1" localSheetId="12">#REF!</definedName>
    <definedName name="_op1">#REF!</definedName>
    <definedName name="_opp1" localSheetId="11">#REF!</definedName>
    <definedName name="_opp1" localSheetId="12">#REF!</definedName>
    <definedName name="_opp1">#REF!</definedName>
    <definedName name="_opp2" localSheetId="11">#REF!</definedName>
    <definedName name="_opp2" localSheetId="12">#REF!</definedName>
    <definedName name="_opp2">#REF!</definedName>
    <definedName name="_opp3" localSheetId="11">#REF!</definedName>
    <definedName name="_opp3" localSheetId="12">#REF!</definedName>
    <definedName name="_opp3">#REF!</definedName>
    <definedName name="_opp4" localSheetId="11">#REF!</definedName>
    <definedName name="_opp4" localSheetId="12">#REF!</definedName>
    <definedName name="_opp4">#REF!</definedName>
    <definedName name="_opp5" localSheetId="11">#REF!</definedName>
    <definedName name="_opp5" localSheetId="12">#REF!</definedName>
    <definedName name="_opp5">#REF!</definedName>
    <definedName name="_opp6" localSheetId="11">#REF!</definedName>
    <definedName name="_opp6" localSheetId="12">#REF!</definedName>
    <definedName name="_opp6">#REF!</definedName>
    <definedName name="_opp7" localSheetId="11">#REF!</definedName>
    <definedName name="_opp7" localSheetId="12">#REF!</definedName>
    <definedName name="_opp7">#REF!</definedName>
    <definedName name="_Order1" hidden="1">255</definedName>
    <definedName name="_PR1" localSheetId="11">'[7]Прил 1'!#REF!</definedName>
    <definedName name="_PR1" localSheetId="12">'[7]Прил 1'!#REF!</definedName>
    <definedName name="_PR1">'[7]Прил 1'!#REF!</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qwe1" localSheetId="11">#REF!</definedName>
    <definedName name="_qwe1" localSheetId="12">#REF!</definedName>
    <definedName name="_qwe1">#REF!</definedName>
    <definedName name="_qwe123" localSheetId="11">#REF!</definedName>
    <definedName name="_qwe123" localSheetId="12">#REF!</definedName>
    <definedName name="_qwe123">#REF!</definedName>
    <definedName name="_qwe1237" localSheetId="11">#REF!</definedName>
    <definedName name="_qwe1237" localSheetId="12">#REF!</definedName>
    <definedName name="_qwe1237">#REF!</definedName>
    <definedName name="_qwe23" localSheetId="11">#REF!</definedName>
    <definedName name="_qwe23" localSheetId="12">#REF!</definedName>
    <definedName name="_qwe23">#REF!</definedName>
    <definedName name="_rrr2">#N/A</definedName>
    <definedName name="_s45" localSheetId="11">#REF!</definedName>
    <definedName name="_s45" localSheetId="12">#REF!</definedName>
    <definedName name="_s45">#REF!</definedName>
    <definedName name="_S55" localSheetId="11">#REF!</definedName>
    <definedName name="_S55" localSheetId="12">#REF!</definedName>
    <definedName name="_S55">#REF!</definedName>
    <definedName name="_Sort" localSheetId="11" hidden="1">#REF!</definedName>
    <definedName name="_Sort" localSheetId="12" hidden="1">#REF!</definedName>
    <definedName name="_Sort" hidden="1">#REF!</definedName>
    <definedName name="_SP1" localSheetId="11">[8]FES!#REF!</definedName>
    <definedName name="_SP1" localSheetId="12">[8]FES!#REF!</definedName>
    <definedName name="_SP1" localSheetId="18">[9]FES!#REF!</definedName>
    <definedName name="_SP1" localSheetId="17">[9]FES!#REF!</definedName>
    <definedName name="_SP1">[9]FES!#REF!</definedName>
    <definedName name="_SP10" localSheetId="11">[8]FES!#REF!</definedName>
    <definedName name="_SP10" localSheetId="12">[8]FES!#REF!</definedName>
    <definedName name="_SP10" localSheetId="18">[9]FES!#REF!</definedName>
    <definedName name="_SP10" localSheetId="17">[9]FES!#REF!</definedName>
    <definedName name="_SP10">[9]FES!#REF!</definedName>
    <definedName name="_SP11" localSheetId="11">[8]FES!#REF!</definedName>
    <definedName name="_SP11" localSheetId="12">[8]FES!#REF!</definedName>
    <definedName name="_SP11" localSheetId="18">[9]FES!#REF!</definedName>
    <definedName name="_SP11" localSheetId="17">[9]FES!#REF!</definedName>
    <definedName name="_SP11">[9]FES!#REF!</definedName>
    <definedName name="_SP12" localSheetId="11">[8]FES!#REF!</definedName>
    <definedName name="_SP12" localSheetId="12">[8]FES!#REF!</definedName>
    <definedName name="_SP12" localSheetId="18">[9]FES!#REF!</definedName>
    <definedName name="_SP12" localSheetId="17">[9]FES!#REF!</definedName>
    <definedName name="_SP12">[9]FES!#REF!</definedName>
    <definedName name="_SP13" localSheetId="11">[8]FES!#REF!</definedName>
    <definedName name="_SP13" localSheetId="12">[8]FES!#REF!</definedName>
    <definedName name="_SP13" localSheetId="18">[9]FES!#REF!</definedName>
    <definedName name="_SP13" localSheetId="17">[9]FES!#REF!</definedName>
    <definedName name="_SP13">[9]FES!#REF!</definedName>
    <definedName name="_SP14" localSheetId="11">[8]FES!#REF!</definedName>
    <definedName name="_SP14" localSheetId="12">[8]FES!#REF!</definedName>
    <definedName name="_SP14" localSheetId="18">[9]FES!#REF!</definedName>
    <definedName name="_SP14" localSheetId="17">[9]FES!#REF!</definedName>
    <definedName name="_SP14">[9]FES!#REF!</definedName>
    <definedName name="_SP15" localSheetId="11">[8]FES!#REF!</definedName>
    <definedName name="_SP15" localSheetId="12">[8]FES!#REF!</definedName>
    <definedName name="_SP15" localSheetId="18">[9]FES!#REF!</definedName>
    <definedName name="_SP15" localSheetId="17">[9]FES!#REF!</definedName>
    <definedName name="_SP15">[9]FES!#REF!</definedName>
    <definedName name="_SP16" localSheetId="11">[8]FES!#REF!</definedName>
    <definedName name="_SP16" localSheetId="12">[8]FES!#REF!</definedName>
    <definedName name="_SP16" localSheetId="18">[9]FES!#REF!</definedName>
    <definedName name="_SP16" localSheetId="17">[9]FES!#REF!</definedName>
    <definedName name="_SP16">[9]FES!#REF!</definedName>
    <definedName name="_SP17" localSheetId="11">[8]FES!#REF!</definedName>
    <definedName name="_SP17" localSheetId="12">[8]FES!#REF!</definedName>
    <definedName name="_SP17" localSheetId="18">[9]FES!#REF!</definedName>
    <definedName name="_SP17" localSheetId="17">[9]FES!#REF!</definedName>
    <definedName name="_SP17">[9]FES!#REF!</definedName>
    <definedName name="_SP18" localSheetId="11">[8]FES!#REF!</definedName>
    <definedName name="_SP18" localSheetId="12">[8]FES!#REF!</definedName>
    <definedName name="_SP18" localSheetId="18">[9]FES!#REF!</definedName>
    <definedName name="_SP18" localSheetId="17">[9]FES!#REF!</definedName>
    <definedName name="_SP18">[9]FES!#REF!</definedName>
    <definedName name="_SP19" localSheetId="11">[8]FES!#REF!</definedName>
    <definedName name="_SP19" localSheetId="12">[8]FES!#REF!</definedName>
    <definedName name="_SP19" localSheetId="18">[9]FES!#REF!</definedName>
    <definedName name="_SP19" localSheetId="17">[9]FES!#REF!</definedName>
    <definedName name="_SP19">[9]FES!#REF!</definedName>
    <definedName name="_SP2" localSheetId="11">[8]FES!#REF!</definedName>
    <definedName name="_SP2" localSheetId="12">[8]FES!#REF!</definedName>
    <definedName name="_SP2" localSheetId="18">[9]FES!#REF!</definedName>
    <definedName name="_SP2" localSheetId="17">[9]FES!#REF!</definedName>
    <definedName name="_SP2">[9]FES!#REF!</definedName>
    <definedName name="_SP20" localSheetId="11">[8]FES!#REF!</definedName>
    <definedName name="_SP20" localSheetId="12">[8]FES!#REF!</definedName>
    <definedName name="_SP20" localSheetId="18">[9]FES!#REF!</definedName>
    <definedName name="_SP20" localSheetId="17">[9]FES!#REF!</definedName>
    <definedName name="_SP20">[9]FES!#REF!</definedName>
    <definedName name="_SP3" localSheetId="11">[8]FES!#REF!</definedName>
    <definedName name="_SP3" localSheetId="12">[8]FES!#REF!</definedName>
    <definedName name="_SP3" localSheetId="18">[9]FES!#REF!</definedName>
    <definedName name="_SP3" localSheetId="17">[9]FES!#REF!</definedName>
    <definedName name="_SP3">[9]FES!#REF!</definedName>
    <definedName name="_SP4" localSheetId="11">[8]FES!#REF!</definedName>
    <definedName name="_SP4" localSheetId="12">[8]FES!#REF!</definedName>
    <definedName name="_SP4" localSheetId="18">[9]FES!#REF!</definedName>
    <definedName name="_SP4" localSheetId="17">[9]FES!#REF!</definedName>
    <definedName name="_SP4">[9]FES!#REF!</definedName>
    <definedName name="_SP5" localSheetId="11">[8]FES!#REF!</definedName>
    <definedName name="_SP5" localSheetId="12">[8]FES!#REF!</definedName>
    <definedName name="_SP5" localSheetId="18">[9]FES!#REF!</definedName>
    <definedName name="_SP5" localSheetId="17">[9]FES!#REF!</definedName>
    <definedName name="_SP5">[9]FES!#REF!</definedName>
    <definedName name="_SP7" localSheetId="11">[8]FES!#REF!</definedName>
    <definedName name="_SP7" localSheetId="12">[8]FES!#REF!</definedName>
    <definedName name="_SP7" localSheetId="18">[9]FES!#REF!</definedName>
    <definedName name="_SP7" localSheetId="17">[9]FES!#REF!</definedName>
    <definedName name="_SP7">[9]FES!#REF!</definedName>
    <definedName name="_SP8" localSheetId="11">[8]FES!#REF!</definedName>
    <definedName name="_SP8" localSheetId="12">[8]FES!#REF!</definedName>
    <definedName name="_SP8" localSheetId="18">[9]FES!#REF!</definedName>
    <definedName name="_SP8" localSheetId="17">[9]FES!#REF!</definedName>
    <definedName name="_SP8">[9]FES!#REF!</definedName>
    <definedName name="_SP9" localSheetId="11">[8]FES!#REF!</definedName>
    <definedName name="_SP9" localSheetId="12">[8]FES!#REF!</definedName>
    <definedName name="_SP9" localSheetId="18">[9]FES!#REF!</definedName>
    <definedName name="_SP9" localSheetId="17">[9]FES!#REF!</definedName>
    <definedName name="_SP9">[9]FES!#REF!</definedName>
    <definedName name="_tt1" localSheetId="11">'[10]5.2-опер.рас ПП'!_tt1</definedName>
    <definedName name="_tt1" localSheetId="12">'[10]5.2-опер.рас ПП'!_tt1</definedName>
    <definedName name="_tt1">#N/A</definedName>
    <definedName name="_use1" localSheetId="11">#REF!</definedName>
    <definedName name="_use1" localSheetId="12">#REF!</definedName>
    <definedName name="_use1">#REF!</definedName>
    <definedName name="_vp1" localSheetId="11">#REF!</definedName>
    <definedName name="_vp1" localSheetId="12">#REF!</definedName>
    <definedName name="_vp1">#REF!</definedName>
    <definedName name="_vpp1" localSheetId="11">#REF!</definedName>
    <definedName name="_vpp1" localSheetId="12">#REF!</definedName>
    <definedName name="_vpp1">#REF!</definedName>
    <definedName name="_vpp2" localSheetId="11">#REF!</definedName>
    <definedName name="_vpp2" localSheetId="12">#REF!</definedName>
    <definedName name="_vpp2">#REF!</definedName>
    <definedName name="_vpp3" localSheetId="11">#REF!</definedName>
    <definedName name="_vpp3" localSheetId="12">#REF!</definedName>
    <definedName name="_vpp3">#REF!</definedName>
    <definedName name="_vpp4" localSheetId="11">#REF!</definedName>
    <definedName name="_vpp4" localSheetId="12">#REF!</definedName>
    <definedName name="_vpp4">#REF!</definedName>
    <definedName name="_vpp5" localSheetId="11">#REF!</definedName>
    <definedName name="_vpp5" localSheetId="12">#REF!</definedName>
    <definedName name="_vpp5">#REF!</definedName>
    <definedName name="_vpp6" localSheetId="11">#REF!</definedName>
    <definedName name="_vpp6" localSheetId="12">#REF!</definedName>
    <definedName name="_vpp6">#REF!</definedName>
    <definedName name="_vpp7" localSheetId="11">#REF!</definedName>
    <definedName name="_vpp7" localSheetId="12">#REF!</definedName>
    <definedName name="_vpp7">#REF!</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ф23" localSheetId="11">#REF!</definedName>
    <definedName name="_ф23" localSheetId="12">#REF!</definedName>
    <definedName name="_ф23">#REF!</definedName>
    <definedName name="_xlnm._FilterDatabase">'[11]29'!$A$7:$X$41</definedName>
    <definedName name="a">[12]!'[Модуль1].w'</definedName>
    <definedName name="a0" localSheetId="11">#REF!</definedName>
    <definedName name="a0" localSheetId="12">#REF!</definedName>
    <definedName name="a0">#REF!</definedName>
    <definedName name="a02new" localSheetId="11">#REF!</definedName>
    <definedName name="a02new" localSheetId="12">#REF!</definedName>
    <definedName name="a02new">#REF!</definedName>
    <definedName name="a1_" localSheetId="11">#REF!</definedName>
    <definedName name="a1_" localSheetId="12">#REF!</definedName>
    <definedName name="a1_">#REF!</definedName>
    <definedName name="a110_1" localSheetId="11">#REF!</definedName>
    <definedName name="a110_1" localSheetId="12">#REF!</definedName>
    <definedName name="a110_1">#REF!</definedName>
    <definedName name="a110_2" localSheetId="11">#REF!</definedName>
    <definedName name="a110_2" localSheetId="12">#REF!</definedName>
    <definedName name="a110_2">#REF!</definedName>
    <definedName name="a120_1" localSheetId="11">#REF!</definedName>
    <definedName name="a120_1" localSheetId="12">#REF!</definedName>
    <definedName name="a120_1">#REF!</definedName>
    <definedName name="a120_2" localSheetId="11">#REF!</definedName>
    <definedName name="a120_2" localSheetId="12">#REF!</definedName>
    <definedName name="a120_2">#REF!</definedName>
    <definedName name="a130_1" localSheetId="11">#REF!</definedName>
    <definedName name="a130_1" localSheetId="12">#REF!</definedName>
    <definedName name="a130_1">#REF!</definedName>
    <definedName name="a130_2" localSheetId="11">#REF!</definedName>
    <definedName name="a130_2" localSheetId="12">#REF!</definedName>
    <definedName name="a130_2">#REF!</definedName>
    <definedName name="a135_1" localSheetId="11">#REF!</definedName>
    <definedName name="a135_1" localSheetId="12">#REF!</definedName>
    <definedName name="a135_1">#REF!</definedName>
    <definedName name="a135_2" localSheetId="11">#REF!</definedName>
    <definedName name="a135_2" localSheetId="12">#REF!</definedName>
    <definedName name="a135_2">#REF!</definedName>
    <definedName name="a140_1" localSheetId="11">#REF!</definedName>
    <definedName name="a140_1" localSheetId="12">#REF!</definedName>
    <definedName name="a140_1">#REF!</definedName>
    <definedName name="a140_2" localSheetId="11">#REF!</definedName>
    <definedName name="a140_2" localSheetId="12">#REF!</definedName>
    <definedName name="a140_2">#REF!</definedName>
    <definedName name="a145_1" localSheetId="11">#REF!</definedName>
    <definedName name="a145_1" localSheetId="12">#REF!</definedName>
    <definedName name="a145_1">#REF!</definedName>
    <definedName name="a145_2" localSheetId="11">#REF!</definedName>
    <definedName name="a145_2" localSheetId="12">#REF!</definedName>
    <definedName name="a145_2">#REF!</definedName>
    <definedName name="a150_1" localSheetId="11">#REF!</definedName>
    <definedName name="a150_1" localSheetId="12">#REF!</definedName>
    <definedName name="a150_1">#REF!</definedName>
    <definedName name="a150_2" localSheetId="11">#REF!</definedName>
    <definedName name="a150_2" localSheetId="12">#REF!</definedName>
    <definedName name="a150_2">#REF!</definedName>
    <definedName name="a151_1" localSheetId="11">#REF!</definedName>
    <definedName name="a151_1" localSheetId="12">#REF!</definedName>
    <definedName name="a151_1">#REF!</definedName>
    <definedName name="a151_2" localSheetId="11">#REF!</definedName>
    <definedName name="a151_2" localSheetId="12">#REF!</definedName>
    <definedName name="a151_2">#REF!</definedName>
    <definedName name="a190_1" localSheetId="11">#REF!</definedName>
    <definedName name="a190_1" localSheetId="12">#REF!</definedName>
    <definedName name="a190_1">#REF!</definedName>
    <definedName name="a190_2" localSheetId="11">#REF!</definedName>
    <definedName name="a190_2" localSheetId="12">#REF!</definedName>
    <definedName name="a190_2">#REF!</definedName>
    <definedName name="a2_" localSheetId="11">#REF!</definedName>
    <definedName name="a2_" localSheetId="12">#REF!</definedName>
    <definedName name="a2_">#REF!</definedName>
    <definedName name="a2_2" localSheetId="11">#REF!</definedName>
    <definedName name="a2_2" localSheetId="12">#REF!</definedName>
    <definedName name="a2_2">#REF!</definedName>
    <definedName name="a2_2new" localSheetId="11">#REF!</definedName>
    <definedName name="a2_2new" localSheetId="12">#REF!</definedName>
    <definedName name="a2_2new">#REF!</definedName>
    <definedName name="a210_1" localSheetId="11">#REF!</definedName>
    <definedName name="a210_1" localSheetId="12">#REF!</definedName>
    <definedName name="a210_1">#REF!</definedName>
    <definedName name="a210_2" localSheetId="11">#REF!</definedName>
    <definedName name="a210_2" localSheetId="12">#REF!</definedName>
    <definedName name="a210_2">#REF!</definedName>
    <definedName name="a211_1" localSheetId="11">#REF!</definedName>
    <definedName name="a211_1" localSheetId="12">#REF!</definedName>
    <definedName name="a211_1">#REF!</definedName>
    <definedName name="a211_2" localSheetId="11">#REF!</definedName>
    <definedName name="a211_2" localSheetId="12">#REF!</definedName>
    <definedName name="a211_2">#REF!</definedName>
    <definedName name="a212_1" localSheetId="11">#REF!</definedName>
    <definedName name="a212_1" localSheetId="12">#REF!</definedName>
    <definedName name="a212_1">#REF!</definedName>
    <definedName name="a212_2" localSheetId="11">#REF!</definedName>
    <definedName name="a212_2" localSheetId="12">#REF!</definedName>
    <definedName name="a212_2">#REF!</definedName>
    <definedName name="a213_1" localSheetId="11">#REF!</definedName>
    <definedName name="a213_1" localSheetId="12">#REF!</definedName>
    <definedName name="a213_1">#REF!</definedName>
    <definedName name="a213_2" localSheetId="11">#REF!</definedName>
    <definedName name="a213_2" localSheetId="12">#REF!</definedName>
    <definedName name="a213_2">#REF!</definedName>
    <definedName name="a214_1" localSheetId="11">#REF!</definedName>
    <definedName name="a214_1" localSheetId="12">#REF!</definedName>
    <definedName name="a214_1">#REF!</definedName>
    <definedName name="a214_2" localSheetId="11">#REF!</definedName>
    <definedName name="a214_2" localSheetId="12">#REF!</definedName>
    <definedName name="a214_2">#REF!</definedName>
    <definedName name="a215_1" localSheetId="11">#REF!</definedName>
    <definedName name="a215_1" localSheetId="12">#REF!</definedName>
    <definedName name="a215_1">#REF!</definedName>
    <definedName name="a215_2" localSheetId="11">#REF!</definedName>
    <definedName name="a215_2" localSheetId="12">#REF!</definedName>
    <definedName name="a215_2">#REF!</definedName>
    <definedName name="a216_1" localSheetId="11">#REF!</definedName>
    <definedName name="a216_1" localSheetId="12">#REF!</definedName>
    <definedName name="a216_1">#REF!</definedName>
    <definedName name="a216_2" localSheetId="11">#REF!</definedName>
    <definedName name="a216_2" localSheetId="12">#REF!</definedName>
    <definedName name="a216_2">#REF!</definedName>
    <definedName name="a217_1" localSheetId="11">#REF!</definedName>
    <definedName name="a217_1" localSheetId="12">#REF!</definedName>
    <definedName name="a217_1">#REF!</definedName>
    <definedName name="a217_2" localSheetId="11">#REF!</definedName>
    <definedName name="a217_2" localSheetId="12">#REF!</definedName>
    <definedName name="a217_2">#REF!</definedName>
    <definedName name="a218_1" localSheetId="11">#REF!</definedName>
    <definedName name="a218_1" localSheetId="12">#REF!</definedName>
    <definedName name="a218_1">#REF!</definedName>
    <definedName name="a218_2" localSheetId="11">#REF!</definedName>
    <definedName name="a218_2" localSheetId="12">#REF!</definedName>
    <definedName name="a218_2">#REF!</definedName>
    <definedName name="a220_1" localSheetId="11">#REF!</definedName>
    <definedName name="a220_1" localSheetId="12">#REF!</definedName>
    <definedName name="a220_1">#REF!</definedName>
    <definedName name="a220_2" localSheetId="11">#REF!</definedName>
    <definedName name="a220_2" localSheetId="12">#REF!</definedName>
    <definedName name="a220_2">#REF!</definedName>
    <definedName name="a230_1" localSheetId="11">#REF!</definedName>
    <definedName name="a230_1" localSheetId="12">#REF!</definedName>
    <definedName name="a230_1">#REF!</definedName>
    <definedName name="a230_2" localSheetId="11">#REF!</definedName>
    <definedName name="a230_2" localSheetId="12">#REF!</definedName>
    <definedName name="a230_2">#REF!</definedName>
    <definedName name="a231_1" localSheetId="11">#REF!</definedName>
    <definedName name="a231_1" localSheetId="12">#REF!</definedName>
    <definedName name="a231_1">#REF!</definedName>
    <definedName name="a231_2" localSheetId="11">#REF!</definedName>
    <definedName name="a231_2" localSheetId="12">#REF!</definedName>
    <definedName name="a231_2">#REF!</definedName>
    <definedName name="a240_1" localSheetId="11">#REF!</definedName>
    <definedName name="a240_1" localSheetId="12">#REF!</definedName>
    <definedName name="a240_1">#REF!</definedName>
    <definedName name="a240_2" localSheetId="11">#REF!</definedName>
    <definedName name="a240_2" localSheetId="12">#REF!</definedName>
    <definedName name="a240_2">#REF!</definedName>
    <definedName name="a241_1" localSheetId="11">#REF!</definedName>
    <definedName name="a241_1" localSheetId="12">#REF!</definedName>
    <definedName name="a241_1">#REF!</definedName>
    <definedName name="a241_2" localSheetId="11">#REF!</definedName>
    <definedName name="a241_2" localSheetId="12">#REF!</definedName>
    <definedName name="a241_2">#REF!</definedName>
    <definedName name="a250_1" localSheetId="11">#REF!</definedName>
    <definedName name="a250_1" localSheetId="12">#REF!</definedName>
    <definedName name="a250_1">#REF!</definedName>
    <definedName name="a250_2" localSheetId="11">#REF!</definedName>
    <definedName name="a250_2" localSheetId="12">#REF!</definedName>
    <definedName name="a250_2">#REF!</definedName>
    <definedName name="a260_1" localSheetId="11">#REF!</definedName>
    <definedName name="a260_1" localSheetId="12">#REF!</definedName>
    <definedName name="a260_1">#REF!</definedName>
    <definedName name="a260_2" localSheetId="11">#REF!</definedName>
    <definedName name="a260_2" localSheetId="12">#REF!</definedName>
    <definedName name="a260_2">#REF!</definedName>
    <definedName name="a270_1" localSheetId="11">#REF!</definedName>
    <definedName name="a270_1" localSheetId="12">#REF!</definedName>
    <definedName name="a270_1">#REF!</definedName>
    <definedName name="a270_2" localSheetId="11">#REF!</definedName>
    <definedName name="a270_2" localSheetId="12">#REF!</definedName>
    <definedName name="a270_2">#REF!</definedName>
    <definedName name="a271_1" localSheetId="11">#REF!</definedName>
    <definedName name="a271_1" localSheetId="12">#REF!</definedName>
    <definedName name="a271_1">#REF!</definedName>
    <definedName name="a271_2" localSheetId="11">#REF!</definedName>
    <definedName name="a271_2" localSheetId="12">#REF!</definedName>
    <definedName name="a271_2">#REF!</definedName>
    <definedName name="a290_1" localSheetId="11">#REF!</definedName>
    <definedName name="a290_1" localSheetId="12">#REF!</definedName>
    <definedName name="a290_1">#REF!</definedName>
    <definedName name="a290_2" localSheetId="11">#REF!</definedName>
    <definedName name="a290_2" localSheetId="12">#REF!</definedName>
    <definedName name="a290_2">#REF!</definedName>
    <definedName name="a3_" localSheetId="11">#REF!</definedName>
    <definedName name="a3_" localSheetId="12">#REF!</definedName>
    <definedName name="a3_">#REF!</definedName>
    <definedName name="a300_1" localSheetId="11">#REF!</definedName>
    <definedName name="a300_1" localSheetId="12">#REF!</definedName>
    <definedName name="a300_1">#REF!</definedName>
    <definedName name="a300_2" localSheetId="11">#REF!</definedName>
    <definedName name="a300_2" localSheetId="12">#REF!</definedName>
    <definedName name="a300_2">#REF!</definedName>
    <definedName name="a4_" localSheetId="11">#REF!</definedName>
    <definedName name="a4_" localSheetId="12">#REF!</definedName>
    <definedName name="a4_">#REF!</definedName>
    <definedName name="a4_2" localSheetId="11">#REF!</definedName>
    <definedName name="a4_2" localSheetId="12">#REF!</definedName>
    <definedName name="a4_2">#REF!</definedName>
    <definedName name="a4_2new" localSheetId="11">#REF!</definedName>
    <definedName name="a4_2new" localSheetId="12">#REF!</definedName>
    <definedName name="a4_2new">#REF!</definedName>
    <definedName name="a5_" localSheetId="11">#REF!</definedName>
    <definedName name="a5_" localSheetId="12">#REF!</definedName>
    <definedName name="a5_">#REF!</definedName>
    <definedName name="a5_2" localSheetId="11">#REF!</definedName>
    <definedName name="a5_2" localSheetId="12">#REF!</definedName>
    <definedName name="a5_2">#REF!</definedName>
    <definedName name="a5_2new" localSheetId="11">#REF!</definedName>
    <definedName name="a5_2new" localSheetId="12">#REF!</definedName>
    <definedName name="a5_2new">#REF!</definedName>
    <definedName name="AAA" localSheetId="11">#REF!,#REF!,#REF!,#REF!,[0]!P1_ДиапазонЗащиты,[0]!P2_ДиапазонЗащиты,[0]!P3_ДиапазонЗащиты,[0]!P4_ДиапазонЗащиты</definedName>
    <definedName name="AAA" localSheetId="12">#REF!,#REF!,#REF!,#REF!,[0]!P1_ДиапазонЗащиты,[0]!P2_ДиапазонЗащиты,[0]!P3_ДиапазонЗащиты,[0]!P4_ДиапазонЗащиты</definedName>
    <definedName name="AAA">#REF!,#REF!,#REF!,#REF!,[0]!P1_ДиапазонЗащиты,[0]!P2_ДиапазонЗащиты,[0]!P3_ДиапазонЗащиты,[0]!P4_ДиапазонЗащиты</definedName>
    <definedName name="AAAA" localSheetId="11">[13]FES!#REF!</definedName>
    <definedName name="AAAA" localSheetId="12">[13]FES!#REF!</definedName>
    <definedName name="AAAA">[13]FES!#REF!</definedName>
    <definedName name="AAAAA" localSheetId="11">[13]FES!#REF!</definedName>
    <definedName name="AAAAA" localSheetId="12">[13]FES!#REF!</definedName>
    <definedName name="AAAAA">[13]FES!#REF!</definedName>
    <definedName name="AAAAAA" localSheetId="11">[13]FES!#REF!</definedName>
    <definedName name="AAAAAA" localSheetId="12">[13]FES!#REF!</definedName>
    <definedName name="AAAAAA">[13]FES!#REF!</definedName>
    <definedName name="AAB" localSheetId="11">#REF!</definedName>
    <definedName name="AAB" localSheetId="12">#REF!</definedName>
    <definedName name="AAB">#REF!</definedName>
    <definedName name="AAC" localSheetId="11">#REF!</definedName>
    <definedName name="AAC" localSheetId="12">#REF!</definedName>
    <definedName name="AAC">#REF!</definedName>
    <definedName name="AccessDatabase" hidden="1">"C:\Мои документы\Документы\Работа\Модель_1_2.mdb"</definedName>
    <definedName name="ad">#N/A</definedName>
    <definedName name="ADD_2" localSheetId="11">[14]Диапазоны!#REF!</definedName>
    <definedName name="ADD_2" localSheetId="12">[14]Диапазоны!#REF!</definedName>
    <definedName name="ADD_2">[14]Диапазоны!#REF!</definedName>
    <definedName name="ADD_4" localSheetId="11">[14]Диапазоны!#REF!</definedName>
    <definedName name="ADD_4" localSheetId="12">[14]Диапазоны!#REF!</definedName>
    <definedName name="ADD_4">[14]Диапазоны!#REF!</definedName>
    <definedName name="ADD_PP1" localSheetId="11">[15]Диапазоны!#REF!</definedName>
    <definedName name="ADD_PP1" localSheetId="12">[15]Диапазоны!#REF!</definedName>
    <definedName name="ADD_PP1">[15]Диапазоны!#REF!</definedName>
    <definedName name="ADD_PP2" localSheetId="11">#REF!</definedName>
    <definedName name="ADD_PP2" localSheetId="12">#REF!</definedName>
    <definedName name="ADD_PP2">#REF!</definedName>
    <definedName name="ADD_PP2_2" localSheetId="11">[16]Диапазоны!#REF!</definedName>
    <definedName name="ADD_PP2_2" localSheetId="12">[16]Диапазоны!#REF!</definedName>
    <definedName name="ADD_PP2_2">[16]Диапазоны!#REF!</definedName>
    <definedName name="ADD2_1" localSheetId="11">[14]Диапазоны!#REF!</definedName>
    <definedName name="ADD2_1" localSheetId="12">[14]Диапазоны!#REF!</definedName>
    <definedName name="ADD2_1">[14]Диапазоны!#REF!</definedName>
    <definedName name="ADD3_1" localSheetId="11">[14]Диапазоны!#REF!</definedName>
    <definedName name="ADD3_1" localSheetId="12">[14]Диапазоны!#REF!</definedName>
    <definedName name="ADD3_1">[14]Диапазоны!#REF!</definedName>
    <definedName name="ADD4_MO" localSheetId="11">[16]Диапазоны!#REF!</definedName>
    <definedName name="ADD4_MO" localSheetId="12">[16]Диапазоны!#REF!</definedName>
    <definedName name="ADD4_MO">[16]Диапазоны!#REF!</definedName>
    <definedName name="ADD4_ORG" localSheetId="11">[16]Диапазоны!#REF!</definedName>
    <definedName name="ADD4_ORG" localSheetId="12">[16]Диапазоны!#REF!</definedName>
    <definedName name="ADD4_ORG">[16]Диапазоны!#REF!</definedName>
    <definedName name="adf" hidden="1">{"Маржа для директора",#N/A,FALSE,"Маржа Чисто Влад ";"Маржа для директора",#N/A,FALSE,"Маржа Хабаровск";"Маржа для директора",#N/A,FALSE,"Маржа СВОД"}</definedName>
    <definedName name="adsdfsdf">#N/A</definedName>
    <definedName name="adsgadfgadfg">#N/A</definedName>
    <definedName name="aeewrfse">#REF!</definedName>
    <definedName name="aergfgh">[17]REESTR!$X$2:$X$240</definedName>
    <definedName name="AES" localSheetId="11">#REF!</definedName>
    <definedName name="AES" localSheetId="12">#REF!</definedName>
    <definedName name="AES">#REF!</definedName>
    <definedName name="af" hidden="1">{"Маржа для директора",#N/A,FALSE,"Маржа Чисто Влад ";"Маржа для директора",#N/A,FALSE,"Маржа Хабаровск";"Маржа для директора",#N/A,FALSE,"Маржа СВОД"}</definedName>
    <definedName name="afbh" hidden="1">{#N/A,#N/A,TRUE,"Лист1";#N/A,#N/A,TRUE,"Лист2";#N/A,#N/A,TRUE,"Лист3"}</definedName>
    <definedName name="afdfg">[16]Диапазоны!#REF!</definedName>
    <definedName name="afefe"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fgdfagdfg">#N/A</definedName>
    <definedName name="afsdg">[9]FES!#REF!</definedName>
    <definedName name="afsetgfh">#REF!</definedName>
    <definedName name="agsdgs">#REF!</definedName>
    <definedName name="AI11к4">'[18]частн 3 кв.'!$AI$10</definedName>
    <definedName name="ajhgjhgjh">#N/A</definedName>
    <definedName name="ALL_FILES">[19]Файлы!$B$1</definedName>
    <definedName name="AN">#N/A</definedName>
    <definedName name="ANALISYS_STEP">'[20]Анализ (2)'!$B$148</definedName>
    <definedName name="anscount" hidden="1">1</definedName>
    <definedName name="AOE" localSheetId="11">#REF!</definedName>
    <definedName name="AOE" localSheetId="12">#REF!</definedName>
    <definedName name="AOE">#REF!</definedName>
    <definedName name="arfg" hidden="1">{"Маржа для директора",#N/A,FALSE,"Маржа Чисто Влад ";"Маржа для директора",#N/A,FALSE,"Маржа Хабаровск";"Маржа для директора",#N/A,FALSE,"Маржа СВОД"}</definedName>
    <definedName name="artj" hidden="1">{"Маржа для директора",#N/A,FALSE,"Маржа Чисто Влад ";"Маржа для директора",#N/A,FALSE,"Маржа Хабаровск";"Маржа для директора",#N/A,FALSE,"Маржа СВОД"}</definedName>
    <definedName name="as">#N/A</definedName>
    <definedName name="asd">#N/A</definedName>
    <definedName name="asdf" localSheetId="11">#REF!</definedName>
    <definedName name="asdf" localSheetId="12">#REF!</definedName>
    <definedName name="asdf">#REF!</definedName>
    <definedName name="asdfasdfasdf">#N/A</definedName>
    <definedName name="asdwqed" localSheetId="11" hidden="1">{"Маржа для директора",#N/A,FALSE,"Маржа Чисто Влад ";"Маржа для директора",#N/A,FALSE,"Маржа Хабаровск";"Маржа для директора",#N/A,FALSE,"Маржа СВОД"}</definedName>
    <definedName name="asdwqed" localSheetId="12" hidden="1">{"Маржа для директора",#N/A,FALSE,"Маржа Чисто Влад ";"Маржа для директора",#N/A,FALSE,"Маржа Хабаровск";"Маржа для директора",#N/A,FALSE,"Маржа СВОД"}</definedName>
    <definedName name="asdwqed" hidden="1">{"Маржа для директора",#N/A,FALSE,"Маржа Чисто Влад ";"Маржа для директора",#N/A,FALSE,"Маржа Хабаровск";"Маржа для директора",#N/A,FALSE,"Маржа СВОД"}</definedName>
    <definedName name="aseged">#REF!,#REF!,#REF!,#REF!,[0]!P1_ДиапазонЗащиты,[0]!P2_ДиапазонЗащиты,[0]!P3_ДиапазонЗащиты,[0]!P4_ДиапазонЗащиты</definedName>
    <definedName name="asfasfg">#REF!</definedName>
    <definedName name="asfdf">[9]FES!#REF!</definedName>
    <definedName name="asfe">[9]FES!#REF!</definedName>
    <definedName name="asgfdg">[21]TEHSHEET!$F$1:$F$13</definedName>
    <definedName name="asgfwe" hidden="1">{"Маржа для директора",#N/A,FALSE,"Маржа Чисто Влад ";"Маржа для директора",#N/A,FALSE,"Маржа Хабаровск";"Маржа для директора",#N/A,FALSE,"Маржа СВОД"}</definedName>
    <definedName name="aswer1" localSheetId="11">#REF!</definedName>
    <definedName name="aswer1" localSheetId="12">#REF!</definedName>
    <definedName name="aswer1">#REF!</definedName>
    <definedName name="aswew">'[22]Баланс тепло'!$N$10,'[22]Баланс тепло'!$H$10,'[22]Баланс тепло'!$P$10:$Q$10,'[22]Баланс тепло'!$J$10,'[22]Баланс тепло'!$S$10:$X$10,'[22]Баланс тепло'!$L$10</definedName>
    <definedName name="asyh">'[23]5'!$Z$27:$AC$31,'[23]5'!$F$14:$I$21,P1_SCOPE_5_PRT,P2_SCOPE_5_PRT</definedName>
    <definedName name="awe" hidden="1">#REF!,#REF!,#REF!,#REF!,#REF!,#REF!,#REF!,#REF!</definedName>
    <definedName name="awet">[9]FES!#REF!</definedName>
    <definedName name="awrferttgr" hidden="1">{#N/A,#N/A,TRUE,"Лист1";#N/A,#N/A,TRUE,"Лист2";#N/A,#N/A,TRUE,"Лист3"}</definedName>
    <definedName name="B" localSheetId="11">[13]FES!#REF!</definedName>
    <definedName name="B" localSheetId="12">[13]FES!#REF!</definedName>
    <definedName name="B">[13]FES!#REF!</definedName>
    <definedName name="b1_" localSheetId="11">#REF!</definedName>
    <definedName name="b1_" localSheetId="12">#REF!</definedName>
    <definedName name="b1_">#REF!</definedName>
    <definedName name="b1_2" localSheetId="11">#REF!</definedName>
    <definedName name="b1_2" localSheetId="12">#REF!</definedName>
    <definedName name="b1_2">#REF!</definedName>
    <definedName name="b1_2new" localSheetId="11">#REF!</definedName>
    <definedName name="b1_2new" localSheetId="12">#REF!</definedName>
    <definedName name="b1_2new">#REF!</definedName>
    <definedName name="b2_" localSheetId="11">#REF!</definedName>
    <definedName name="b2_" localSheetId="12">#REF!</definedName>
    <definedName name="b2_">#REF!</definedName>
    <definedName name="b3_" localSheetId="11">#REF!</definedName>
    <definedName name="b3_" localSheetId="12">#REF!</definedName>
    <definedName name="b3_">#REF!</definedName>
    <definedName name="b4_" localSheetId="11">#REF!</definedName>
    <definedName name="b4_" localSheetId="12">#REF!</definedName>
    <definedName name="b4_">#REF!</definedName>
    <definedName name="b5_" localSheetId="11">#REF!</definedName>
    <definedName name="b5_" localSheetId="12">#REF!</definedName>
    <definedName name="b5_">#REF!</definedName>
    <definedName name="BALEE_FLOAD" localSheetId="11">#REF!</definedName>
    <definedName name="BALEE_FLOAD" localSheetId="12">#REF!</definedName>
    <definedName name="BALEE_FLOAD">#REF!</definedName>
    <definedName name="BALEE_PROT" localSheetId="11">#REF!,#REF!,#REF!,#REF!</definedName>
    <definedName name="BALEE_PROT" localSheetId="12">#REF!,#REF!,#REF!,#REF!</definedName>
    <definedName name="BALEE_PROT">#REF!,#REF!,#REF!,#REF!</definedName>
    <definedName name="BALM_FLOAD" localSheetId="11">#REF!</definedName>
    <definedName name="BALM_FLOAD" localSheetId="12">#REF!</definedName>
    <definedName name="BALM_FLOAD">#REF!</definedName>
    <definedName name="BALM_PROT" localSheetId="11">#REF!,#REF!,#REF!,#REF!</definedName>
    <definedName name="BALM_PROT" localSheetId="12">#REF!,#REF!,#REF!,#REF!</definedName>
    <definedName name="BALM_PROT">#REF!,#REF!,#REF!,#REF!</definedName>
    <definedName name="BazPotrEEList">[24]Лист!$A$90</definedName>
    <definedName name="BB" localSheetId="11">[13]FES!#REF!</definedName>
    <definedName name="BB" localSheetId="12">[13]FES!#REF!</definedName>
    <definedName name="BB">[13]FES!#REF!</definedName>
    <definedName name="BBB" localSheetId="11">[13]FES!#REF!</definedName>
    <definedName name="BBB" localSheetId="12">[13]FES!#REF!</definedName>
    <definedName name="BBB">[13]FES!#REF!</definedName>
    <definedName name="BBBB" localSheetId="11">[13]FES!#REF!</definedName>
    <definedName name="BBBB" localSheetId="12">[13]FES!#REF!</definedName>
    <definedName name="BBBB">[13]FES!#REF!</definedName>
    <definedName name="BBBBB" localSheetId="11">[13]FES!#REF!</definedName>
    <definedName name="BBBBB" localSheetId="12">[13]FES!#REF!</definedName>
    <definedName name="BBBBB">[13]FES!#REF!</definedName>
    <definedName name="bbbbbb" localSheetId="11">'[10]5.2-опер.рас ПП'!bbbbbb</definedName>
    <definedName name="bbbbbb" localSheetId="12">'[10]5.2-опер.рас ПП'!bbbbbb</definedName>
    <definedName name="bbbbbb">#N/A</definedName>
    <definedName name="bh" hidden="1">{"Маржа для директора",#N/A,FALSE,"Маржа Чисто Влад ";"Маржа для директора",#N/A,FALSE,"Маржа Хабаровск";"Маржа для директора",#N/A,FALSE,"Маржа СВОД"}</definedName>
    <definedName name="bhd" localSheetId="11">#REF!</definedName>
    <definedName name="bhd" localSheetId="12">#REF!</definedName>
    <definedName name="bhd">#REF!</definedName>
    <definedName name="bhg">#N/A</definedName>
    <definedName name="bhz" localSheetId="11">#REF!,#REF!,#REF!,#REF!,#REF!,#REF!,#REF!,#REF!,#REF!,#REF!,#REF!,#REF!</definedName>
    <definedName name="bhz" localSheetId="12">#REF!,#REF!,#REF!,#REF!,#REF!,#REF!,#REF!,#REF!,#REF!,#REF!,#REF!,#REF!</definedName>
    <definedName name="bhz">#REF!,#REF!,#REF!,#REF!,#REF!,#REF!,#REF!,#REF!,#REF!,#REF!,#REF!,#REF!</definedName>
    <definedName name="bn" localSheetId="11" hidden="1">{#N/A,#N/A,TRUE,"Лист1";#N/A,#N/A,TRUE,"Лист2";#N/A,#N/A,TRUE,"Лист3"}</definedName>
    <definedName name="bn" localSheetId="12" hidden="1">{#N/A,#N/A,TRUE,"Лист1";#N/A,#N/A,TRUE,"Лист2";#N/A,#N/A,TRUE,"Лист3"}</definedName>
    <definedName name="bn" hidden="1">{#N/A,#N/A,TRUE,"Лист1";#N/A,#N/A,TRUE,"Лист2";#N/A,#N/A,TRUE,"Лист3"}</definedName>
    <definedName name="bnmnm" localSheetId="11">'[10]5.2-опер.рас ПП'!bnmnm</definedName>
    <definedName name="bnmnm" localSheetId="12">'[10]5.2-опер.рас ПП'!bnmnm</definedName>
    <definedName name="bnmnm">#N/A</definedName>
    <definedName name="BoilList">[24]Лист!$A$270</definedName>
    <definedName name="BoilQnt">[24]Лист!$B$271</definedName>
    <definedName name="brd">[21]Инструкция!$B$3</definedName>
    <definedName name="btrevwe">P1_T19.1.1?Data,P2_T19.1.1?Data</definedName>
    <definedName name="BudPotrEE">[24]Параметры!$B$9</definedName>
    <definedName name="BudPotrEEList">[24]Лист!$A$120</definedName>
    <definedName name="BudPotrTE">[24]Лист!$B$311</definedName>
    <definedName name="BudPotrTEList">[24]Лист!$A$310</definedName>
    <definedName name="Button_1">"НоваяОборотка_Лист1_Таблица"</definedName>
    <definedName name="Button_10">"Модель_1_2_Лист1_Таблица"</definedName>
    <definedName name="BuzPotrEE">[24]Параметры!$B$8</definedName>
    <definedName name="byr">P4_T2.1_Protect,P5_T2.1_Protect,P6_T2.1_Protect,yh</definedName>
    <definedName name="c_мфзп" localSheetId="11">#REF!</definedName>
    <definedName name="c_мфзп" localSheetId="12">#REF!</definedName>
    <definedName name="c_мфзп">#REF!</definedName>
    <definedName name="CALC_IDENTIFIER">[25]TECHSHEET!$G$20</definedName>
    <definedName name="cbngh">[9]FES!#REF!</definedName>
    <definedName name="cbv">#N/A</definedName>
    <definedName name="cbzsdgv">#REF!</definedName>
    <definedName name="cc">#N/A</definedName>
    <definedName name="ccc" localSheetId="11">'[10]5.2-опер.рас ПП'!ccc</definedName>
    <definedName name="ccc" localSheetId="12">'[10]5.2-опер.рас ПП'!ccc</definedName>
    <definedName name="ccc">#N/A</definedName>
    <definedName name="ccccdc" localSheetId="11">'[10]5.2-опер.рас ПП'!ccccdc</definedName>
    <definedName name="ccccdc" localSheetId="12">'[10]5.2-опер.рас ПП'!ccccdc</definedName>
    <definedName name="ccccdc">#N/A</definedName>
    <definedName name="cd">#N/A</definedName>
    <definedName name="CF_minority" localSheetId="11">#REF!</definedName>
    <definedName name="CF_minority" localSheetId="12">#REF!</definedName>
    <definedName name="CF_minority">#REF!</definedName>
    <definedName name="cfghrd" hidden="1">{#N/A,#N/A,TRUE,"Лист1";#N/A,#N/A,TRUE,"Лист2";#N/A,#N/A,TRUE,"Лист3"}</definedName>
    <definedName name="cfnxfgjn">[26]Справочники!$H$15</definedName>
    <definedName name="cgbnfhmkg">(#REF!,#REF!)</definedName>
    <definedName name="cgbnfx">#REF!</definedName>
    <definedName name="CH_d">[27]Уравнения!$B$21</definedName>
    <definedName name="chain" localSheetId="11">#REF!</definedName>
    <definedName name="chain" localSheetId="12">#REF!</definedName>
    <definedName name="chain">#REF!</definedName>
    <definedName name="chain1" localSheetId="11">#REF!</definedName>
    <definedName name="chain1" localSheetId="12">#REF!</definedName>
    <definedName name="chain1">#REF!</definedName>
    <definedName name="chain2" localSheetId="11">#REF!</definedName>
    <definedName name="chain2" localSheetId="12">#REF!</definedName>
    <definedName name="chain2">#REF!</definedName>
    <definedName name="chain3" localSheetId="11">#REF!</definedName>
    <definedName name="chain3" localSheetId="12">#REF!</definedName>
    <definedName name="chain3">#REF!</definedName>
    <definedName name="ChangeInCommonEquity" localSheetId="11">#REF!</definedName>
    <definedName name="ChangeInCommonEquity" localSheetId="12">#REF!</definedName>
    <definedName name="ChangeInCommonEquity">#REF!</definedName>
    <definedName name="ChangeInDeferredCompensation" localSheetId="11">#REF!</definedName>
    <definedName name="ChangeInDeferredCompensation" localSheetId="12">#REF!</definedName>
    <definedName name="ChangeInDeferredCompensation">#REF!</definedName>
    <definedName name="CHISTAYA" localSheetId="11">#REF!</definedName>
    <definedName name="CHISTAYA" localSheetId="12">#REF!</definedName>
    <definedName name="CHISTAYA">#REF!</definedName>
    <definedName name="Click_com1">#N/A</definedName>
    <definedName name="client" localSheetId="11">#REF!</definedName>
    <definedName name="client" localSheetId="12">#REF!</definedName>
    <definedName name="client">#REF!</definedName>
    <definedName name="cnfdxfgv">#REF!</definedName>
    <definedName name="coal_list">[28]TEHSHEET!$G$2:$G$60</definedName>
    <definedName name="CoalQnt">[24]Лист!$B$12</definedName>
    <definedName name="CompOt">#N/A</definedName>
    <definedName name="CompOt2">#N/A</definedName>
    <definedName name="CompRas">#N/A</definedName>
    <definedName name="conflict" localSheetId="11">#REF!</definedName>
    <definedName name="conflict" localSheetId="12">#REF!</definedName>
    <definedName name="conflict">#REF!</definedName>
    <definedName name="conflict1" localSheetId="11">#REF!</definedName>
    <definedName name="conflict1" localSheetId="12">#REF!</definedName>
    <definedName name="conflict1">#REF!</definedName>
    <definedName name="conflict2" localSheetId="11">#REF!</definedName>
    <definedName name="conflict2" localSheetId="12">#REF!</definedName>
    <definedName name="conflict2">#REF!</definedName>
    <definedName name="Contents">[11]Содержание!$A$3</definedName>
    <definedName name="convdebtshares" localSheetId="11">#REF!</definedName>
    <definedName name="convdebtshares" localSheetId="12">#REF!</definedName>
    <definedName name="convdebtshares">#REF!</definedName>
    <definedName name="convprefshares" localSheetId="11">#REF!</definedName>
    <definedName name="convprefshares" localSheetId="12">#REF!</definedName>
    <definedName name="convprefshares">#REF!</definedName>
    <definedName name="convpricepref" localSheetId="11">#REF!</definedName>
    <definedName name="convpricepref" localSheetId="12">#REF!</definedName>
    <definedName name="convpricepref">#REF!</definedName>
    <definedName name="CostOfEquity" localSheetId="11">#REF!</definedName>
    <definedName name="CostOfEquity" localSheetId="12">#REF!</definedName>
    <definedName name="CostOfEquity">#REF!</definedName>
    <definedName name="Criteria">#REF!</definedName>
    <definedName name="csDesignMode">1</definedName>
    <definedName name="csfer" hidden="1">{"Маржа для директора",#N/A,FALSE,"Маржа Чисто Влад ";"Маржа для директора",#N/A,FALSE,"Маржа Хабаровск";"Маржа для директора",#N/A,FALSE,"Маржа СВОД"}</definedName>
    <definedName name="cske4_out_DPN_Nachislenija_s_NDS1_Dim01">"="</definedName>
    <definedName name="cske4_out_DPN_Nachislenija_s_NDS1_Dim02">"="</definedName>
    <definedName name="cske4_out_DPN_Nachislenija_s_NDS1_Dim07">"="</definedName>
    <definedName name="cske4_out_DPN_Nachislenija_s_NDS1_Dim08">"="</definedName>
    <definedName name="cske4_out_DPN_Nachislenija_s_NDS1_Dim09">"="</definedName>
    <definedName name="cske4_out_DPN_Nachislenija_s_NDS1_Dim10">"="</definedName>
    <definedName name="cske4_out_DPN_Nachislenija_s_NDS1_Dim11">"="</definedName>
    <definedName name="cske4_out_DPN_Nachislenija_s_NDS1_Dim12">"="</definedName>
    <definedName name="cske4_out_DPN_Nachislenija_s_NDS1_Dim13">"="</definedName>
    <definedName name="cske4_out_DPN_Nachislenija_s_NDS1_Dim14">"="</definedName>
    <definedName name="cske4_out_DPN_plateji0_Dim01">"="</definedName>
    <definedName name="cske4_out_DPN_plateji0_Dim03">"="</definedName>
    <definedName name="cske4_out_DPN_plateji0_Dim05">"="</definedName>
    <definedName name="cske4_out_DPN_plateji0_Dim07">"="</definedName>
    <definedName name="cske4_out_DPN_plateji0_Dim08">"="</definedName>
    <definedName name="cske4_out_DPN_plateji0_Dim09">"="</definedName>
    <definedName name="cske4_out_DPN_plateji0_Dim10">"="</definedName>
    <definedName name="cske4_out_DPN_plateji0_Dim11">"="</definedName>
    <definedName name="cske4_out_DPN_plateji0_Dim12">"="</definedName>
    <definedName name="cske4_out_DPN_plateji0_Dim13">"="</definedName>
    <definedName name="cske4_out_DPN_plateji0_Dim14">"="</definedName>
    <definedName name="cske4_out_DPN_plateji0_Dim15">"="</definedName>
    <definedName name="cske4_out_DPN_plateji1_Dim01">"="</definedName>
    <definedName name="cske4_out_DPN_plateji1_Dim03">"="</definedName>
    <definedName name="cske4_out_DPN_plateji1_Dim05">"="</definedName>
    <definedName name="cske4_out_DPN_plateji1_Dim07">"="</definedName>
    <definedName name="cske4_out_DPN_plateji1_Dim08">"="</definedName>
    <definedName name="cske4_out_DPN_plateji1_Dim09">"="</definedName>
    <definedName name="cske4_out_DPN_plateji1_Dim10">"="</definedName>
    <definedName name="cske4_out_DPN_plateji1_Dim11">"="</definedName>
    <definedName name="cske4_out_DPN_plateji1_Dim12">"="</definedName>
    <definedName name="cske4_out_DPN_plateji1_Dim13">"="</definedName>
    <definedName name="cske4_out_DPN_plateji1_Dim14">"="</definedName>
    <definedName name="cske4_out_DPN_plateji2_Dim01">"="</definedName>
    <definedName name="cske4_out_DPN_plateji2_Dim03">"="</definedName>
    <definedName name="cske4_out_DPN_plateji2_Dim05">"="</definedName>
    <definedName name="cske4_out_DPN_plateji2_Dim07">"="</definedName>
    <definedName name="cske4_out_DPN_plateji2_Dim08">"="</definedName>
    <definedName name="cske4_out_DPN_plateji2_Dim09">"="</definedName>
    <definedName name="cske4_out_DPN_plateji2_Dim10">"="</definedName>
    <definedName name="cske4_out_DPN_plateji2_Dim11">"="</definedName>
    <definedName name="cske4_out_DPN_plateji2_Dim12">"="</definedName>
    <definedName name="cske4_out_DPN_plateji2_Dim13">"="</definedName>
    <definedName name="cske4_out_DPN_plateji2_Dim14">"="</definedName>
    <definedName name="cske4_out_DPN_plateji3_Dim01">"="</definedName>
    <definedName name="cske4_out_DPN_plateji3_Dim03">"="</definedName>
    <definedName name="cske4_out_DPN_plateji3_Dim05">"="</definedName>
    <definedName name="cske4_out_DPN_plateji3_Dim07">"="</definedName>
    <definedName name="cske4_out_DPN_plateji3_Dim08">"="</definedName>
    <definedName name="cske4_out_DPN_plateji3_Dim09">"="</definedName>
    <definedName name="cske4_out_DPN_plateji3_Dim10">"="</definedName>
    <definedName name="cske4_out_DPN_plateji3_Dim11">"="</definedName>
    <definedName name="cske4_out_DPN_plateji3_Dim12">"="</definedName>
    <definedName name="cske4_out_DPN_plateji3_Dim13">"="</definedName>
    <definedName name="cske4_out_DPN_plateji3_Dim14">"="</definedName>
    <definedName name="cske4_out_DPN_plateji3_Dim15">"="</definedName>
    <definedName name="cske4_out_DPN_plateji4_Dim01">"="</definedName>
    <definedName name="cske4_out_DPN_plateji4_Dim03">"="</definedName>
    <definedName name="cske4_out_DPN_plateji4_Dim05">"="</definedName>
    <definedName name="cske4_out_DPN_plateji4_Dim06">"="</definedName>
    <definedName name="cske4_out_DPN_plateji4_Dim07">"="</definedName>
    <definedName name="cske4_out_DPN_plateji4_Dim08">"="</definedName>
    <definedName name="cske4_out_DPN_plateji4_Dim09">"="</definedName>
    <definedName name="cske4_out_DPN_plateji4_Dim10">"="</definedName>
    <definedName name="cske4_out_DPN_plateji4_Dim11">"="</definedName>
    <definedName name="cske4_out_DPN_plateji4_Dim12">"="</definedName>
    <definedName name="cske4_out_DPN_plateji4_Dim13">"="</definedName>
    <definedName name="cske4_out_DPN_plateji5_PFP_Fakt_Dim01">"="</definedName>
    <definedName name="cske4_out_DPN_plateji5_PFP_Fakt_Dim02" localSheetId="11">#REF!</definedName>
    <definedName name="cske4_out_DPN_plateji5_PFP_Fakt_Dim02" localSheetId="12">#REF!</definedName>
    <definedName name="cske4_out_DPN_plateji5_PFP_Fakt_Dim02">#REF!</definedName>
    <definedName name="cske4_out_DPN_plateji5_PFP_Fakt_Dim03">"="</definedName>
    <definedName name="cske4_out_DPN_plateji5_PFP_Fakt_Dim04" localSheetId="11">#REF!</definedName>
    <definedName name="cske4_out_DPN_plateji5_PFP_Fakt_Dim04" localSheetId="12">#REF!</definedName>
    <definedName name="cske4_out_DPN_plateji5_PFP_Fakt_Dim04">#REF!</definedName>
    <definedName name="cske4_out_DPN_plateji5_PFP_Fakt_Dim05">"="</definedName>
    <definedName name="cske4_out_DPN_plateji5_PFP_Fakt_Dim06">"="</definedName>
    <definedName name="cske4_out_DPN_plateji5_PFP_Fakt_Dim07">"="</definedName>
    <definedName name="cske4_out_DPN_plateji5_PFP_Fakt_Dim08">"="</definedName>
    <definedName name="cske4_out_DPN_plateji5_PFP_Fakt_Dim09">"="</definedName>
    <definedName name="cske4_out_DPN_plateji5_PFP_Fakt_Dim10">"="</definedName>
    <definedName name="cske4_out_DPN_plateji5_PFP_Fakt_Dim11">"="</definedName>
    <definedName name="cske4_out_DPN_plateji5_PFP_Fakt_Dim12">"="</definedName>
    <definedName name="cske4_out_DPN_plateji5_PFP_Fakt_Dim13">"="</definedName>
    <definedName name="cske4_out_DPN_plateji5_PFP_Fakt_Dim14">"="</definedName>
    <definedName name="cske4_out_DPN_plateji5_PFP_Fakt_Dim15">"="</definedName>
    <definedName name="cske4_out_DPN_plateji5_PFP_FaktAnchor" localSheetId="11">#REF!</definedName>
    <definedName name="cske4_out_DPN_plateji5_PFP_FaktAnchor" localSheetId="12">#REF!</definedName>
    <definedName name="cske4_out_DPN_plateji5_PFP_FaktAnchor">#REF!</definedName>
    <definedName name="cske4_out_DPN_plateji5_PFP_Plan_Dim01">"="</definedName>
    <definedName name="cske4_out_DPN_plateji5_PFP_Plan_Dim02">[29]ДПН!$A$1:$B$1</definedName>
    <definedName name="cske4_out_DPN_plateji5_PFP_Plan_Dim03">"="</definedName>
    <definedName name="cske4_out_DPN_plateji5_PFP_Plan_Dim04">[29]ДПН!$A$2:$B$2</definedName>
    <definedName name="cske4_out_DPN_plateji5_PFP_Plan_Dim05">"="</definedName>
    <definedName name="cske4_out_DPN_plateji5_PFP_Plan_Dim06">"="</definedName>
    <definedName name="cske4_out_DPN_plateji5_PFP_Plan_Dim07">"="</definedName>
    <definedName name="cske4_out_DPN_plateji5_PFP_Plan_Dim08">"="</definedName>
    <definedName name="cske4_out_DPN_plateji5_PFP_Plan_Dim09">"="</definedName>
    <definedName name="cske4_out_DPN_plateji5_PFP_Plan_Dim10">"="</definedName>
    <definedName name="cske4_out_DPN_plateji5_PFP_Plan_Dim11">"="</definedName>
    <definedName name="cske4_out_DPN_plateji5_PFP_Plan_Dim12">"="</definedName>
    <definedName name="cske4_out_DPN_plateji5_PFP_Plan_Dim13">"="</definedName>
    <definedName name="cske4_out_DPN_plateji5_PFP_Plan_Dim14">"="</definedName>
    <definedName name="cske4_out_DPN_plateji5_PFP_Plan_Dim15">"="</definedName>
    <definedName name="cske4_out_DPN_plateji5_PFP_PlanAnchor">[29]ДПН!$A$4</definedName>
    <definedName name="cske4_out_DPN_zad_ish1_Dim01">"="</definedName>
    <definedName name="cske4_out_DPN_zad_ish1_Dim03">"="</definedName>
    <definedName name="cske4_out_DPN_zad_ish1_Dim07">"="</definedName>
    <definedName name="cske4_out_DPN_zad_ish1_Dim08">"="</definedName>
    <definedName name="cske4_out_DPN_zad_ish1_Dim09">"="</definedName>
    <definedName name="cske4_out_DPN_zad_ish1_Dim10">"="</definedName>
    <definedName name="cske4_out_DPN_zad_ish1_Dim11">"="</definedName>
    <definedName name="cske4_out_DPN_zad_ish1_Dim12">"="</definedName>
    <definedName name="cske4_out_DPN_zad_ish1_Dim13">"="</definedName>
    <definedName name="cske4_out_DPN_zad_ish1_Dim14">"="</definedName>
    <definedName name="cske4_out_DPN_zad_vh1_Dim01">"="</definedName>
    <definedName name="cske4_out_DPN_zad_vh1_Dim03">"="</definedName>
    <definedName name="cske4_out_DPN_zad_vh1_Dim07">"="</definedName>
    <definedName name="cske4_out_DPN_zad_vh1_Dim08">"="</definedName>
    <definedName name="cske4_out_DPN_zad_vh1_Dim09">"="</definedName>
    <definedName name="cske4_out_DPN_zad_vh1_Dim10">"="</definedName>
    <definedName name="cske4_out_DPN_zad_vh1_Dim11">"="</definedName>
    <definedName name="cske4_out_DPN_zad_vh1_Dim12">"="</definedName>
    <definedName name="cske4_out_DPN_zad_vh1_Dim13">"="</definedName>
    <definedName name="cske4_out_DPN_zad_vh1_Dim14">"="</definedName>
    <definedName name="cske4_out_Subvenzija___PFP___Fakt_Dim01" localSheetId="11">#REF!</definedName>
    <definedName name="cske4_out_Subvenzija___PFP___Fakt_Dim01" localSheetId="12">#REF!</definedName>
    <definedName name="cske4_out_Subvenzija___PFP___Fakt_Dim01">#REF!</definedName>
    <definedName name="cske4_out_Subvenzija___PFP___Fakt_Dim02">"="</definedName>
    <definedName name="cske4_out_Subvenzija___PFP___Fakt_Dim03">"="</definedName>
    <definedName name="cske4_out_Subvenzija___PFP___Fakt_Dim04" localSheetId="11">#REF!</definedName>
    <definedName name="cske4_out_Subvenzija___PFP___Fakt_Dim04" localSheetId="12">#REF!</definedName>
    <definedName name="cske4_out_Subvenzija___PFP___Fakt_Dim04">#REF!</definedName>
    <definedName name="cske4_out_Subvenzija___PFP___Fakt_Dim05">"="</definedName>
    <definedName name="cske4_out_Subvenzija___PFP___Fakt_Dim06">"="</definedName>
    <definedName name="cske4_out_Subvenzija___PFP___Fakt_Dim07">"="</definedName>
    <definedName name="cske4_out_Subvenzija___PFP___Fakt_Dim08">"="</definedName>
    <definedName name="cske4_out_Subvenzija___PFP___Fakt_Dim09">"="</definedName>
    <definedName name="cske4_out_Subvenzija___PFP___Fakt_Dim10" localSheetId="11">#REF!</definedName>
    <definedName name="cske4_out_Subvenzija___PFP___Fakt_Dim10" localSheetId="12">#REF!</definedName>
    <definedName name="cske4_out_Subvenzija___PFP___Fakt_Dim10">#REF!</definedName>
    <definedName name="cske4_out_Subvenzija___PFP___Fakt_Dim11">"="</definedName>
    <definedName name="cske4_out_Subvenzija___PFP___Fakt_Dim12">"="</definedName>
    <definedName name="cske4_out_Subvenzija___PFP___Fakt_Dim13">"="</definedName>
    <definedName name="cske4_out_Subvenzija___PFP___Fakt_Dim14">"="</definedName>
    <definedName name="cske4_out_Subvenzija___PFP___Fakt_Dim15">"="</definedName>
    <definedName name="cske4_out_Subvenzija___PFP___FaktAnchor" localSheetId="11">#REF!</definedName>
    <definedName name="cske4_out_Subvenzija___PFP___FaktAnchor" localSheetId="12">#REF!</definedName>
    <definedName name="cske4_out_Subvenzija___PFP___FaktAnchor">#REF!</definedName>
    <definedName name="cske4_out_Subvenzija___PFP___Plan_Dim01">[29]Субвенция!$A$1:$B$1</definedName>
    <definedName name="cske4_out_Subvenzija___PFP___Plan_Dim02">"="</definedName>
    <definedName name="cske4_out_Subvenzija___PFP___Plan_Dim03">"="</definedName>
    <definedName name="cske4_out_Subvenzija___PFP___Plan_Dim04">[29]Субвенция!$A$2:$B$2</definedName>
    <definedName name="cske4_out_Subvenzija___PFP___Plan_Dim05">"="</definedName>
    <definedName name="cske4_out_Subvenzija___PFP___Plan_Dim06">"="</definedName>
    <definedName name="cske4_out_Subvenzija___PFP___Plan_Dim07">"="</definedName>
    <definedName name="cske4_out_Subvenzija___PFP___Plan_Dim08">"="</definedName>
    <definedName name="cske4_out_Subvenzija___PFP___Plan_Dim09">"="</definedName>
    <definedName name="cske4_out_Subvenzija___PFP___Plan_Dim10">[29]Субвенция!$A$3:$B$3</definedName>
    <definedName name="cske4_out_Subvenzija___PFP___Plan_Dim11">"="</definedName>
    <definedName name="cske4_out_Subvenzija___PFP___Plan_Dim12">"="</definedName>
    <definedName name="cske4_out_Subvenzija___PFP___Plan_Dim13">"="</definedName>
    <definedName name="cske4_out_Subvenzija___PFP___Plan_Dim14">"="</definedName>
    <definedName name="cske4_out_Subvenzija___PFP___Plan_Dim15">"="</definedName>
    <definedName name="cske4_out_Subvenzija___PFP___PlanAnchor">[29]Субвенция!$A$5</definedName>
    <definedName name="cske4_out_Uslugi___PFP___Fakt_Dim01" localSheetId="11">#REF!</definedName>
    <definedName name="cske4_out_Uslugi___PFP___Fakt_Dim01" localSheetId="12">#REF!</definedName>
    <definedName name="cske4_out_Uslugi___PFP___Fakt_Dim01">#REF!</definedName>
    <definedName name="cske4_out_Uslugi___PFP___Fakt_Dim02">"="</definedName>
    <definedName name="cske4_out_Uslugi___PFP___Fakt_Dim03">"="</definedName>
    <definedName name="cske4_out_Uslugi___PFP___Fakt_Dim04" localSheetId="11">#REF!</definedName>
    <definedName name="cske4_out_Uslugi___PFP___Fakt_Dim04" localSheetId="12">#REF!</definedName>
    <definedName name="cske4_out_Uslugi___PFP___Fakt_Dim04">#REF!</definedName>
    <definedName name="cske4_out_Uslugi___PFP___Fakt_Dim05">"="</definedName>
    <definedName name="cske4_out_Uslugi___PFP___Fakt_Dim06">"="</definedName>
    <definedName name="cske4_out_Uslugi___PFP___Fakt_Dim07">"="</definedName>
    <definedName name="cske4_out_Uslugi___PFP___Fakt_Dim08">"="</definedName>
    <definedName name="cske4_out_Uslugi___PFP___Fakt_Dim09">"="</definedName>
    <definedName name="cske4_out_Uslugi___PFP___Fakt_Dim10">"="</definedName>
    <definedName name="cske4_out_Uslugi___PFP___Fakt_Dim11">"="</definedName>
    <definedName name="cske4_out_Uslugi___PFP___Fakt_Dim12">"="</definedName>
    <definedName name="cske4_out_Uslugi___PFP___Fakt_Dim13">"="</definedName>
    <definedName name="cske4_out_Uslugi___PFP___Fakt_Dim14">"="</definedName>
    <definedName name="cske4_out_Uslugi___PFP___Fakt_Dim15" localSheetId="11">#REF!</definedName>
    <definedName name="cske4_out_Uslugi___PFP___Fakt_Dim15" localSheetId="12">#REF!</definedName>
    <definedName name="cske4_out_Uslugi___PFP___Fakt_Dim15">#REF!</definedName>
    <definedName name="cske4_out_Uslugi___PFP___FaktAnchor" localSheetId="11">#REF!</definedName>
    <definedName name="cske4_out_Uslugi___PFP___FaktAnchor" localSheetId="12">#REF!</definedName>
    <definedName name="cske4_out_Uslugi___PFP___FaktAnchor">#REF!</definedName>
    <definedName name="cske4_out_Uslugi___PFP___Plan_Dim01">[29]Услуги!$A$1:$B$1</definedName>
    <definedName name="cske4_out_Uslugi___PFP___Plan_Dim02">"="</definedName>
    <definedName name="cske4_out_Uslugi___PFP___Plan_Dim03">"="</definedName>
    <definedName name="cske4_out_Uslugi___PFP___Plan_Dim04">[29]Услуги!$A$2:$B$2</definedName>
    <definedName name="cske4_out_Uslugi___PFP___Plan_Dim05">"="</definedName>
    <definedName name="cske4_out_Uslugi___PFP___Plan_Dim06">"="</definedName>
    <definedName name="cske4_out_Uslugi___PFP___Plan_Dim07">"="</definedName>
    <definedName name="cske4_out_Uslugi___PFP___Plan_Dim08">"="</definedName>
    <definedName name="cske4_out_Uslugi___PFP___Plan_Dim09">"="</definedName>
    <definedName name="cske4_out_Uslugi___PFP___Plan_Dim10">"="</definedName>
    <definedName name="cske4_out_Uslugi___PFP___Plan_Dim11">"="</definedName>
    <definedName name="cske4_out_Uslugi___PFP___Plan_Dim12">"="</definedName>
    <definedName name="cske4_out_Uslugi___PFP___Plan_Dim13">"="</definedName>
    <definedName name="cske4_out_Uslugi___PFP___Plan_Dim14">"="</definedName>
    <definedName name="cske4_out_Uslugi___PFP___Plan_Dim15">[29]Услуги!$A$3:$B$3</definedName>
    <definedName name="cske4_out_Uslugi___PFP___PlanAnchor">[29]Услуги!$A$5</definedName>
    <definedName name="ct">#N/A</definedName>
    <definedName name="CUR_VER">[30]Заголовок!$B$21</definedName>
    <definedName name="cv">#N/A</definedName>
    <definedName name="cvbdfhd">'[31]10я Мельн'!#REF!</definedName>
    <definedName name="cvbdtfhsf">#REF!</definedName>
    <definedName name="cvbfgh">[9]FES!#REF!</definedName>
    <definedName name="cvbgfbagrgv">#REF!</definedName>
    <definedName name="cvbhgfh">[9]FES!#REF!</definedName>
    <definedName name="cvfds" localSheetId="11">'[10]5.2-опер.рас ПП'!cvfds</definedName>
    <definedName name="cvfds" localSheetId="12">'[10]5.2-опер.рас ПП'!cvfds</definedName>
    <definedName name="cvfds">#N/A</definedName>
    <definedName name="cxbdfbn">[16]Диапазоны!#REF!</definedName>
    <definedName name="cxbfgjnfgmnf">#REF!</definedName>
    <definedName name="cxvbf">#REF!</definedName>
    <definedName name="CУММА" localSheetId="11">#REF!</definedName>
    <definedName name="CУММА" localSheetId="12">#REF!</definedName>
    <definedName name="CУММА">#REF!</definedName>
    <definedName name="CЭ" localSheetId="11">#REF!</definedName>
    <definedName name="CЭ" localSheetId="12">#REF!</definedName>
    <definedName name="CЭ">#REF!</definedName>
    <definedName name="D" localSheetId="11">#REF!</definedName>
    <definedName name="D" localSheetId="12">#REF!</definedName>
    <definedName name="D">#REF!</definedName>
    <definedName name="d4602_41" localSheetId="11">#REF!</definedName>
    <definedName name="d4602_41" localSheetId="12">#REF!</definedName>
    <definedName name="d4602_41">#REF!</definedName>
    <definedName name="dafhgfgh">#N/A</definedName>
    <definedName name="DaNet">[32]TEHSHEET!$F$2:$F$3</definedName>
    <definedName name="dasd" localSheetId="1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 localSheetId="11">#REF!</definedName>
    <definedName name="DAT" localSheetId="12">#REF!</definedName>
    <definedName name="DAT">#REF!</definedName>
    <definedName name="DAT8945621" localSheetId="11">#REF!</definedName>
    <definedName name="DAT8945621" localSheetId="12">#REF!</definedName>
    <definedName name="DAT8945621">#REF!</definedName>
    <definedName name="DATA" localSheetId="11">#REF!</definedName>
    <definedName name="DATA" localSheetId="12">#REF!</definedName>
    <definedName name="DATA">#REF!</definedName>
    <definedName name="Database">#REF!</definedName>
    <definedName name="DATE" localSheetId="11">#REF!</definedName>
    <definedName name="DATE" localSheetId="12">#REF!</definedName>
    <definedName name="DATE">#REF!</definedName>
    <definedName name="dbgfnfg">#REF!</definedName>
    <definedName name="dbo_PlanForm1" localSheetId="11">#REF!</definedName>
    <definedName name="dbo_PlanForm1" localSheetId="12">#REF!</definedName>
    <definedName name="dbo_PlanForm1">#REF!</definedName>
    <definedName name="DCF_analysis___Standard_model" localSheetId="11">#REF!</definedName>
    <definedName name="DCF_analysis___Standard_model" localSheetId="12">#REF!</definedName>
    <definedName name="DCF_analysis___Standard_model">#REF!</definedName>
    <definedName name="dcf_year" localSheetId="11">#REF!</definedName>
    <definedName name="dcf_year" localSheetId="12">#REF!</definedName>
    <definedName name="dcf_year">#REF!</definedName>
    <definedName name="dcgaf">#REF!</definedName>
    <definedName name="ddd" localSheetId="11">#REF!</definedName>
    <definedName name="ddd" localSheetId="12">#REF!</definedName>
    <definedName name="ddd">#REF!</definedName>
    <definedName name="dddddddd" localSheetId="11">'[10]5.2-опер.рас ПП'!dddddddd</definedName>
    <definedName name="dddddddd" localSheetId="12">'[10]5.2-опер.рас ПП'!dddddddd</definedName>
    <definedName name="dddddddd">#N/A</definedName>
    <definedName name="ddfyjiwst">'[33]29'!$M$60:$X$60,'[33]29'!$M$66:$X$66,'[33]29'!$M$72:$X$72,P1_T29?L10</definedName>
    <definedName name="debt_terminal" localSheetId="11">#REF!</definedName>
    <definedName name="debt_terminal" localSheetId="12">#REF!</definedName>
    <definedName name="debt_terminal">#REF!</definedName>
    <definedName name="debt1" localSheetId="11">#REF!</definedName>
    <definedName name="debt1" localSheetId="12">#REF!</definedName>
    <definedName name="debt1">#REF!</definedName>
    <definedName name="del" localSheetId="11">#REF!</definedName>
    <definedName name="del" localSheetId="12">#REF!</definedName>
    <definedName name="del">#REF!</definedName>
    <definedName name="deleteRow_1" localSheetId="11">#REF!</definedName>
    <definedName name="deleteRow_1" localSheetId="12">#REF!</definedName>
    <definedName name="deleteRow_1" localSheetId="4">#REF!</definedName>
    <definedName name="deleteRow_1">#REF!</definedName>
    <definedName name="df">[26]Справочники!$F$13</definedName>
    <definedName name="dfaf" hidden="1">{"Маржа для директора",#N/A,FALSE,"Маржа Чисто Влад ";"Маржа для директора",#N/A,FALSE,"Маржа Хабаровск";"Маржа для директора",#N/A,FALSE,"Маржа СВОД"}</definedName>
    <definedName name="dfd" localSheetId="11" hidden="1">{"Маржа для директора",#N/A,FALSE,"Маржа Чисто Влад ";"Маржа для директора",#N/A,FALSE,"Маржа Хабаровск";"Маржа для директора",#N/A,FALSE,"Маржа СВОД"}</definedName>
    <definedName name="dfd" localSheetId="12" hidden="1">{"Маржа для директора",#N/A,FALSE,"Маржа Чисто Влад ";"Маржа для директора",#N/A,FALSE,"Маржа Хабаровск";"Маржа для директора",#N/A,FALSE,"Маржа СВОД"}</definedName>
    <definedName name="dfd" hidden="1">{"Маржа для директора",#N/A,FALSE,"Маржа Чисто Влад ";"Маржа для директора",#N/A,FALSE,"Маржа Хабаровск";"Маржа для директора",#N/A,FALSE,"Маржа СВОД"}</definedName>
    <definedName name="dfdfdd">#N/A</definedName>
    <definedName name="dfdfdfdf" hidden="1">{"Маржа для директора",#N/A,FALSE,"Маржа Чисто Влад ";"Маржа для директора",#N/A,FALSE,"Маржа Хабаровск";"Маржа для директора",#N/A,FALSE,"Маржа СВОД"}</definedName>
    <definedName name="dff">'[34]29'!$O$18:$O$25,P1_T17?unit?РУБ.ГКАЛ,P2_T17?unit?РУБ.ГКАЛ</definedName>
    <definedName name="dfg" localSheetId="11" hidden="1">{"Маржа для директора",#N/A,FALSE,"Маржа Чисто Влад ";"Маржа для директора",#N/A,FALSE,"Маржа Хабаровск";"Маржа для директора",#N/A,FALSE,"Маржа СВОД"}</definedName>
    <definedName name="dfg" localSheetId="12" hidden="1">{"Маржа для директора",#N/A,FALSE,"Маржа Чисто Влад ";"Маржа для директора",#N/A,FALSE,"Маржа Хабаровск";"Маржа для директора",#N/A,FALSE,"Маржа СВОД"}</definedName>
    <definedName name="dfg" hidden="1">{"Маржа для директора",#N/A,FALSE,"Маржа Чисто Влад ";"Маржа для директора",#N/A,FALSE,"Маржа Хабаровск";"Маржа для директора",#N/A,FALSE,"Маржа СВОД"}</definedName>
    <definedName name="dfgbg">[16]matrix!#REF!</definedName>
    <definedName name="dfgd">#REF!</definedName>
    <definedName name="dfgdhnfgn">#REF!,#REF!</definedName>
    <definedName name="dfghaer" hidden="1">{"Маржа для директора",#N/A,FALSE,"Маржа Чисто Влад ";"Маржа для директора",#N/A,FALSE,"Маржа Хабаровск";"Маржа для директора",#N/A,FALSE,"Маржа СВОД"}</definedName>
    <definedName name="dfgserg" hidden="1">{"Маржа для директора",#N/A,FALSE,"Маржа Чисто Влад ";"Маржа для директора",#N/A,FALSE,"Маржа Хабаровск";"Маржа для директора",#N/A,FALSE,"Маржа СВОД"}</definedName>
    <definedName name="dfgsrfe">[21]Инструкция!$B$3</definedName>
    <definedName name="dfgvaergr" hidden="1">{#N/A,#N/A,FALSE,"Себестоимсть-97"}</definedName>
    <definedName name="dfh">P1_T28.3?unit?РУБ.ГКАЛ,P2_T28.3?unit?РУБ.ГКАЛ</definedName>
    <definedName name="dfhbrth">[19]TEHSHEET!#REF!</definedName>
    <definedName name="dfhdj" hidden="1">P5_T1_Protect,P6_T1_Protect,P7_T1_Protect,P8_T1_Protect,P9_T1_Protect,P10_T1_Protect,P11_T1_Protect,P12_T1_Protect,P13_T1_Protect,P14_T1_Protect</definedName>
    <definedName name="dfhfgjnf">[35]Баланс!#REF!</definedName>
    <definedName name="dfhgfh">[26]Справочники!$F$10</definedName>
    <definedName name="dfhgh" hidden="1">{"Маржа для директора",#N/A,FALSE,"Маржа Чисто Влад ";"Маржа для директора",#N/A,FALSE,"Маржа Хабаровск";"Маржа для директора",#N/A,FALSE,"Маржа СВОД"}</definedName>
    <definedName name="dfht">P1_T29?L10</definedName>
    <definedName name="dfhws" hidden="1">{"Маржа для директора",#N/A,FALSE,"Маржа Чисто Влад ";"Маржа для директора",#N/A,FALSE,"Маржа Хабаровск";"Маржа для директора",#N/A,FALSE,"Маржа СВОД"}</definedName>
    <definedName name="dfrgtt">#N/A</definedName>
    <definedName name="dfsgf">#N/A</definedName>
    <definedName name="dfsh">'[36]1'!$G$8:$H$14,'[36]1'!$M$16:$N$20,P1_PROT_1</definedName>
    <definedName name="dfty" hidden="1">{"Маржа для директора",#N/A,FALSE,"Маржа Чисто Влад ";"Маржа для директора",#N/A,FALSE,"Маржа Хабаровск";"Маржа для директора",#N/A,FALSE,"Маржа СВОД"}</definedName>
    <definedName name="dg">P2_T12?L3.x,P3_T12?L3.x,P4_T12?L3.x,P5_T12?L3.x,P6_T12?L3.x,P7_T12?L3.x,P8_T12?L3.x,P9_T12?L3.x,P10_T12?L3.x</definedName>
    <definedName name="dga">#N/A</definedName>
    <definedName name="dgasrfg">#REF!,#REF!</definedName>
    <definedName name="dgd">[16]matrix!#REF!</definedName>
    <definedName name="dgdsg">P1_T2?Protection,P2_T2?Protection</definedName>
    <definedName name="dgng">#REF!</definedName>
    <definedName name="dgseer">P1_T6_Protect,P2_T6_Protect</definedName>
    <definedName name="dgserg">#REF!</definedName>
    <definedName name="dgth">#REF!</definedName>
    <definedName name="dgtthnfgn">#REF!</definedName>
    <definedName name="dgyse" hidden="1">{"Маржа для директора",#N/A,FALSE,"Маржа Чисто Влад ";"Маржа для директора",#N/A,FALSE,"Маржа Хабаровск";"Маржа для директора",#N/A,FALSE,"Маржа СВОД"}</definedName>
    <definedName name="dh" localSheetId="11" hidden="1">{"Маржа для директора",#N/A,FALSE,"Маржа Чисто Влад ";"Маржа для директора",#N/A,FALSE,"Маржа Хабаровск";"Маржа для директора",#N/A,FALSE,"Маржа СВОД"}</definedName>
    <definedName name="dh" localSheetId="12" hidden="1">{"Маржа для директора",#N/A,FALSE,"Маржа Чисто Влад ";"Маржа для директора",#N/A,FALSE,"Маржа Хабаровск";"Маржа для директора",#N/A,FALSE,"Маржа СВОД"}</definedName>
    <definedName name="dh" hidden="1">{"Маржа для директора",#N/A,FALSE,"Маржа Чисто Влад ";"Маржа для директора",#N/A,FALSE,"Маржа Хабаровск";"Маржа для директора",#N/A,FALSE,"Маржа СВОД"}</definedName>
    <definedName name="dhad">P1_T29?item_ext?2СТ.Э</definedName>
    <definedName name="dhdf" hidden="1">{"PRINTME",#N/A,FALSE,"FINAL-10"}</definedName>
    <definedName name="dhdfh"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hdfhdf" hidden="1">{"План продаж",#N/A,FALSE,"товар"}</definedName>
    <definedName name="dhfh" hidden="1">{#N/A,#N/A,FALSE,"Себестоимсть-97"}</definedName>
    <definedName name="dhgf">[21]REESTR_MO!$D$2:$D$15</definedName>
    <definedName name="dhgh">[19]REESTR!#REF!</definedName>
    <definedName name="dhngb" hidden="1">{"Маржа для директора",#N/A,FALSE,"Маржа Чисто Влад ";"Маржа для директора",#N/A,FALSE,"Маржа Хабаровск";"Маржа для директора",#N/A,FALSE,"Маржа СВОД"}</definedName>
    <definedName name="dhnxdftg" hidden="1">{"Маржа для директора",#N/A,FALSE,"Маржа Чисто Влад ";"Маржа для директора",#N/A,FALSE,"Маржа Хабаровск";"Маржа для директора",#N/A,FALSE,"Маржа СВОД"}</definedName>
    <definedName name="dhs"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dhsdfh" hidden="1">{"Маржа для директора",#N/A,FALSE,"Маржа Чисто Влад ";"Маржа для директора",#N/A,FALSE,"Маржа Хабаровск";"Маржа для директора",#N/A,FALSE,"Маржа СВОД"}</definedName>
    <definedName name="dhtdr">[16]matrix!#REF!</definedName>
    <definedName name="Diolog3Ok">#N/A</definedName>
    <definedName name="dip" localSheetId="11">[37]FST5!$G$149:$G$165,P1_dip,P2_dip,P3_dip,P4_dip</definedName>
    <definedName name="dip" localSheetId="12">[37]FST5!$G$149:$G$165,P1_dip,P2_dip,P3_dip,P4_dip</definedName>
    <definedName name="dip">[37]FST5!$G$149:$G$165,P1_dip,P2_dip,P3_dip,P4_dip</definedName>
    <definedName name="dj">#REF!</definedName>
    <definedName name="djdtyk" hidden="1">{"Маржа для директора",#N/A,FALSE,"Маржа Чисто Влад ";"Маржа для директора",#N/A,FALSE,"Маржа Хабаровск";"Маржа для директора",#N/A,FALSE,"Маржа СВОД"}</definedName>
    <definedName name="djhnx" hidden="1">{"Маржа для директора",#N/A,FALSE,"Маржа Чисто Влад ";"Маржа для директора",#N/A,FALSE,"Маржа Хабаровск";"Маржа для директора",#N/A,FALSE,"Маржа СВОД"}</definedName>
    <definedName name="djmghketyd">'[38]2.1'!$G$109:$H$109,'[38]2.1'!$G$15:$H$16,'[38]2.1'!$A$181:$IV$281,'[38]2.1'!$M$1:$AM$65536,'[38]2.1'!$B$176:$B$176,P1_T2_1_Protect,P2_T2_1_Protect,P3_T2_1_Protect</definedName>
    <definedName name="DOC" localSheetId="11">#REF!</definedName>
    <definedName name="DOC" localSheetId="12">#REF!</definedName>
    <definedName name="DOC">#REF!</definedName>
    <definedName name="Down_range" localSheetId="11">#REF!</definedName>
    <definedName name="Down_range" localSheetId="12">#REF!</definedName>
    <definedName name="Down_range">#REF!</definedName>
    <definedName name="dr" hidden="1">P9_T16?unit?ЧЕЛ,P10_T16?unit?ЧЕЛ,ujhr,jitey,P13_T16?unit?ЧЕЛ,P14_T16?unit?ЧЕЛ,P15_T16?unit?ЧЕЛ,P16_T16?unit?ЧЕЛ</definedName>
    <definedName name="draft" localSheetId="11">#REF!</definedName>
    <definedName name="draft" localSheetId="12">#REF!</definedName>
    <definedName name="draft">#REF!</definedName>
    <definedName name="dras" hidden="1">{"Маржа для директора",#N/A,FALSE,"Маржа Чисто Влад ";"Маржа для директора",#N/A,FALSE,"Маржа Хабаровск";"Маржа для директора",#N/A,FALSE,"Маржа СВОД"}</definedName>
    <definedName name="drgr">[9]FES!#REF!</definedName>
    <definedName name="drgyrtyh">[19]TEHSHEET!#REF!</definedName>
    <definedName name="drhyj">#REF!</definedName>
    <definedName name="dryh">'[38]2'!$I$165:$L$166,'[38]2'!$E$168:$F$174,'[38]2'!$I$168:$L$174,'[38]2'!$E$177:$F$177,'[38]2'!$I$177:$L$177,'[38]2'!$E$6:$F$31,P1_T2?Data,P2_T2?Data,P3_T2?Data,P4_T2?Data</definedName>
    <definedName name="ds">#REF!</definedName>
    <definedName name="dsdfga">P5_SCOPE_PER_PRT,P6_SCOPE_PER_PRT,P7_SCOPE_PER_PRT,P8_SCOPE_PER_PRT</definedName>
    <definedName name="dser">[26]Справочники!$G$13</definedName>
    <definedName name="dsfgdfgvrf">[9]FES!#REF!</definedName>
    <definedName name="dsfvsdg">[9]FES!#REF!</definedName>
    <definedName name="dsg" hidden="1">{"Маржа для директора",#N/A,FALSE,"Маржа Чисто Влад ";"Маржа для директора",#N/A,FALSE,"Маржа Хабаровск";"Маржа для директора",#N/A,FALSE,"Маржа СВОД"}</definedName>
    <definedName name="dsge4" hidden="1">{#N/A,#N/A,FALSE,"Себестоимсть-97"}</definedName>
    <definedName name="dsgetg">[26]Справочники!$E$15</definedName>
    <definedName name="dshfgh"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shyer" hidden="1">{"Маржа для директора",#N/A,FALSE,"Маржа Чисто Влад ";"Маржа для директора",#N/A,FALSE,"Маржа Хабаровск";"Маржа для директора",#N/A,FALSE,"Маржа СВОД"}</definedName>
    <definedName name="dsragh">#N/A</definedName>
    <definedName name="dsyfygjs" hidden="1">{"Маржа для директора",#N/A,FALSE,"Маржа Чисто Влад ";"Маржа для директора",#N/A,FALSE,"Маржа Хабаровск";"Маржа для директора",#N/A,FALSE,"Маржа СВОД"}</definedName>
    <definedName name="dt20kt10" localSheetId="11">#REF!</definedName>
    <definedName name="dt20kt10" localSheetId="12">#REF!</definedName>
    <definedName name="dt20kt10">#REF!</definedName>
    <definedName name="dthrt">'[34]27'!$P$34:$S$36,'[34]27'!$B$22:$B$24,P1_T27_Protection,P2_T27_Protection,P3_T27_Protection</definedName>
    <definedName name="dtr" hidden="1">{"Маржа для директора",#N/A,FALSE,"Маржа Чисто Влад ";"Маржа для директора",#N/A,FALSE,"Маржа Хабаровск";"Маржа для директора",#N/A,FALSE,"Маржа СВОД"}</definedName>
    <definedName name="dtsuty" hidden="1">{"Маржа для директора",#N/A,FALSE,"Маржа Чисто Влад ";"Маржа для директора",#N/A,FALSE,"Маржа Хабаровск";"Маржа для директора",#N/A,FALSE,"Маржа СВОД"}</definedName>
    <definedName name="dyj">MATCH(0.01,End_Bal,-1)+1</definedName>
    <definedName name="e">#N/A</definedName>
    <definedName name="EBITDA_mult1" localSheetId="11">#REF!</definedName>
    <definedName name="EBITDA_mult1" localSheetId="12">#REF!</definedName>
    <definedName name="EBITDA_mult1">#REF!</definedName>
    <definedName name="EBITDA_mult3" localSheetId="11">#REF!</definedName>
    <definedName name="EBITDA_mult3" localSheetId="12">#REF!</definedName>
    <definedName name="EBITDA_mult3">#REF!</definedName>
    <definedName name="EBITDA_mult5" localSheetId="11">#REF!</definedName>
    <definedName name="EBITDA_mult5" localSheetId="12">#REF!</definedName>
    <definedName name="EBITDA_mult5">#REF!</definedName>
    <definedName name="ed_izm">[39]Справочники!$F$17:$F$33</definedName>
    <definedName name="eddher">P1_T29?item_ext?1СТ</definedName>
    <definedName name="edhryhes" hidden="1">{#N/A,#N/A,TRUE,"Лист1";#N/A,#N/A,TRUE,"Лист2";#N/A,#N/A,TRUE,"Лист3"}</definedName>
    <definedName name="edtgsxerty">P1_T19.2?Data,P2_T19.2?Data</definedName>
    <definedName name="edth">'[11]27'!$M$19:$P$19,P1_T27?L4.1.2</definedName>
    <definedName name="edty" hidden="1">'[36]2'!$H$96:$I$98,'[36]2'!$H$100:$I$101,'[36]2'!$H$119:$I$121,'[36]2'!$H$115:$I$115,'[36]2'!$H$142:$I$142,'[36]2'!$N$3:$R$207,'[36]2'!$A$187:$M$207,'[36]2'!$H$123:$I$125,P1_PROT_2</definedName>
    <definedName name="ee">#N/A</definedName>
    <definedName name="eee">#N/A</definedName>
    <definedName name="eeeeeee">#N/A</definedName>
    <definedName name="eet" hidden="1">{"Маржа для директора",#N/A,FALSE,"Маржа Чисто Влад ";"Маржа для директора",#N/A,FALSE,"Маржа Хабаровск";"Маржа для директора",#N/A,FALSE,"Маржа СВОД"}</definedName>
    <definedName name="eg">[26]Справочники!$H$15</definedName>
    <definedName name="egdg">[35]Смета!#REF!</definedName>
    <definedName name="eger">#REF!</definedName>
    <definedName name="egr" hidden="1">{#N/A,#N/A,FALSE,"Себестоимсть-97"}</definedName>
    <definedName name="egrty">#REF!</definedName>
    <definedName name="egwer" hidden="1">{#N/A,#N/A,FALSE,"Себестоимсть-97"}</definedName>
    <definedName name="egwg" hidden="1">P5_T1_Protect,P6_T1_Protect,P7_T1_Protect,P8_T1_Protect,P9_T1_Protect,P10_T1_Protect,P11_T1_Protect,P12_T1_Protect,P13_T1_Protect,P14_T1_Protect</definedName>
    <definedName name="ehgrt">#REF!</definedName>
    <definedName name="ehrth">#REF!</definedName>
    <definedName name="ehshb">#REF!</definedName>
    <definedName name="eht">#REF!</definedName>
    <definedName name="ehtersw">#REF!</definedName>
    <definedName name="ehth">'[40]Справочник организаций'!#REF!</definedName>
    <definedName name="ehthe">P1_SCOPE_16_PRT,P2_SCOPE_16_PRT</definedName>
    <definedName name="eketyk">P2_T28?axis?R?ПЭ?,P3_T28?axis?R?ПЭ?,P4_T28?axis?R?ПЭ?,P5_T28?axis?R?ПЭ?,sdt</definedName>
    <definedName name="en">P1_T19.2?Data,P2_T19.2?Data</definedName>
    <definedName name="enb">'[38]2.1'!$E$175:$H$176,'[38]2.1'!$E$85:$H$86,P1_T2.1?unit?РУБ.ТНТ</definedName>
    <definedName name="enr" localSheetId="11">#REF!</definedName>
    <definedName name="enr" localSheetId="12">#REF!</definedName>
    <definedName name="enr">#REF!</definedName>
    <definedName name="er" localSheetId="11" hidden="1">{"Маржа для директора",#N/A,FALSE,"Маржа Чисто Влад ";"Маржа для директора",#N/A,FALSE,"Маржа Хабаровск";"Маржа для директора",#N/A,FALSE,"Маржа СВОД"}</definedName>
    <definedName name="er" localSheetId="12" hidden="1">{"Маржа для директора",#N/A,FALSE,"Маржа Чисто Влад ";"Маржа для директора",#N/A,FALSE,"Маржа Хабаровск";"Маржа для директора",#N/A,FALSE,"Маржа СВОД"}</definedName>
    <definedName name="er" hidden="1">{"Маржа для директора",#N/A,FALSE,"Маржа Чисто Влад ";"Маржа для директора",#N/A,FALSE,"Маржа Хабаровск";"Маржа для директора",#N/A,FALSE,"Маржа СВОД"}</definedName>
    <definedName name="erferf" localSheetId="11" hidden="1">{"Маржа для директора",#N/A,FALSE,"Маржа Чисто Влад ";"Маржа для директора",#N/A,FALSE,"Маржа Хабаровск";"Маржа для директора",#N/A,FALSE,"Маржа СВОД"}</definedName>
    <definedName name="erferf" localSheetId="12" hidden="1">{"Маржа для директора",#N/A,FALSE,"Маржа Чисто Влад ";"Маржа для директора",#N/A,FALSE,"Маржа Хабаровск";"Маржа для директора",#N/A,FALSE,"Маржа СВОД"}</definedName>
    <definedName name="erferf" hidden="1">{"Маржа для директора",#N/A,FALSE,"Маржа Чисто Влад ";"Маржа для директора",#N/A,FALSE,"Маржа Хабаровск";"Маржа для директора",#N/A,FALSE,"Маржа СВОД"}</definedName>
    <definedName name="erger" hidden="1">{"Маржа для директора",#N/A,FALSE,"Маржа Чисто Влад ";"Маржа для директора",#N/A,FALSE,"Маржа Хабаровск";"Маржа для директора",#N/A,FALSE,"Маржа СВОД"}</definedName>
    <definedName name="ergerg" localSheetId="11" hidden="1">{"Маржа для директора",#N/A,FALSE,"Маржа Чисто Влад ";"Маржа для директора",#N/A,FALSE,"Маржа Хабаровск";"Маржа для директора",#N/A,FALSE,"Маржа СВОД"}</definedName>
    <definedName name="ergerg" localSheetId="12" hidden="1">{"Маржа для директора",#N/A,FALSE,"Маржа Чисто Влад ";"Маржа для директора",#N/A,FALSE,"Маржа Хабаровск";"Маржа для директора",#N/A,FALSE,"Маржа СВОД"}</definedName>
    <definedName name="ergerg" hidden="1">{"Маржа для директора",#N/A,FALSE,"Маржа Чисто Влад ";"Маржа для директора",#N/A,FALSE,"Маржа Хабаровск";"Маржа для директора",#N/A,FALSE,"Маржа СВОД"}</definedName>
    <definedName name="ergeth" localSheetId="11" hidden="1">{"Маржа для директора",#N/A,FALSE,"Маржа Чисто Влад ";"Маржа для директора",#N/A,FALSE,"Маржа Хабаровск";"Маржа для директора",#N/A,FALSE,"Маржа СВОД"}</definedName>
    <definedName name="ergeth" localSheetId="12" hidden="1">{"Маржа для директора",#N/A,FALSE,"Маржа Чисто Влад ";"Маржа для директора",#N/A,FALSE,"Маржа Хабаровск";"Маржа для директора",#N/A,FALSE,"Маржа СВОД"}</definedName>
    <definedName name="ergeth" hidden="1">{"Маржа для директора",#N/A,FALSE,"Маржа Чисто Влад ";"Маржа для директора",#N/A,FALSE,"Маржа Хабаровск";"Маржа для директора",#N/A,FALSE,"Маржа СВОД"}</definedName>
    <definedName name="ergw">[16]matrix!#REF!</definedName>
    <definedName name="ERRO" localSheetId="11">#REF!</definedName>
    <definedName name="ERRO" localSheetId="12">#REF!</definedName>
    <definedName name="ERRO">#REF!</definedName>
    <definedName name="ersegre">#REF!</definedName>
    <definedName name="erter" localSheetId="11" hidden="1">{"Маржа для директора",#N/A,FALSE,"Маржа Чисто Влад ";"Маржа для директора",#N/A,FALSE,"Маржа Хабаровск";"Маржа для директора",#N/A,FALSE,"Маржа СВОД"}</definedName>
    <definedName name="erter" localSheetId="12" hidden="1">{"Маржа для директора",#N/A,FALSE,"Маржа Чисто Влад ";"Маржа для директора",#N/A,FALSE,"Маржа Хабаровск";"Маржа для директора",#N/A,FALSE,"Маржа СВОД"}</definedName>
    <definedName name="erter" hidden="1">{"Маржа для директора",#N/A,FALSE,"Маржа Чисто Влад ";"Маржа для директора",#N/A,FALSE,"Маржа Хабаровск";"Маржа для директора",#N/A,FALSE,"Маржа СВОД"}</definedName>
    <definedName name="ertg">[26]Справочники!$H$13</definedName>
    <definedName name="erth">[22]Справочники!$K$6:$K$742,[22]Справочники!#REF!</definedName>
    <definedName name="ertrt">[26]Справочники!$F$10</definedName>
    <definedName name="erty">[17]Титульный!$G$32</definedName>
    <definedName name="erwe" hidden="1">{"Маржа для директора",#N/A,FALSE,"Маржа Чисто Влад ";"Маржа для директора",#N/A,FALSE,"Маржа Хабаровск";"Маржа для директора",#N/A,FALSE,"Маржа СВОД"}</definedName>
    <definedName name="erwt">P1_T21.2.1?Data,P2_T21.2.1?Data</definedName>
    <definedName name="erwyw">'[33]27'!$CB$21:$CE$21,'[33]27'!$CH$21:$CK$21,'[33]27'!$CN$21:$CQ$21,'[33]27'!$CT$21:$CW$21,'[33]27'!$E$21:$I$21,'[33]27'!$M$21:$P$21,P1_T27?L4.2</definedName>
    <definedName name="ery" hidden="1">#REF!,#REF!,#REF!,#REF!,#REF!,#REF!,#REF!</definedName>
    <definedName name="ery6r" hidden="1">{#N/A,#N/A,TRUE,"Лист1";#N/A,#N/A,TRUE,"Лист2";#N/A,#N/A,TRUE,"Лист3"}</definedName>
    <definedName name="eryer" hidden="1">{"Маржа для директора",#N/A,FALSE,"Маржа Чисто Влад ";"Маржа для директора",#N/A,FALSE,"Маржа Хабаровск";"Маржа для директора",#N/A,FALSE,"Маржа СВОД"}</definedName>
    <definedName name="eryety" hidden="1">{"Маржа для директора",#N/A,FALSE,"Маржа Чисто Влад ";"Маржа для директора",#N/A,FALSE,"Маржа Хабаровск";"Маржа для директора",#N/A,FALSE,"Маржа СВОД"}</definedName>
    <definedName name="erygqwertg">'[11]27'!$M$18:$P$18,P1_T27?L4.1.1.1</definedName>
    <definedName name="erygrth">#REF!</definedName>
    <definedName name="erygw" hidden="1">{"konoplin - Личное представление",#N/A,TRUE,"ФинПлан_1кв";"konoplin - Личное представление",#N/A,TRUE,"ФинПлан_2кв"}</definedName>
    <definedName name="eryr4t5yh" hidden="1">{"Маржа для директора",#N/A,FALSE,"Маржа Чисто Влад ";"Маржа для директора",#N/A,FALSE,"Маржа Хабаровск";"Маржа для директора",#N/A,FALSE,"Маржа СВОД"}</definedName>
    <definedName name="erytey" hidden="1">{#N/A,#N/A,TRUE,"Лист1";#N/A,#N/A,TRUE,"Лист2";#N/A,#N/A,TRUE,"Лист3"}</definedName>
    <definedName name="eryw" hidden="1">{"Маржа для директора",#N/A,FALSE,"Маржа Чисто Влад ";"Маржа для директора",#N/A,FALSE,"Маржа Хабаровск";"Маржа для директора",#N/A,FALSE,"Маржа СВОД"}</definedName>
    <definedName name="es">#REF!</definedName>
    <definedName name="eso" localSheetId="11">[37]FST5!$G$149:$G$165,P1_eso</definedName>
    <definedName name="eso" localSheetId="12">[37]FST5!$G$149:$G$165,P1_eso</definedName>
    <definedName name="eso">[37]FST5!$G$149:$G$165,P1_eso</definedName>
    <definedName name="ESO_ET" localSheetId="11">#REF!</definedName>
    <definedName name="ESO_ET" localSheetId="12">#REF!</definedName>
    <definedName name="ESO_ET">#REF!</definedName>
    <definedName name="ESO_PROT">#N/A</definedName>
    <definedName name="ESOcom" localSheetId="11">#REF!</definedName>
    <definedName name="ESOcom" localSheetId="12">#REF!</definedName>
    <definedName name="ESOcom">#REF!</definedName>
    <definedName name="ester">'[33]27'!$F$17:$I$17,'[33]27'!$CZ$17:$DC$17,'[33]27'!$CT$17:$CW$17,'[33]27'!$CN$17:$CQ$17,'[33]27'!$CH$17:$CK$17,'[33]27'!$CB$17:$CE$17,'[33]27'!$BU$17:$BX$17,P1_T27?L4.1.1</definedName>
    <definedName name="et">#REF!</definedName>
    <definedName name="et_pok_range">[41]et_union_hor!$F$9:$T$10,[41]et_union_hor!$F$12:$T$13</definedName>
    <definedName name="et_pok_range_0_1_2">[41]et_union_hor!$F$29:$Q$30,[41]et_union_hor!$F$32:$Q$33,[41]et_union_hor!$F$39:$Q$40,[41]et_union_hor!$F$42:$Q$43,[41]et_union_hor!$F$49:$Q$50,[41]et_union_hor!$F$52:$Q$53</definedName>
    <definedName name="et_sum_range">[41]et_union_hor!$F$8:$T$8,[41]et_union_hor!$F$11:$T$11</definedName>
    <definedName name="et_sum_range_0_1_2">[41]et_union_hor!$F$28:$Q$28,[41]et_union_hor!$F$31:$Q$31,[41]et_union_hor!$F$38:$Q$38,[41]et_union_hor!$F$41:$Q$41,[41]et_union_hor!$F$48:$Q$48,[41]et_union_hor!$F$51:$Q$51</definedName>
    <definedName name="etewg" hidden="1">{"Маржа для директора",#N/A,FALSE,"Маржа Чисто Влад ";"Маржа для директора",#N/A,FALSE,"Маржа Хабаровск";"Маржа для директора",#N/A,FALSE,"Маржа СВОД"}</definedName>
    <definedName name="etfgqwef">[9]FES!#REF!</definedName>
    <definedName name="etg" hidden="1">{"Маржа для директора",#N/A,FALSE,"Маржа Чисто Влад ";"Маржа для директора",#N/A,FALSE,"Маржа Хабаровск";"Маржа для директора",#N/A,FALSE,"Маржа СВОД"}</definedName>
    <definedName name="ethrth">#REF!</definedName>
    <definedName name="etrt" hidden="1">{#N/A,#N/A,TRUE,"Лист1";#N/A,#N/A,TRUE,"Лист2";#N/A,#N/A,TRUE,"Лист3"}</definedName>
    <definedName name="ett">P5_SCOPE_PER_PRT,P6_SCOPE_PER_PRT,P7_SCOPE_PER_PRT,rert</definedName>
    <definedName name="etu">'[36]2'!$B$92:$M$93,'[36]2'!$B$105:$M$106,'[36]2'!$B$119:$M$120,'[36]2'!$B$132:$M$133,'[36]2'!$B$146:$M$147,'[36]2'!$B$46:$M$47,P1_SCOPE_CHK2,P2_SCOPE_CHK2</definedName>
    <definedName name="etue" hidden="1">{"Маржа для директора",#N/A,FALSE,"Маржа Чисто Влад ";"Маржа для директора",#N/A,FALSE,"Маржа Хабаровск";"Маржа для директора",#N/A,FALSE,"Маржа СВОД"}</definedName>
    <definedName name="etuhrt">#REF!</definedName>
    <definedName name="ety">[17]Титульный!$F$9</definedName>
    <definedName name="etydf" hidden="1">{"Маржа для директора",#N/A,FALSE,"Маржа Чисто Влад ";"Маржа для директора",#N/A,FALSE,"Маржа Хабаровск";"Маржа для директора",#N/A,FALSE,"Маржа СВОД"}</definedName>
    <definedName name="etyh" hidden="1">{"Маржа для директора",#N/A,FALSE,"Маржа Чисто Влад ";"Маржа для директора",#N/A,FALSE,"Маржа Хабаровск";"Маржа для директора",#N/A,FALSE,"Маржа СВОД"}</definedName>
    <definedName name="etyi5y7" hidden="1">{"Маржа для директора",#N/A,FALSE,"Маржа Чисто Влад ";"Маржа для директора",#N/A,FALSE,"Маржа Хабаровск";"Маржа для директора",#N/A,FALSE,"Маржа СВОД"}</definedName>
    <definedName name="etyietiei">#N/A</definedName>
    <definedName name="etyuiru">'[33]27'!$AK$18:$AN$18,'[33]27'!$AQ$18:$AT$18,'[33]27'!$AW$18:$AZ$18,'[33]27'!$BC$18:$BF$18,'[33]27'!$BI$18:$BL$18,'[33]27'!$BO$18:$BR$18,'[33]27'!$BU$18:$BX$18,P1_T27?L4.1.1.1</definedName>
    <definedName name="eur" hidden="1">{"План продаж",#N/A,FALSE,"товар"}</definedName>
    <definedName name="euyhrt">[35]Смета!#REF!</definedName>
    <definedName name="event" localSheetId="11">[42]TEHSHEET!$Q$2:$Q$5</definedName>
    <definedName name="event" localSheetId="12">[42]TEHSHEET!$Q$2:$Q$5</definedName>
    <definedName name="event">[43]TEHSHEET!$Q$2:$Q$5</definedName>
    <definedName name="ew">#N/A</definedName>
    <definedName name="ewqreq" localSheetId="11">#REF!</definedName>
    <definedName name="ewqreq" localSheetId="12">#REF!</definedName>
    <definedName name="ewqreq">#REF!</definedName>
    <definedName name="ewt" hidden="1">{"Маржа для директора",#N/A,FALSE,"Маржа Чисто Влад ";"Маржа для директора",#N/A,FALSE,"Маржа Хабаровск";"Маржа для директора",#N/A,FALSE,"Маржа СВОД"}</definedName>
    <definedName name="ewta" hidden="1">{"Маржа для директора",#N/A,FALSE,"Маржа Чисто Влад ";"Маржа для директора",#N/A,FALSE,"Маржа Хабаровск";"Маржа для директора",#N/A,FALSE,"Маржа СВОД"}</definedName>
    <definedName name="ewtrw" hidden="1">{#N/A,#N/A,FALSE,"Себестоимсть-97"}</definedName>
    <definedName name="ewtwe">IF(Loan_Amount*Interest_Rate*Loan_Years*Loan_Start&gt;0,1,0)</definedName>
    <definedName name="ewyt">[19]REESTR!#REF!</definedName>
    <definedName name="Excel_BuiltIn_Database" localSheetId="11">#REF!</definedName>
    <definedName name="Excel_BuiltIn_Database" localSheetId="12">#REF!</definedName>
    <definedName name="Excel_BuiltIn_Database">#REF!</definedName>
    <definedName name="Excel_BuiltIn_Print_Area" localSheetId="11">#REF!</definedName>
    <definedName name="Excel_BuiltIn_Print_Area" localSheetId="12">#REF!</definedName>
    <definedName name="Excel_BuiltIn_Print_Area">#REF!</definedName>
    <definedName name="Excel_BuiltIn_Print_Area_1" localSheetId="11">#REF!</definedName>
    <definedName name="Excel_BuiltIn_Print_Area_1" localSheetId="12">#REF!</definedName>
    <definedName name="Excel_BuiltIn_Print_Area_1">#REF!</definedName>
    <definedName name="Excel_BuiltIn_Print_Area_1_1" localSheetId="11">#REF!</definedName>
    <definedName name="Excel_BuiltIn_Print_Area_1_1" localSheetId="12">#REF!</definedName>
    <definedName name="Excel_BuiltIn_Print_Area_1_1">#REF!</definedName>
    <definedName name="Excel_BuiltIn_Print_Area_1_1_1" localSheetId="11">#REF!</definedName>
    <definedName name="Excel_BuiltIn_Print_Area_1_1_1" localSheetId="12">#REF!</definedName>
    <definedName name="Excel_BuiltIn_Print_Area_1_1_1">#REF!</definedName>
    <definedName name="Excel_BuiltIn_Print_Area_1_1_1_1" localSheetId="11">#REF!</definedName>
    <definedName name="Excel_BuiltIn_Print_Area_1_1_1_1" localSheetId="12">#REF!</definedName>
    <definedName name="Excel_BuiltIn_Print_Area_1_1_1_1">#REF!</definedName>
    <definedName name="Excel_BuiltIn_Print_Area_1_1_1_1_1" localSheetId="11">#REF!</definedName>
    <definedName name="Excel_BuiltIn_Print_Area_1_1_1_1_1" localSheetId="12">#REF!</definedName>
    <definedName name="Excel_BuiltIn_Print_Area_1_1_1_1_1">#REF!</definedName>
    <definedName name="Excel_BuiltIn_Print_Area_1_1_1_1_1_1" localSheetId="11">#REF!</definedName>
    <definedName name="Excel_BuiltIn_Print_Area_1_1_1_1_1_1" localSheetId="12">#REF!</definedName>
    <definedName name="Excel_BuiltIn_Print_Area_1_1_1_1_1_1">#REF!</definedName>
    <definedName name="Excel_BuiltIn_Print_Area_1_1_1_1_1_1_1">"#REF!"</definedName>
    <definedName name="Excel_BuiltIn_Print_Area_1_1_1_1_1_1_2">"#REF!"</definedName>
    <definedName name="Excel_BuiltIn_Print_Area_1_1_1_1_1_2">"#REF!"</definedName>
    <definedName name="Excel_BuiltIn_Print_Area_1_1_1_1_2">"#REF!"</definedName>
    <definedName name="Excel_BuiltIn_Print_Area_1_1_1_1_3">"#REF!"</definedName>
    <definedName name="Excel_BuiltIn_Print_Area_1_1_1_2" localSheetId="11">#REF!</definedName>
    <definedName name="Excel_BuiltIn_Print_Area_1_1_1_2" localSheetId="12">#REF!</definedName>
    <definedName name="Excel_BuiltIn_Print_Area_1_1_1_2">#REF!</definedName>
    <definedName name="Excel_BuiltIn_Print_Area_1_1_1_2_1">"#REF!"</definedName>
    <definedName name="Excel_BuiltIn_Print_Area_1_1_1_2_2">"#REF!"</definedName>
    <definedName name="Excel_BuiltIn_Print_Area_1_1_1_2_3">"#REF!"</definedName>
    <definedName name="Excel_BuiltIn_Print_Area_1_1_1_3">"#REF!"</definedName>
    <definedName name="Excel_BuiltIn_Print_Area_1_1_2" localSheetId="11">#REF!</definedName>
    <definedName name="Excel_BuiltIn_Print_Area_1_1_2" localSheetId="12">#REF!</definedName>
    <definedName name="Excel_BuiltIn_Print_Area_1_1_2">#REF!</definedName>
    <definedName name="Excel_BuiltIn_Print_Area_1_1_2_1" localSheetId="11">#REF!</definedName>
    <definedName name="Excel_BuiltIn_Print_Area_1_1_2_1" localSheetId="12">#REF!</definedName>
    <definedName name="Excel_BuiltIn_Print_Area_1_1_2_1">#REF!</definedName>
    <definedName name="Excel_BuiltIn_Print_Area_1_1_2_1_1">"#REF!"</definedName>
    <definedName name="Excel_BuiltIn_Print_Area_1_1_2_1_2">"#REF!"</definedName>
    <definedName name="Excel_BuiltIn_Print_Area_1_1_2_1_3">"#REF!"</definedName>
    <definedName name="Excel_BuiltIn_Print_Area_1_1_2_2">"#REF!"</definedName>
    <definedName name="Excel_BuiltIn_Print_Area_1_1_2_3">"#REF!"</definedName>
    <definedName name="Excel_BuiltIn_Print_Area_1_1_3">"#REF!"</definedName>
    <definedName name="Excel_BuiltIn_Print_Area_1_2">"#REF!"</definedName>
    <definedName name="Excel_BuiltIn_Print_Area_11" localSheetId="11">'[44]Приложение №3'!#REF!</definedName>
    <definedName name="Excel_BuiltIn_Print_Area_11" localSheetId="12">'[44]Приложение №3'!#REF!</definedName>
    <definedName name="Excel_BuiltIn_Print_Area_11">'[44]Приложение №3'!#REF!</definedName>
    <definedName name="Excel_BuiltIn_Print_Area_11_1" localSheetId="11">#REF!</definedName>
    <definedName name="Excel_BuiltIn_Print_Area_11_1" localSheetId="12">#REF!</definedName>
    <definedName name="Excel_BuiltIn_Print_Area_11_1">#REF!</definedName>
    <definedName name="Excel_BuiltIn_Print_Area_11_1_1">"#REF!"</definedName>
    <definedName name="Excel_BuiltIn_Print_Area_11_1_2">"#REF!"</definedName>
    <definedName name="Excel_BuiltIn_Print_Area_12_1" localSheetId="11">'[45]10я Мельн'!#REF!</definedName>
    <definedName name="Excel_BuiltIn_Print_Area_12_1" localSheetId="12">'[45]10я Мельн'!#REF!</definedName>
    <definedName name="Excel_BuiltIn_Print_Area_12_1">'[46]10я Мельн'!#REF!</definedName>
    <definedName name="Excel_BuiltIn_Print_Area_12_1_1">NA()</definedName>
    <definedName name="Excel_BuiltIn_Print_Area_12_1_3" localSheetId="11">'[45]10я Мельн'!#REF!</definedName>
    <definedName name="Excel_BuiltIn_Print_Area_12_1_3" localSheetId="12">'[45]10я Мельн'!#REF!</definedName>
    <definedName name="Excel_BuiltIn_Print_Area_12_1_3">'[46]10я Мельн'!#REF!</definedName>
    <definedName name="Excel_BuiltIn_Print_Area_12_1_3_1">NA()</definedName>
    <definedName name="Excel_BuiltIn_Print_Area_12_1_5" localSheetId="11">'[45]10я Мельн'!#REF!</definedName>
    <definedName name="Excel_BuiltIn_Print_Area_12_1_5" localSheetId="12">'[45]10я Мельн'!#REF!</definedName>
    <definedName name="Excel_BuiltIn_Print_Area_12_1_5">'[46]10я Мельн'!#REF!</definedName>
    <definedName name="Excel_BuiltIn_Print_Area_12_1_5_1">NA()</definedName>
    <definedName name="Excel_BuiltIn_Print_Area_13_1">"$#ССЫЛ!.$#ССЫЛ!$#ССЫЛ!:$#ССЫЛ!$#ССЫЛ!"</definedName>
    <definedName name="Excel_BuiltIn_Print_Area_14" localSheetId="11">'[44]Приложение №4'!#REF!</definedName>
    <definedName name="Excel_BuiltIn_Print_Area_14" localSheetId="12">'[44]Приложение №4'!#REF!</definedName>
    <definedName name="Excel_BuiltIn_Print_Area_14">'[44]Приложение №4'!#REF!</definedName>
    <definedName name="Excel_BuiltIn_Print_Area_2_1" localSheetId="11">#REF!</definedName>
    <definedName name="Excel_BuiltIn_Print_Area_2_1" localSheetId="12">#REF!</definedName>
    <definedName name="Excel_BuiltIn_Print_Area_2_1">#REF!</definedName>
    <definedName name="Excel_BuiltIn_Print_Area_2_1_1">"#REF!"</definedName>
    <definedName name="Excel_BuiltIn_Print_Area_2_1_1_1" localSheetId="11">#REF!</definedName>
    <definedName name="Excel_BuiltIn_Print_Area_2_1_1_1" localSheetId="12">#REF!</definedName>
    <definedName name="Excel_BuiltIn_Print_Area_2_1_1_1">#REF!</definedName>
    <definedName name="Excel_BuiltIn_Print_Area_2_1_1_3" localSheetId="11">#REF!</definedName>
    <definedName name="Excel_BuiltIn_Print_Area_2_1_1_3" localSheetId="12">#REF!</definedName>
    <definedName name="Excel_BuiltIn_Print_Area_2_1_1_3">#REF!</definedName>
    <definedName name="Excel_BuiltIn_Print_Area_2_1_2">"#REF!"</definedName>
    <definedName name="Excel_BuiltIn_Print_Area_2_1_3" localSheetId="11">#REF!</definedName>
    <definedName name="Excel_BuiltIn_Print_Area_2_1_3" localSheetId="12">#REF!</definedName>
    <definedName name="Excel_BuiltIn_Print_Area_2_1_3">#REF!</definedName>
    <definedName name="Excel_BuiltIn_Print_Area_2_3" localSheetId="11">#REF!</definedName>
    <definedName name="Excel_BuiltIn_Print_Area_2_3" localSheetId="12">#REF!</definedName>
    <definedName name="Excel_BuiltIn_Print_Area_2_3">#REF!</definedName>
    <definedName name="Excel_BuiltIn_Print_Area_22_1" localSheetId="11">#REF!</definedName>
    <definedName name="Excel_BuiltIn_Print_Area_22_1" localSheetId="12">#REF!</definedName>
    <definedName name="Excel_BuiltIn_Print_Area_22_1">#REF!</definedName>
    <definedName name="Excel_BuiltIn_Print_Area_22_1_1">"#REF!"</definedName>
    <definedName name="Excel_BuiltIn_Print_Area_22_3" localSheetId="11">#REF!</definedName>
    <definedName name="Excel_BuiltIn_Print_Area_22_3" localSheetId="12">#REF!</definedName>
    <definedName name="Excel_BuiltIn_Print_Area_22_3">#REF!</definedName>
    <definedName name="Excel_BuiltIn_Print_Area_22_3_1">"#REF!"</definedName>
    <definedName name="Excel_BuiltIn_Print_Area_22_5" localSheetId="11">#REF!</definedName>
    <definedName name="Excel_BuiltIn_Print_Area_22_5" localSheetId="12">#REF!</definedName>
    <definedName name="Excel_BuiltIn_Print_Area_22_5">#REF!</definedName>
    <definedName name="Excel_BuiltIn_Print_Area_22_5_1">"#REF!"</definedName>
    <definedName name="Excel_BuiltIn_Print_Area_23_1" localSheetId="11">#REF!</definedName>
    <definedName name="Excel_BuiltIn_Print_Area_23_1" localSheetId="12">#REF!</definedName>
    <definedName name="Excel_BuiltIn_Print_Area_23_1">#REF!</definedName>
    <definedName name="Excel_BuiltIn_Print_Area_23_1_1">"#REF!"</definedName>
    <definedName name="Excel_BuiltIn_Print_Area_23_1_3" localSheetId="11">#REF!</definedName>
    <definedName name="Excel_BuiltIn_Print_Area_23_1_3" localSheetId="12">#REF!</definedName>
    <definedName name="Excel_BuiltIn_Print_Area_23_1_3">#REF!</definedName>
    <definedName name="Excel_BuiltIn_Print_Area_23_1_3_1">"#REF!"</definedName>
    <definedName name="Excel_BuiltIn_Print_Area_23_1_4" localSheetId="11">#REF!</definedName>
    <definedName name="Excel_BuiltIn_Print_Area_23_1_4" localSheetId="12">#REF!</definedName>
    <definedName name="Excel_BuiltIn_Print_Area_23_1_4">#REF!</definedName>
    <definedName name="Excel_BuiltIn_Print_Area_23_1_5" localSheetId="11">#REF!</definedName>
    <definedName name="Excel_BuiltIn_Print_Area_23_1_5" localSheetId="12">#REF!</definedName>
    <definedName name="Excel_BuiltIn_Print_Area_23_1_5">#REF!</definedName>
    <definedName name="Excel_BuiltIn_Print_Area_23_1_5_1">"#REF!"</definedName>
    <definedName name="Excel_BuiltIn_Print_Area_3" localSheetId="11">'[44]Приложение №30'!#REF!</definedName>
    <definedName name="Excel_BuiltIn_Print_Area_3" localSheetId="12">'[44]Приложение №30'!#REF!</definedName>
    <definedName name="Excel_BuiltIn_Print_Area_3">'[44]Приложение №30'!#REF!</definedName>
    <definedName name="Excel_BuiltIn_Print_Area_3_1" localSheetId="11">#REF!</definedName>
    <definedName name="Excel_BuiltIn_Print_Area_3_1" localSheetId="12">#REF!</definedName>
    <definedName name="Excel_BuiltIn_Print_Area_3_1">#REF!</definedName>
    <definedName name="Excel_BuiltIn_Print_Area_3_1_1" localSheetId="11">#REF!</definedName>
    <definedName name="Excel_BuiltIn_Print_Area_3_1_1" localSheetId="12">#REF!</definedName>
    <definedName name="Excel_BuiltIn_Print_Area_3_1_1">#REF!</definedName>
    <definedName name="Excel_BuiltIn_Print_Area_3_1_1_1">"#REF!"</definedName>
    <definedName name="Excel_BuiltIn_Print_Area_3_1_1_2">"#REF!"</definedName>
    <definedName name="Excel_BuiltIn_Print_Area_3_1_1_3">"#REF!"</definedName>
    <definedName name="Excel_BuiltIn_Print_Area_3_1_2">"#REF!"</definedName>
    <definedName name="Excel_BuiltIn_Print_Area_3_1_3" localSheetId="11">#REF!</definedName>
    <definedName name="Excel_BuiltIn_Print_Area_3_1_3" localSheetId="12">#REF!</definedName>
    <definedName name="Excel_BuiltIn_Print_Area_3_1_3">#REF!</definedName>
    <definedName name="Excel_BuiltIn_Print_Area_3_1_3_1">"#REF!"</definedName>
    <definedName name="Excel_BuiltIn_Print_Area_3_1_5" localSheetId="11">#REF!</definedName>
    <definedName name="Excel_BuiltIn_Print_Area_3_1_5" localSheetId="12">#REF!</definedName>
    <definedName name="Excel_BuiltIn_Print_Area_3_1_5">#REF!</definedName>
    <definedName name="Excel_BuiltIn_Print_Area_3_1_5_1">"#REF!"</definedName>
    <definedName name="Excel_BuiltIn_Print_Area_5" localSheetId="11">'[47]Свод без коэфф'!$A$1:$K$13</definedName>
    <definedName name="Excel_BuiltIn_Print_Area_5" localSheetId="12">'[47]Свод без коэфф'!$A$1:$K$13</definedName>
    <definedName name="Excel_BuiltIn_Print_Area_5">'[48]Свод без коэфф'!$A$1:$K$13</definedName>
    <definedName name="Excel_BuiltIn_Print_Area_5_1" localSheetId="11">(#REF!,#REF!)</definedName>
    <definedName name="Excel_BuiltIn_Print_Area_5_1" localSheetId="12">(#REF!,#REF!)</definedName>
    <definedName name="Excel_BuiltIn_Print_Area_5_1">(#REF!,#REF!)</definedName>
    <definedName name="Excel_BuiltIn_Print_Area_5_1_1">("#REF!,#REF!)")</definedName>
    <definedName name="Excel_BuiltIn_Print_Area_5_1_2">("#REF!,#REF!)")</definedName>
    <definedName name="Excel_BuiltIn_Print_Area_5_1_3">("#REF!,#REF!)")</definedName>
    <definedName name="Excel_BuiltIn_Print_Area_6" localSheetId="11">#REF!</definedName>
    <definedName name="Excel_BuiltIn_Print_Area_6" localSheetId="12">#REF!</definedName>
    <definedName name="Excel_BuiltIn_Print_Area_6">#REF!</definedName>
    <definedName name="Excel_BuiltIn_Print_Area_6_1" localSheetId="11">#REF!</definedName>
    <definedName name="Excel_BuiltIn_Print_Area_6_1" localSheetId="12">#REF!</definedName>
    <definedName name="Excel_BuiltIn_Print_Area_6_1">#REF!</definedName>
    <definedName name="Excel_BuiltIn_Print_Area_6_1_1">"#REF!"</definedName>
    <definedName name="Excel_BuiltIn_Print_Area_6_1_2">"#REF!"</definedName>
    <definedName name="Excel_BuiltIn_Print_Area_7_1" localSheetId="11">#REF!</definedName>
    <definedName name="Excel_BuiltIn_Print_Area_7_1" localSheetId="12">#REF!</definedName>
    <definedName name="Excel_BuiltIn_Print_Area_7_1">#REF!</definedName>
    <definedName name="Excel_BuiltIn_Print_Area_7_1_1">"#REF!"</definedName>
    <definedName name="Excel_BuiltIn_Print_Titles" localSheetId="11">#REF!</definedName>
    <definedName name="Excel_BuiltIn_Print_Titles" localSheetId="12">#REF!</definedName>
    <definedName name="Excel_BuiltIn_Print_Titles">#REF!</definedName>
    <definedName name="Excel_BuiltIn_Print_Titles_1" localSheetId="11">#REF!</definedName>
    <definedName name="Excel_BuiltIn_Print_Titles_1" localSheetId="12">#REF!</definedName>
    <definedName name="Excel_BuiltIn_Print_Titles_1">#REF!</definedName>
    <definedName name="Excel_BuiltIn_Print_Titles_4" localSheetId="11">#REF!</definedName>
    <definedName name="Excel_BuiltIn_Print_Titles_4" localSheetId="12">#REF!</definedName>
    <definedName name="Excel_BuiltIn_Print_Titles_4">#REF!</definedName>
    <definedName name="Extract">#REF!</definedName>
    <definedName name="ey5t4" hidden="1">{"PRINTME",#N/A,FALSE,"FINAL-10"}</definedName>
    <definedName name="eygwer" hidden="1">{#N/A,#N/A,FALSE,"Себестоимсть-97"}</definedName>
    <definedName name="eyhse" hidden="1">{"Маржа для директора",#N/A,FALSE,"Маржа Чисто Влад ";"Маржа для директора",#N/A,FALSE,"Маржа Хабаровск";"Маржа для директора",#N/A,FALSE,"Маржа СВОД"}</definedName>
    <definedName name="eyrtuyh">'[36]Ист-ики финанс-я'!$N$4:$P$30,'[36]Ист-ики финанс-я'!$A$31:$P$38,'[36]Ист-ики финанс-я'!$C$5:$L$5,P1_PROT_I2</definedName>
    <definedName name="eyrtyh">'[49]Баланс тепло (2)'!#REF!,'[49]Баланс тепло (2)'!#REF!,'[49]Баланс тепло (2)'!#REF!,'[49]Баланс тепло (2)'!#REF!,'[49]Баланс тепло (2)'!#REF!,'[49]Баланс тепло (2)'!#REF!</definedName>
    <definedName name="eyw" hidden="1">{"Маржа для директора",#N/A,FALSE,"Маржа Чисто Влад ";"Маржа для директора",#N/A,FALSE,"Маржа Хабаровск";"Маржа для директора",#N/A,FALSE,"Маржа СВОД"}</definedName>
    <definedName name="f" localSheetId="11">#REF!</definedName>
    <definedName name="f" localSheetId="12">#REF!</definedName>
    <definedName name="f">#REF!</definedName>
    <definedName name="F_18">'[50]Постовалов-ф'!$D$21</definedName>
    <definedName name="f_19">'[50]Постовалов-ф'!$D$25</definedName>
    <definedName name="F_20">'[50]Постовалов-ф'!$D$26</definedName>
    <definedName name="f_21">'[50]Постовалов-ф'!$D$27</definedName>
    <definedName name="f31k_rek_fas_range" localSheetId="4">'[51]Форма 3.1 (кварталы)'!#REF!</definedName>
    <definedName name="f31k_rek_fas_range">'[52]Форма 3.1 (кварталы)'!#REF!</definedName>
    <definedName name="fa" localSheetId="11">#REF!</definedName>
    <definedName name="fa" localSheetId="12">#REF!</definedName>
    <definedName name="fa">#REF!</definedName>
    <definedName name="fafg">[9]FES!#REF!</definedName>
    <definedName name="fbgffnjfgg">#N/A</definedName>
    <definedName name="fbhhdfhb">[9]FES!#REF!</definedName>
    <definedName name="fbnxfgnfg">#REF!</definedName>
    <definedName name="fchnxdfh" hidden="1">{"Маржа для директора",#N/A,FALSE,"Маржа Чисто Влад ";"Маржа для директора",#N/A,FALSE,"Маржа Хабаровск";"Маржа для директора",#N/A,FALSE,"Маржа СВОД"}</definedName>
    <definedName name="fd" localSheetId="11">#REF!</definedName>
    <definedName name="fd" localSheetId="12">#REF!</definedName>
    <definedName name="fd">#REF!</definedName>
    <definedName name="fdbdfsb">#REF!</definedName>
    <definedName name="fdfd" hidden="1">{"Маржа для директора",#N/A,FALSE,"Маржа Чисто Влад ";"Маржа для директора",#N/A,FALSE,"Маржа Хабаровск";"Маржа для директора",#N/A,FALSE,"Маржа СВОД"}</definedName>
    <definedName name="fdfdfd">#N/A</definedName>
    <definedName name="fdgdf" localSheetId="11" hidden="1">{"Маржа для директора",#N/A,FALSE,"Маржа Чисто Влад ";"Маржа для директора",#N/A,FALSE,"Маржа Хабаровск";"Маржа для директора",#N/A,FALSE,"Маржа СВОД"}</definedName>
    <definedName name="fdgdf" localSheetId="12" hidden="1">{"Маржа для директора",#N/A,FALSE,"Маржа Чисто Влад ";"Маржа для директора",#N/A,FALSE,"Маржа Хабаровск";"Маржа для директора",#N/A,FALSE,"Маржа СВОД"}</definedName>
    <definedName name="fdgdf" hidden="1">{"Маржа для директора",#N/A,FALSE,"Маржа Чисто Влад ";"Маржа для директора",#N/A,FALSE,"Маржа Хабаровск";"Маржа для директора",#N/A,FALSE,"Маржа СВОД"}</definedName>
    <definedName name="fdgvzsd">'[49]Баланс тепло (2)'!#REF!,'[49]Баланс тепло (2)'!$H$9:$AE$9</definedName>
    <definedName name="fdh">'[53]21.3'!$E$54:$I$57,'[53]21.3'!$E$10:$I$10,P1_T17_Protect</definedName>
    <definedName name="fdhgea">P1_T29?L5</definedName>
    <definedName name="fdj" hidden="1">{#N/A,#N/A,TRUE,"Лист1";#N/A,#N/A,TRUE,"Лист2";#N/A,#N/A,TRUE,"Лист3"}</definedName>
    <definedName name="fdsnfgn">[26]Справочники!$H$13</definedName>
    <definedName name="fdytrujh" hidden="1">{#N/A,#N/A,TRUE,"Лист1";#N/A,#N/A,TRUE,"Лист2";#N/A,#N/A,TRUE,"Лист3"}</definedName>
    <definedName name="ff">#N/A</definedName>
    <definedName name="fff" localSheetId="11">#REF!</definedName>
    <definedName name="fff" localSheetId="12">#REF!</definedName>
    <definedName name="fff">#REF!</definedName>
    <definedName name="fffffffff" localSheetId="11">'[10]5.2-опер.рас ПП'!fffffffff</definedName>
    <definedName name="fffffffff" localSheetId="12">'[10]5.2-опер.рас ПП'!fffffffff</definedName>
    <definedName name="fffffffff">#N/A</definedName>
    <definedName name="fg">#N/A</definedName>
    <definedName name="fgdgf">'[33]18.1'!$F$8:$F$50,'[33]18.1'!$C$8:$C$50,'[33]18.1'!$X$8:$X$50,P1_T18.1?axis?ПРД?БАЗ</definedName>
    <definedName name="fgf">[9]FES!#REF!</definedName>
    <definedName name="fghbrhn">#REF!</definedName>
    <definedName name="fghdfshe">[9]FES!#REF!</definedName>
    <definedName name="fghy">#N/A</definedName>
    <definedName name="fgj" hidden="1">{"Маржа для директора",#N/A,FALSE,"Маржа Чисто Влад ";"Маржа для директора",#N/A,FALSE,"Маржа Хабаровск";"Маржа для директора",#N/A,FALSE,"Маржа СВОД"}</definedName>
    <definedName name="fgjgj" localSheetId="11">#REF!</definedName>
    <definedName name="fgjgj" localSheetId="12">#REF!</definedName>
    <definedName name="fgjgj">#REF!</definedName>
    <definedName name="fgjiyuki">P2_T21_Protection,wtu</definedName>
    <definedName name="fgjyr" hidden="1">{#N/A,#N/A,TRUE,"Лист1";#N/A,#N/A,TRUE,"Лист2";#N/A,#N/A,TRUE,"Лист3"}</definedName>
    <definedName name="fgnghnm">[26]Справочники!$G$13</definedName>
    <definedName name="fgvbdbdfs" hidden="1">{"Маржа для директора",#N/A,FALSE,"Маржа Чисто Влад ";"Маржа для директора",#N/A,FALSE,"Маржа Хабаровск";"Маржа для директора",#N/A,FALSE,"Маржа СВОД"}</definedName>
    <definedName name="fgvbnfgjhn">[9]FES!#REF!</definedName>
    <definedName name="fgyjdr" hidden="1">{"Маржа для директора",#N/A,FALSE,"Маржа Чисто Влад ";"Маржа для директора",#N/A,FALSE,"Маржа Хабаровск";"Маржа для директора",#N/A,FALSE,"Маржа СВОД"}</definedName>
    <definedName name="fh">[26]Справочники!$E$15</definedName>
    <definedName name="fhaewrh">'[11]27'!$T$21:$W$21,'[11]27'!$Z$21:$AC$21,'[11]27'!$AF$21:$AI$21,'[11]27'!$AL$21:$AO$21,'[11]27'!$E$21:$I$21,P1_T27?L4.2</definedName>
    <definedName name="fhg" hidden="1">{"Маржа для директора",#N/A,FALSE,"Маржа Чисто Влад ";"Маржа для директора",#N/A,FALSE,"Маржа Хабаровск";"Маржа для директора",#N/A,FALSE,"Маржа СВОД"}</definedName>
    <definedName name="fhj" localSheetId="11">#REF!</definedName>
    <definedName name="fhj" localSheetId="12">#REF!</definedName>
    <definedName name="fhj">#REF!</definedName>
    <definedName name="fhngfn" hidden="1">{#N/A,#N/A,TRUE,"Лист1";#N/A,#N/A,TRUE,"Лист2";#N/A,#N/A,TRUE,"Лист3"}</definedName>
    <definedName name="fhrth" hidden="1">{"Маржа для директора",#N/A,FALSE,"Маржа Чисто Влад ";"Маржа для директора",#N/A,FALSE,"Маржа Хабаровск";"Маржа для директора",#N/A,FALSE,"Маржа СВОД"}</definedName>
    <definedName name="fhrthrt">[9]FES!#REF!</definedName>
    <definedName name="fhs" hidden="1">{"Маржа для директора",#N/A,FALSE,"Маржа Чисто Влад ";"Маржа для директора",#N/A,FALSE,"Маржа Хабаровск";"Маржа для директора",#N/A,FALSE,"Маржа СВОД"}</definedName>
    <definedName name="fhsfdj">#REF!,#REF!,P1_T16_Protect</definedName>
    <definedName name="fhsh">'[11]12'!$C$29:$J$30,'[11]12'!$C$31:$E$31,'[11]12'!$H$31:$J$31,'[11]12'!$C$33:$J$33,'[11]12'!$C$35:$E$35,'[11]12'!$H$35:$J$35,'[11]12'!$C$37:$J$37,'[11]12'!$H$39:$J$39,'[11]12'!$C$13:$E$13,P1_T12?Data</definedName>
    <definedName name="Fider" localSheetId="11">#REF!</definedName>
    <definedName name="Fider" localSheetId="12">#REF!</definedName>
    <definedName name="Fider">#REF!</definedName>
    <definedName name="fil" localSheetId="11">[54]Справочники!$H$15</definedName>
    <definedName name="fil" localSheetId="12">[54]Справочники!$H$15</definedName>
    <definedName name="fil">[55]Справочники!$H$15</definedName>
    <definedName name="file" localSheetId="11">#REF!</definedName>
    <definedName name="file" localSheetId="12">#REF!</definedName>
    <definedName name="file">#REF!</definedName>
    <definedName name="FixTarifList">[24]Лист!$A$410</definedName>
    <definedName name="fjd">#REF!</definedName>
    <definedName name="fjhgkj" localSheetId="11">#REF!</definedName>
    <definedName name="fjhgkj" localSheetId="12">#REF!</definedName>
    <definedName name="fjhgkj">#REF!</definedName>
    <definedName name="fjnxfg" hidden="1">{"Маржа для директора",#N/A,FALSE,"Маржа Чисто Влад ";"Маржа для директора",#N/A,FALSE,"Маржа Хабаровск";"Маржа для директора",#N/A,FALSE,"Маржа СВОД"}</definedName>
    <definedName name="fjuty" hidden="1">{#N/A,#N/A,TRUE,"Лист1";#N/A,#N/A,TRUE,"Лист2";#N/A,#N/A,TRUE,"Лист3"}</definedName>
    <definedName name="fnghjnf">[19]REESTR!#REF!</definedName>
    <definedName name="fnghjnhg" hidden="1">{#N/A,#N/A,FALSE,"Себестоимсть-97"}</definedName>
    <definedName name="fnvucgvbadjc">[9]FES!#REF!</definedName>
    <definedName name="fsdfsfdsdf">#N/A</definedName>
    <definedName name="fsdgyr">'[33]27'!$Y$15:$AC$15,'[33]27'!$AE$15:$AI$15,'[33]27'!$AK$15:$AO$15,'[33]27'!$AQ$15:$AU$15,'[33]27'!$AW$15:$BA$15,'[33]27'!$BC$15:$BG$15,'[33]27'!$BI$15:$BM$15,'[33]27'!$BO$15:$BS$15,P1_T27?L4</definedName>
    <definedName name="fsnfghnjg">#REF!</definedName>
    <definedName name="fty">'[38]2.2'!$A$183:$IV$284,'[38]2.2'!$M$1:$AM$65536,'[38]2.2'!$B$178:$B$178,P1_T2.2_Protect,P2_T2.2_Protect,P3_T2.2_Protect,P4_T2.2_Protect,P5_T2.2_Protect,P6_T2.2_Protect</definedName>
    <definedName name="ftyedty" hidden="1">{"Маржа для директора",#N/A,FALSE,"Маржа Чисто Влад ";"Маржа для директора",#N/A,FALSE,"Маржа Хабаровск";"Маржа для директора",#N/A,FALSE,"Маржа СВОД"}</definedName>
    <definedName name="ftyuh" hidden="1">{"Маржа для директора",#N/A,FALSE,"Маржа Чисто Влад ";"Маржа для директора",#N/A,FALSE,"Маржа Хабаровск";"Маржа для директора",#N/A,FALSE,"Маржа СВОД"}</definedName>
    <definedName name="FUEL" localSheetId="11">#REF!</definedName>
    <definedName name="FUEL" localSheetId="12">#REF!</definedName>
    <definedName name="FUEL">#REF!</definedName>
    <definedName name="fuel_list">[28]TEHSHEET!$H$2:$H$12</definedName>
    <definedName name="FuelQnt">[24]Лист!$B$17</definedName>
    <definedName name="fuhrt" hidden="1">#REF!,#REF!,#REF!,#REF!,#REF!,#REF!</definedName>
    <definedName name="fxdh" hidden="1">{"Маржа для директора",#N/A,FALSE,"Маржа Чисто Влад ";"Маржа для директора",#N/A,FALSE,"Маржа Хабаровск";"Маржа для директора",#N/A,FALSE,"Маржа СВОД"}</definedName>
    <definedName name="fyjn" hidden="1">{#N/A,#N/A,FALSE,"Себестоимсть-97"}</definedName>
    <definedName name="fytf" localSheetId="11">#REF!</definedName>
    <definedName name="fytf" localSheetId="12">#REF!</definedName>
    <definedName name="fytf">#REF!</definedName>
    <definedName name="fyujdrt" hidden="1">{"Маржа для директора",#N/A,FALSE,"Маржа Чисто Влад ";"Маржа для директора",#N/A,FALSE,"Маржа Хабаровск";"Маржа для директора",#N/A,FALSE,"Маржа СВОД"}</definedName>
    <definedName name="g" localSheetId="11">#REF!</definedName>
    <definedName name="g" localSheetId="12">#REF!</definedName>
    <definedName name="g">#REF!</definedName>
    <definedName name="gagsef">[22]Справочники!$E$6,[22]Справочники!$D$11:$D$902,[22]Справочники!$E$3</definedName>
    <definedName name="Gala" localSheetId="11">#REF!</definedName>
    <definedName name="Gala" localSheetId="12">#REF!</definedName>
    <definedName name="Gala">#REF!</definedName>
    <definedName name="gd">P1_T29?L6</definedName>
    <definedName name="gdb">[22]Справочники!$K$6:$K$742,[22]Справочники!#REF!</definedName>
    <definedName name="gdg">P2_T12?L3.1.x,P3_T12?L3.1.x,P4_T12?L3.1.x,P5_T12?L3.1.x,P6_T12?L3.1.x,P7_T12?L3.1.x,P8_T12?L3.1.x,P9_T12?L3.1.x,P10_T12?L3.1.x</definedName>
    <definedName name="gdjg" hidden="1">[0]!P5_T1_Protect,[0]!P6_T1_Protect,[0]!P7_T1_Protect,[0]!P8_T1_Protect,[0]!P9_T1_Protect,[0]!P10_T1_Protect,[0]!P11_T1_Protect,[0]!P12_T1_Protect,[0]!P13_T1_Protect,[0]!P14_T1_Protect</definedName>
    <definedName name="gdsg" hidden="1">{"Маржа для директора",#N/A,FALSE,"Маржа Чисто Влад ";"Маржа для директора",#N/A,FALSE,"Маржа Хабаровск";"Маржа для директора",#N/A,FALSE,"Маржа СВОД"}</definedName>
    <definedName name="GES" localSheetId="11">#REF!</definedName>
    <definedName name="GES" localSheetId="12">#REF!</definedName>
    <definedName name="GES">#REF!</definedName>
    <definedName name="GES_DATA" localSheetId="11">#REF!</definedName>
    <definedName name="GES_DATA" localSheetId="12">#REF!</definedName>
    <definedName name="GES_DATA">#REF!</definedName>
    <definedName name="GES_LIST" localSheetId="11">#REF!</definedName>
    <definedName name="GES_LIST" localSheetId="12">#REF!</definedName>
    <definedName name="GES_LIST">#REF!</definedName>
    <definedName name="GES3_DATA" localSheetId="11">#REF!</definedName>
    <definedName name="GES3_DATA" localSheetId="12">#REF!</definedName>
    <definedName name="GES3_DATA">#REF!</definedName>
    <definedName name="GESList">[24]Лист!$A$30</definedName>
    <definedName name="GESQnt">[24]Параметры!$B$6</definedName>
    <definedName name="gf">#N/A</definedName>
    <definedName name="gf2new" localSheetId="11">#REF!</definedName>
    <definedName name="gf2new" localSheetId="12">#REF!</definedName>
    <definedName name="gf2new">#REF!</definedName>
    <definedName name="gfg">#N/A</definedName>
    <definedName name="gfshsf" hidden="1">{"Маржа для директора",#N/A,FALSE,"Маржа Чисто Влад ";"Маржа для директора",#N/A,FALSE,"Маржа Хабаровск";"Маржа для директора",#N/A,FALSE,"Маржа СВОД"}</definedName>
    <definedName name="ggh">IF(Loan_Amount*Interest_Rate*Loan_Years*Loan_Start&gt;0,1,0)</definedName>
    <definedName name="gh">#N/A</definedName>
    <definedName name="ghdf">#N/A</definedName>
    <definedName name="ghdfh" hidden="1">{"Маржа для директора",#N/A,FALSE,"Маржа Чисто Влад ";"Маржа для директора",#N/A,FALSE,"Маржа Хабаровск";"Маржа для директора",#N/A,FALSE,"Маржа СВОД"}</definedName>
    <definedName name="ghdfhsf" hidden="1">{#N/A,#N/A,FALSE,"Уравнения"}</definedName>
    <definedName name="ghg" localSheetId="11" hidden="1">{#N/A,#N/A,FALSE,"Себестоимсть-97"}</definedName>
    <definedName name="ghg" localSheetId="12" hidden="1">{#N/A,#N/A,FALSE,"Себестоимсть-97"}</definedName>
    <definedName name="ghg" hidden="1">{#N/A,#N/A,FALSE,"Себестоимсть-97"}</definedName>
    <definedName name="ghgmfjnxdf">#REF!</definedName>
    <definedName name="ghhktyi">#N/A</definedName>
    <definedName name="ghjdfjy" hidden="1">{"Маржа для директора",#N/A,FALSE,"Маржа Чисто Влад ";"Маржа для директора",#N/A,FALSE,"Маржа Хабаровск";"Маржа для директора",#N/A,FALSE,"Маржа СВОД"}</definedName>
    <definedName name="ghjjhj" localSheetId="11">#REF!</definedName>
    <definedName name="ghjjhj" localSheetId="12">#REF!</definedName>
    <definedName name="ghjjhj">#REF!</definedName>
    <definedName name="ghjkgfksfhjasd">#N/A</definedName>
    <definedName name="ghjkhk">P1_T21.2.2?Data,P2_T21.2.2?Data</definedName>
    <definedName name="ghjnyedty" hidden="1">{"Маржа для директора",#N/A,FALSE,"Маржа Чисто Влад ";"Маржа для директора",#N/A,FALSE,"Маржа Хабаровск";"Маржа для директора",#N/A,FALSE,"Маржа СВОД"}</definedName>
    <definedName name="ghjtyeu" hidden="1">{"Маржа для директора",#N/A,FALSE,"Маржа Чисто Влад ";"Маржа для директора",#N/A,FALSE,"Маржа Хабаровск";"Маржа для директора",#N/A,FALSE,"Маржа СВОД"}</definedName>
    <definedName name="ghrthrth" localSheetId="11" hidden="1">{"Маржа для директора",#N/A,FALSE,"Маржа Чисто Влад ";"Маржа для директора",#N/A,FALSE,"Маржа Хабаровск";"Маржа для директора",#N/A,FALSE,"Маржа СВОД"}</definedName>
    <definedName name="ghrthrth" localSheetId="12" hidden="1">{"Маржа для директора",#N/A,FALSE,"Маржа Чисто Влад ";"Маржа для директора",#N/A,FALSE,"Маржа Хабаровск";"Маржа для директора",#N/A,FALSE,"Маржа СВОД"}</definedName>
    <definedName name="ghrthrth" hidden="1">{"Маржа для директора",#N/A,FALSE,"Маржа Чисто Влад ";"Маржа для директора",#N/A,FALSE,"Маржа Хабаровск";"Маржа для директора",#N/A,FALSE,"Маржа СВОД"}</definedName>
    <definedName name="ghy" localSheetId="11">#REF!</definedName>
    <definedName name="ghy" localSheetId="12">#REF!</definedName>
    <definedName name="ghy">#REF!</definedName>
    <definedName name="gj" hidden="1">#REF!,#REF!,#REF!,#REF!</definedName>
    <definedName name="gjf">MATCH(0.01,End_Bal,-1)+1</definedName>
    <definedName name="gjkrfyuj">P1_T27?L3.1</definedName>
    <definedName name="gn" hidden="1">{"Маржа для директора",#N/A,FALSE,"Маржа Чисто Влад ";"Маржа для директора",#N/A,FALSE,"Маржа Хабаровск";"Маржа для директора",#N/A,FALSE,"Маржа СВОД"}</definedName>
    <definedName name="GoAssetChart">#N/A</definedName>
    <definedName name="GoBack">#N/A</definedName>
    <definedName name="GoBalanceSheet">#N/A</definedName>
    <definedName name="GoCashFlow">#N/A</definedName>
    <definedName name="god" localSheetId="11">[28]Титульный!$F$10</definedName>
    <definedName name="god" localSheetId="12">[28]Титульный!$F$10</definedName>
    <definedName name="god" localSheetId="4">[56]Титульный!$F$9</definedName>
    <definedName name="god">[43]Титульный!$F$9</definedName>
    <definedName name="GoData">#N/A</definedName>
    <definedName name="GoIncomeChart">#N/A</definedName>
    <definedName name="GoIncomeChart1">#N/A</definedName>
    <definedName name="grace1" localSheetId="11">#REF!</definedName>
    <definedName name="grace1" localSheetId="12">#REF!</definedName>
    <definedName name="grace1">#REF!</definedName>
    <definedName name="GRES" localSheetId="11">#REF!</definedName>
    <definedName name="GRES" localSheetId="12">#REF!</definedName>
    <definedName name="GRES">#REF!</definedName>
    <definedName name="GRES_DATA" localSheetId="11">#REF!</definedName>
    <definedName name="GRES_DATA" localSheetId="12">#REF!</definedName>
    <definedName name="GRES_DATA">#REF!</definedName>
    <definedName name="GRES_LIST" localSheetId="11">#REF!</definedName>
    <definedName name="GRES_LIST" localSheetId="12">#REF!</definedName>
    <definedName name="GRES_LIST">#REF!</definedName>
    <definedName name="grety5e">#N/A</definedName>
    <definedName name="gsdghf">'[33]29'!$G$66,'[33]29'!$G$68:$G$69,'[33]29'!$G$72,'[33]29'!$G$74:$G$75,'[33]29'!$G$78,'[33]29'!$G$85:$G$86,'[33]29'!$G$89,'[33]29'!$G$92,'[33]29'!$G$99:$G$100,'[33]29'!$G$12,'[33]29'!$G$14:$G$15,'[33]29'!$G$18,'[33]29'!$G$20:$G$21,P1_T29?L4</definedName>
    <definedName name="gshsdf" hidden="1">{"Маржа для директора",#N/A,FALSE,"Маржа Чисто Влад ";"Маржа для директора",#N/A,FALSE,"Маржа Хабаровск";"Маржа для директора",#N/A,FALSE,"Маржа СВОД"}</definedName>
    <definedName name="gsjf" hidden="1">{"Маржа для директора",#N/A,FALSE,"Маржа Чисто Влад ";"Маржа для директора",#N/A,FALSE,"Маржа Хабаровск";"Маржа для директора",#N/A,FALSE,"Маржа СВОД"}</definedName>
    <definedName name="gtty">#N/A</definedName>
    <definedName name="gwwerg">[9]FES!#REF!</definedName>
    <definedName name="gyjdfjrdtjirtfdjk" hidden="1">{"Маржа для директора",#N/A,FALSE,"Маржа Чисто Влад ";"Маржа для директора",#N/A,FALSE,"Маржа Хабаровск";"Маржа для директора",#N/A,FALSE,"Маржа СВОД"}</definedName>
    <definedName name="gyked" hidden="1">{"Маржа для директора",#N/A,FALSE,"Маржа Чисто Влад ";"Маржа для директора",#N/A,FALSE,"Маржа Хабаровск";"Маржа для директора",#N/A,FALSE,"Маржа СВОД"}</definedName>
    <definedName name="gyuj" localSheetId="11" hidden="1">{"Маржа для директора",#N/A,FALSE,"Маржа Чисто Влад ";"Маржа для директора",#N/A,FALSE,"Маржа Хабаровск";"Маржа для директора",#N/A,FALSE,"Маржа СВОД"}</definedName>
    <definedName name="gyuj" localSheetId="12" hidden="1">{"Маржа для директора",#N/A,FALSE,"Маржа Чисто Влад ";"Маржа для директора",#N/A,FALSE,"Маржа Хабаровск";"Маржа для директора",#N/A,FALSE,"Маржа СВОД"}</definedName>
    <definedName name="gyuj" hidden="1">{"Маржа для директора",#N/A,FALSE,"Маржа Чисто Влад ";"Маржа для директора",#N/A,FALSE,"Маржа Хабаровск";"Маржа для директора",#N/A,FALSE,"Маржа СВОД"}</definedName>
    <definedName name="Gвп" localSheetId="11">[57]Лист1!#REF!</definedName>
    <definedName name="Gвп" localSheetId="12">[57]Лист1!#REF!</definedName>
    <definedName name="Gвп">[57]Лист1!#REF!</definedName>
    <definedName name="Gпв" localSheetId="11">[57]Лист1!#REF!</definedName>
    <definedName name="Gпв" localSheetId="12">[57]Лист1!#REF!</definedName>
    <definedName name="Gпв">[57]Лист1!#REF!</definedName>
    <definedName name="Gпв1" localSheetId="11">[57]Лист1!#REF!</definedName>
    <definedName name="Gпв1" localSheetId="12">[57]Лист1!#REF!</definedName>
    <definedName name="Gпв1">[57]Лист1!#REF!</definedName>
    <definedName name="Gпв2" localSheetId="11">[57]Лист1!#REF!</definedName>
    <definedName name="Gпв2" localSheetId="12">[57]Лист1!#REF!</definedName>
    <definedName name="Gпв2">[57]Лист1!#REF!</definedName>
    <definedName name="Gпв3" localSheetId="11">[57]Лист1!#REF!</definedName>
    <definedName name="Gпв3" localSheetId="12">[57]Лист1!#REF!</definedName>
    <definedName name="Gпв3">[57]Лист1!#REF!</definedName>
    <definedName name="Gпв4" localSheetId="11">[57]Лист1!#REF!</definedName>
    <definedName name="Gпв4" localSheetId="12">[57]Лист1!#REF!</definedName>
    <definedName name="Gпв4">[57]Лист1!#REF!</definedName>
    <definedName name="Gпв5" localSheetId="11">[57]Лист1!#REF!</definedName>
    <definedName name="Gпв5" localSheetId="12">[57]Лист1!#REF!</definedName>
    <definedName name="Gпв5">[57]Лист1!#REF!</definedName>
    <definedName name="Gпв6" localSheetId="11">[57]Лист1!#REF!</definedName>
    <definedName name="Gпв6" localSheetId="12">[57]Лист1!#REF!</definedName>
    <definedName name="Gпв6">[57]Лист1!#REF!</definedName>
    <definedName name="Gпвтф" localSheetId="11">[57]Лист1!#REF!</definedName>
    <definedName name="Gпвтф" localSheetId="12">[57]Лист1!#REF!</definedName>
    <definedName name="Gпвтф">[57]Лист1!#REF!</definedName>
    <definedName name="H" localSheetId="11">#REF!</definedName>
    <definedName name="H" localSheetId="12">#REF!</definedName>
    <definedName name="H">#REF!</definedName>
    <definedName name="H?Address" localSheetId="11">#REF!</definedName>
    <definedName name="H?Address" localSheetId="12">#REF!</definedName>
    <definedName name="H?Address">#REF!</definedName>
    <definedName name="H?Description" localSheetId="11">#REF!</definedName>
    <definedName name="H?Description" localSheetId="12">#REF!</definedName>
    <definedName name="H?Description">#REF!</definedName>
    <definedName name="H?EntityName" localSheetId="11">#REF!</definedName>
    <definedName name="H?EntityName" localSheetId="12">#REF!</definedName>
    <definedName name="H?EntityName">#REF!</definedName>
    <definedName name="H?Name" localSheetId="11">#REF!</definedName>
    <definedName name="H?Name" localSheetId="12">#REF!</definedName>
    <definedName name="H?Name">#REF!</definedName>
    <definedName name="H?OKATO" localSheetId="11">#REF!</definedName>
    <definedName name="H?OKATO" localSheetId="12">#REF!</definedName>
    <definedName name="H?OKATO">#REF!</definedName>
    <definedName name="H?OKFS" localSheetId="11">#REF!</definedName>
    <definedName name="H?OKFS" localSheetId="12">#REF!</definedName>
    <definedName name="H?OKFS">#REF!</definedName>
    <definedName name="H?OKOGU" localSheetId="11">#REF!</definedName>
    <definedName name="H?OKOGU" localSheetId="12">#REF!</definedName>
    <definedName name="H?OKOGU">#REF!</definedName>
    <definedName name="H?OKONX" localSheetId="11">#REF!</definedName>
    <definedName name="H?OKONX" localSheetId="12">#REF!</definedName>
    <definedName name="H?OKONX">#REF!</definedName>
    <definedName name="H?OKOPF" localSheetId="11">#REF!</definedName>
    <definedName name="H?OKOPF" localSheetId="12">#REF!</definedName>
    <definedName name="H?OKOPF">#REF!</definedName>
    <definedName name="H?OKPO" localSheetId="11">#REF!</definedName>
    <definedName name="H?OKPO" localSheetId="12">#REF!</definedName>
    <definedName name="H?OKPO">#REF!</definedName>
    <definedName name="H?OKVD" localSheetId="11">#REF!</definedName>
    <definedName name="H?OKVD" localSheetId="12">#REF!</definedName>
    <definedName name="H?OKVD">#REF!</definedName>
    <definedName name="H?Period">[11]Заголовок!$B$14</definedName>
    <definedName name="H?Table" localSheetId="11">#REF!</definedName>
    <definedName name="H?Table" localSheetId="12">#REF!</definedName>
    <definedName name="H?Table">#REF!</definedName>
    <definedName name="H?Title" localSheetId="11">#REF!</definedName>
    <definedName name="H?Title" localSheetId="12">#REF!</definedName>
    <definedName name="H?Title">#REF!</definedName>
    <definedName name="haegh">P1_T29?item_ext?2СТ.М</definedName>
    <definedName name="Half_Year">[58]Титульный!$F$11</definedName>
    <definedName name="half_year_list">[58]TEHSHEET!$H$2:$H$3</definedName>
    <definedName name="hb" hidden="1">{"Маржа для директора",#N/A,FALSE,"Маржа Чисто Влад ";"Маржа для директора",#N/A,FALSE,"Маржа Хабаровск";"Маржа для директора",#N/A,FALSE,"Маржа СВОД"}</definedName>
    <definedName name="hdjf" localSheetId="11">#REF!,#REF!,#REF!,#REF!,#REF!,#REF!,#REF!,#REF!,#REF!,#REF!,#REF!,#REF!</definedName>
    <definedName name="hdjf" localSheetId="12">#REF!,#REF!,#REF!,#REF!,#REF!,#REF!,#REF!,#REF!,#REF!,#REF!,#REF!,#REF!</definedName>
    <definedName name="hdjf">#REF!,#REF!,#REF!,#REF!,#REF!,#REF!,#REF!,#REF!,#REF!,#REF!,#REF!,#REF!</definedName>
    <definedName name="HEAT_OPERATING_BASE_LIST">[59]TECHSHEET!$E$61:$E$64</definedName>
    <definedName name="HEAT_OPERATING_BASE_TYPE_LIST">[59]TECHSHEET!$E$68:$E$74</definedName>
    <definedName name="HEAT_VD" localSheetId="11">[60]TECHSHEET!$E$2:$E$7</definedName>
    <definedName name="HEAT_VD" localSheetId="12">[60]TECHSHEET!$E$2:$E$7</definedName>
    <definedName name="HEAT_VD">[61]TECHSHEET!$E$2:$E$7</definedName>
    <definedName name="hedyh" hidden="1">{"Маржа для директора",#N/A,FALSE,"Маржа Чисто Влад ";"Маржа для директора",#N/A,FALSE,"Маржа Хабаровск";"Маржа для директора",#N/A,FALSE,"Маржа СВОД"}</definedName>
    <definedName name="HELP" localSheetId="11">#REF!</definedName>
    <definedName name="HELP" localSheetId="12">#REF!</definedName>
    <definedName name="HELP">#REF!</definedName>
    <definedName name="Helper_Котельные">[62]Справочники!$A$9:$A$12</definedName>
    <definedName name="Helper_ТЭС">[62]Справочники!$A$2:$A$5</definedName>
    <definedName name="Helper_ТЭС_Котельные">[34]Справочники!$A$2:$A$4,[34]Справочники!$A$16:$A$18</definedName>
    <definedName name="Helper_ФОРЭМ">[62]Справочники!$A$30:$A$35</definedName>
    <definedName name="hfh" hidden="1">{#N/A,#N/A,FALSE,"Себестоимсть-97"}</definedName>
    <definedName name="hfte">#N/A</definedName>
    <definedName name="hg" hidden="1">{"Маржа для директора",#N/A,FALSE,"Маржа Чисто Влад ";"Маржа для директора",#N/A,FALSE,"Маржа Хабаровск";"Маржа для директора",#N/A,FALSE,"Маржа СВОД"}</definedName>
    <definedName name="hgfhsdf" hidden="1">{"Маржа для директора",#N/A,FALSE,"Маржа Чисто Влад ";"Маржа для директора",#N/A,FALSE,"Маржа Хабаровск";"Маржа для директора",#N/A,FALSE,"Маржа СВОД"}</definedName>
    <definedName name="hgkliukoui">'[34]23'!$A$60:$A$62,'[34]23'!$F$60:$J$62,'[34]23'!$O$60:$P$62,'[34]23'!$A$9:$A$25,P1_T23_Protection</definedName>
    <definedName name="hgkoil">P1_T27?L3.2</definedName>
    <definedName name="hglui">P1_T21.4?Data,P2_T21.4?Data</definedName>
    <definedName name="hhh" localSheetId="11" hidden="1">{#N/A,#N/A,TRUE,"Лист1";#N/A,#N/A,TRUE,"Лист2";#N/A,#N/A,TRUE,"Лист3"}</definedName>
    <definedName name="hhh" localSheetId="12" hidden="1">{#N/A,#N/A,TRUE,"Лист1";#N/A,#N/A,TRUE,"Лист2";#N/A,#N/A,TRUE,"Лист3"}</definedName>
    <definedName name="hhh" hidden="1">{#N/A,#N/A,TRUE,"Лист1";#N/A,#N/A,TRUE,"Лист2";#N/A,#N/A,TRUE,"Лист3"}</definedName>
    <definedName name="hhhh">#N/A</definedName>
    <definedName name="hhhhhhhhhhhhhhhhhhhhhhhhhhhhhhhhhhhhhhhhhhhhhhhhhhhhhhhhhhhhhh">#N/A</definedName>
    <definedName name="hjg" localSheetId="11">#REF!</definedName>
    <definedName name="hjg" localSheetId="12">#REF!</definedName>
    <definedName name="hjg">#REF!</definedName>
    <definedName name="hjkil">P1_T25_protection,P2_T25_protection</definedName>
    <definedName name="hjntyed" hidden="1">{"Маржа для директора",#N/A,FALSE,"Маржа Чисто Влад ";"Маржа для директора",#N/A,FALSE,"Маржа Хабаровск";"Маржа для директора",#N/A,FALSE,"Маржа СВОД"}</definedName>
    <definedName name="hjytjtyj" localSheetId="11" hidden="1">{"Маржа для директора",#N/A,FALSE,"Маржа Чисто Влад ";"Маржа для директора",#N/A,FALSE,"Маржа Хабаровск";"Маржа для директора",#N/A,FALSE,"Маржа СВОД"}</definedName>
    <definedName name="hjytjtyj" localSheetId="12" hidden="1">{"Маржа для директора",#N/A,FALSE,"Маржа Чисто Влад ";"Маржа для директора",#N/A,FALSE,"Маржа Хабаровск";"Маржа для директора",#N/A,FALSE,"Маржа СВОД"}</definedName>
    <definedName name="hjytjtyj" hidden="1">{"Маржа для директора",#N/A,FALSE,"Маржа Чисто Влад ";"Маржа для директора",#N/A,FALSE,"Маржа Хабаровск";"Маржа для директора",#N/A,FALSE,"Маржа СВОД"}</definedName>
    <definedName name="hkghjhrf" hidden="1">{"Маржа для директора",#N/A,FALSE,"Маржа Чисто Влад ";"Маржа для директора",#N/A,FALSE,"Маржа Хабаровск";"Маржа для директора",#N/A,FALSE,"Маржа СВОД"}</definedName>
    <definedName name="hlitugk">'[34]26'!$K$34:$N$36,'[34]26'!$B$22:$B$24,P1_T26_Protection,P2_T26_Protection</definedName>
    <definedName name="hnbgfkj" localSheetId="11">#REF!</definedName>
    <definedName name="hnbgfkj" localSheetId="12">#REF!</definedName>
    <definedName name="hnbgfkj">#REF!</definedName>
    <definedName name="homr" localSheetId="11">#REF!</definedName>
    <definedName name="homr" localSheetId="12">#REF!</definedName>
    <definedName name="homr">#REF!</definedName>
    <definedName name="hpo" localSheetId="11" hidden="1">{"Маржа для директора",#N/A,FALSE,"Маржа Чисто Влад ";"Маржа для директора",#N/A,FALSE,"Маржа Хабаровск";"Маржа для директора",#N/A,FALSE,"Маржа СВОД"}</definedName>
    <definedName name="hpo" localSheetId="12" hidden="1">{"Маржа для директора",#N/A,FALSE,"Маржа Чисто Влад ";"Маржа для директора",#N/A,FALSE,"Маржа Хабаровск";"Маржа для директора",#N/A,FALSE,"Маржа СВОД"}</definedName>
    <definedName name="hpo" hidden="1">{"Маржа для директора",#N/A,FALSE,"Маржа Чисто Влад ";"Маржа для директора",#N/A,FALSE,"Маржа Хабаровск";"Маржа для директора",#N/A,FALSE,"Маржа СВОД"}</definedName>
    <definedName name="hrehe">#REF!</definedName>
    <definedName name="hrte">'[34]28'!$D$256:$I$258,'[34]28'!$D$262:$I$264,'[34]28'!$D$271:$I$273,'[34]28'!$D$276:$I$278,'[34]28'!$D$282:$I$284,'[34]28'!$D$288:$I$291,'[34]28'!$D$11:$I$13,P1_T28?axis?R?ПЭ</definedName>
    <definedName name="hsdhdfh">'[33]29'!$H$21,'[33]29'!$H$24,'[33]29'!$H$27,'[33]29'!$H$30,'[33]29'!$H$33,'[33]29'!$H$36,'[33]29'!$H$39,'[33]29'!$H$42,'[33]29'!$H$45,P1_T29?L5</definedName>
    <definedName name="hsfghsd" hidden="1">{"Маржа для директора",#N/A,FALSE,"Маржа Чисто Влад ";"Маржа для директора",#N/A,FALSE,"Маржа Хабаровск";"Маржа для директора",#N/A,FALSE,"Маржа СВОД"}</definedName>
    <definedName name="hsh" hidden="1">{"План товар",#N/A,FALSE,"товар"}</definedName>
    <definedName name="ht" hidden="1">{"Маржа для директора",#N/A,FALSE,"Маржа Чисто Влад ";"Маржа для директора",#N/A,FALSE,"Маржа Хабаровск";"Маржа для директора",#N/A,FALSE,"Маржа СВОД"}</definedName>
    <definedName name="HTML_CodePage" hidden="1">1251</definedName>
    <definedName name="HTML_Description" hidden="1">""</definedName>
    <definedName name="HTML_Email" hidden="1">""</definedName>
    <definedName name="HTML_Header" hidden="1">"Лист1"</definedName>
    <definedName name="HTML_LastUpdate" hidden="1">"18.10.01"</definedName>
    <definedName name="HTML_LineAfter" hidden="1">FALSE</definedName>
    <definedName name="HTML_LineBefore" hidden="1">FALSE</definedName>
    <definedName name="HTML_Name" hidden="1">"Федецкий И.И."</definedName>
    <definedName name="HTML_OBDlg2" hidden="1">TRUE</definedName>
    <definedName name="HTML_OBDlg4" hidden="1">TRUE</definedName>
    <definedName name="HTML_OS" hidden="1">0</definedName>
    <definedName name="HTML_Title" hidden="1">"Климатические зоны Томской области"</definedName>
    <definedName name="hwryet">#REF!</definedName>
    <definedName name="hwtyryrf">[9]FES!#REF!</definedName>
    <definedName name="i" localSheetId="11" hidden="1">{"Маржа для директора",#N/A,FALSE,"Маржа Чисто Влад ";"Маржа для директора",#N/A,FALSE,"Маржа Хабаровск";"Маржа для директора",#N/A,FALSE,"Маржа СВОД"}</definedName>
    <definedName name="i" localSheetId="12" hidden="1">{"Маржа для директора",#N/A,FALSE,"Маржа Чисто Влад ";"Маржа для директора",#N/A,FALSE,"Маржа Хабаровск";"Маржа для директора",#N/A,FALSE,"Маржа СВОД"}</definedName>
    <definedName name="i" hidden="1">{"Маржа для директора",#N/A,FALSE,"Маржа Чисто Влад ";"Маржа для директора",#N/A,FALSE,"Маржа Хабаровск";"Маржа для директора",#N/A,FALSE,"Маржа СВОД"}</definedName>
    <definedName name="I97I" localSheetId="11">#REF!</definedName>
    <definedName name="I97I" localSheetId="12">#REF!</definedName>
    <definedName name="I97I">#REF!</definedName>
    <definedName name="idec" localSheetId="11">#REF!</definedName>
    <definedName name="idec" localSheetId="12">#REF!</definedName>
    <definedName name="idec">#REF!</definedName>
    <definedName name="ii">#N/A</definedName>
    <definedName name="iiii">#N/A</definedName>
    <definedName name="ineterest1" localSheetId="11">#REF!</definedName>
    <definedName name="ineterest1" localSheetId="12">#REF!</definedName>
    <definedName name="ineterest1">#REF!</definedName>
    <definedName name="inn" localSheetId="11">[54]Справочники!$G$13</definedName>
    <definedName name="inn" localSheetId="12">[54]Справочники!$G$13</definedName>
    <definedName name="inn">[55]Справочники!$G$13</definedName>
    <definedName name="INRGR" localSheetId="1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o">#N/A</definedName>
    <definedName name="IROV" localSheetId="11">#REF!</definedName>
    <definedName name="IROV" localSheetId="12">#REF!</definedName>
    <definedName name="IROV">#REF!</definedName>
    <definedName name="IS_PROF">'[20]Анализ (2)'!$B$163</definedName>
    <definedName name="ISSUE_HOT_WATER_AREA" localSheetId="11">#REF!</definedName>
    <definedName name="ISSUE_HOT_WATER_AREA" localSheetId="12">#REF!</definedName>
    <definedName name="ISSUE_HOT_WATER_AREA">#REF!</definedName>
    <definedName name="iu">#N/A</definedName>
    <definedName name="IV" localSheetId="11">#REF!</definedName>
    <definedName name="IV" localSheetId="12">#REF!</definedName>
    <definedName name="IV">#REF!</definedName>
    <definedName name="j" localSheetId="11" hidden="1">{"Маржа для директора",#N/A,FALSE,"Маржа Чисто Влад ";"Маржа для директора",#N/A,FALSE,"Маржа Хабаровск";"Маржа для директора",#N/A,FALSE,"Маржа СВОД"}</definedName>
    <definedName name="j" localSheetId="12" hidden="1">{"Маржа для директора",#N/A,FALSE,"Маржа Чисто Влад ";"Маржа для директора",#N/A,FALSE,"Маржа Хабаровск";"Маржа для директора",#N/A,FALSE,"Маржа СВОД"}</definedName>
    <definedName name="j" hidden="1">{"Маржа для директора",#N/A,FALSE,"Маржа Чисто Влад ";"Маржа для директора",#N/A,FALSE,"Маржа Хабаровск";"Маржа для директора",#N/A,FALSE,"Маржа СВОД"}</definedName>
    <definedName name="jdgf" localSheetId="11">#REF!</definedName>
    <definedName name="jdgf" localSheetId="12">#REF!</definedName>
    <definedName name="jdgf">#REF!</definedName>
    <definedName name="jfdjyserj" hidden="1">{"Маржа для директора",#N/A,FALSE,"Маржа Чисто Влад ";"Маржа для директора",#N/A,FALSE,"Маржа Хабаровск";"Маржа для директора",#N/A,FALSE,"Маржа СВОД"}</definedName>
    <definedName name="jgj">P2_T17_Protection,P3_T17_Protection,P4_T17_Protection,P5_T17_Protection,ut</definedName>
    <definedName name="jhfgj" hidden="1">{"Маржа для директора",#N/A,FALSE,"Маржа Чисто Влад ";"Маржа для директора",#N/A,FALSE,"Маржа Хабаровск";"Маржа для директора",#N/A,FALSE,"Маржа СВОД"}</definedName>
    <definedName name="jhjhdjhfj" localSheetId="11">#REF!</definedName>
    <definedName name="jhjhdjhfj" localSheetId="12">#REF!</definedName>
    <definedName name="jhjhdjhfj">#REF!</definedName>
    <definedName name="jhkty">'[11]27'!$K$15:$K$15,P1_T27?L4</definedName>
    <definedName name="jhseryhrt" hidden="1">{"Маржа для директора",#N/A,FALSE,"Маржа Чисто Влад ";"Маржа для директора",#N/A,FALSE,"Маржа Хабаровск";"Маржа для директора",#N/A,FALSE,"Маржа СВОД"}</definedName>
    <definedName name="jhty">#REF!,#REF!,#REF!,#REF!,#REF!,#REF!,P1_T0?Data</definedName>
    <definedName name="jhu">#N/A</definedName>
    <definedName name="ji">[35]Баланс!#REF!</definedName>
    <definedName name="jitey">P2_T16?unit?ЧЕЛ,P3_T16?unit?ЧЕЛ,P4_T16?unit?ЧЕЛ,P5_T16?unit?ЧЕЛ,P6_T16?unit?ЧЕЛ,P7_T16?unit?ЧЕЛ,P8_T16?unit?ЧЕЛ,P9_T16?unit?ЧЕЛ,P10_T16?unit?ЧЕЛ</definedName>
    <definedName name="jityuj">'[38]2'!$E$151:$L$161,'[38]2'!$E$165:$L$175,'[38]2'!$E$30:$L$40,P1_T2?axis?R?ВТОП</definedName>
    <definedName name="jiuydhtg" hidden="1">P5_T1_Protect,P6_T1_Protect,P7_T1_Protect,P8_T1_Protect,P9_T1_Protect,P10_T1_Protect,P11_T1_Protect,P12_T1_Protect,P13_T1_Protect,P14_T1_Protect</definedName>
    <definedName name="JJJ">[63]TECHSHEET!$E$34</definedName>
    <definedName name="jjjjjj">#N/A</definedName>
    <definedName name="jk" localSheetId="11" hidden="1">{"Маржа для директора",#N/A,FALSE,"Маржа Чисто Влад ";"Маржа для директора",#N/A,FALSE,"Маржа Хабаровск";"Маржа для директора",#N/A,FALSE,"Маржа СВОД"}</definedName>
    <definedName name="jk" localSheetId="12" hidden="1">{"Маржа для директора",#N/A,FALSE,"Маржа Чисто Влад ";"Маржа для директора",#N/A,FALSE,"Маржа Хабаровск";"Маржа для директора",#N/A,FALSE,"Маржа СВОД"}</definedName>
    <definedName name="jk" hidden="1">{"Маржа для директора",#N/A,FALSE,"Маржа Чисто Влад ";"Маржа для директора",#N/A,FALSE,"Маржа Хабаровск";"Маржа для директора",#N/A,FALSE,"Маржа СВОД"}</definedName>
    <definedName name="jkh" localSheetId="11" hidden="1">#REF!</definedName>
    <definedName name="jkh" localSheetId="12" hidden="1">#REF!</definedName>
    <definedName name="jkh" hidden="1">#REF!</definedName>
    <definedName name="jkji" hidden="1">tujujk,P17_T16?unit?ТРУБ,P18_T16?unit?ТРУБ,P19_T16?unit?ТРУБ,P20_T16?unit?ТРУБ,P21_T16?unit?ТРУБ,P22_T16?unit?ТРУБ,P23_T16?unit?ТРУБ</definedName>
    <definedName name="jkl">#N/A</definedName>
    <definedName name="jkty">P4_T2_Protect,P5_T2_Protect,P6_T2_Protect</definedName>
    <definedName name="jkytjeryhr">'[36]4'!$F$45:$H$55,P1_PROT_4,P2_PROT_4,P3_PROT_4,P4_PROT_4</definedName>
    <definedName name="jrftyuj">P4_T2_2_Protect,P5_T2_2_Protect,P6_T2_2_Protect,tyhs</definedName>
    <definedName name="jrtjy" hidden="1">{"Маржа для директора",#N/A,FALSE,"Маржа Чисто Влад ";"Маржа для директора",#N/A,FALSE,"Маржа Хабаровск";"Маржа для директора",#N/A,FALSE,"Маржа СВОД"}</definedName>
    <definedName name="jthjsrths">P20_T16?item_ext?ЧЕЛ,P21_T16?item_ext?ЧЕЛ,ukt,rtfg</definedName>
    <definedName name="jtyi">#REF!</definedName>
    <definedName name="juhre">'[40]Справочник организаций'!#REF!</definedName>
    <definedName name="jyoioli">'[11]21.1'!$C$24:$D$25,'[11]21.1'!$F$27:$G$30,'[11]21.1'!$C$27:$D$30,'[11]21.1'!$F$32:$G$32,'[11]21.1'!$C$32:$D$32,'[11]21.1'!$F$34:$G$34,'[11]21.1'!$C$34:$D$34,'[11]21.1'!$F$8:$G$8,P1_T21.1?Data</definedName>
    <definedName name="jyttjuy">P1_T21.2.1?Data,P2_T21.2.1?Data</definedName>
    <definedName name="k">#N/A</definedName>
    <definedName name="K111_" localSheetId="11">#REF!</definedName>
    <definedName name="K111_" localSheetId="12">#REF!</definedName>
    <definedName name="K111_">#REF!</definedName>
    <definedName name="K112_" localSheetId="11">#REF!</definedName>
    <definedName name="K112_" localSheetId="12">#REF!</definedName>
    <definedName name="K112_">#REF!</definedName>
    <definedName name="K120_" localSheetId="11">#REF!</definedName>
    <definedName name="K120_" localSheetId="12">#REF!</definedName>
    <definedName name="K120_">#REF!</definedName>
    <definedName name="K121_" localSheetId="11">#REF!</definedName>
    <definedName name="K121_" localSheetId="12">#REF!</definedName>
    <definedName name="K121_">#REF!</definedName>
    <definedName name="K122_" localSheetId="11">#REF!</definedName>
    <definedName name="K122_" localSheetId="12">#REF!</definedName>
    <definedName name="K122_">#REF!</definedName>
    <definedName name="K123_" localSheetId="11">#REF!</definedName>
    <definedName name="K123_" localSheetId="12">#REF!</definedName>
    <definedName name="K123_">#REF!</definedName>
    <definedName name="K130_" localSheetId="11">#REF!</definedName>
    <definedName name="K130_" localSheetId="12">#REF!</definedName>
    <definedName name="K130_">#REF!</definedName>
    <definedName name="K131_" localSheetId="11">#REF!</definedName>
    <definedName name="K131_" localSheetId="12">#REF!</definedName>
    <definedName name="K131_">#REF!</definedName>
    <definedName name="K132_" localSheetId="11">#REF!</definedName>
    <definedName name="K132_" localSheetId="12">#REF!</definedName>
    <definedName name="K132_">#REF!</definedName>
    <definedName name="K133_" localSheetId="11">#REF!</definedName>
    <definedName name="K133_" localSheetId="12">#REF!</definedName>
    <definedName name="K133_">#REF!</definedName>
    <definedName name="K134_" localSheetId="11">#REF!</definedName>
    <definedName name="K134_" localSheetId="12">#REF!</definedName>
    <definedName name="K134_">#REF!</definedName>
    <definedName name="K135_" localSheetId="11">#REF!</definedName>
    <definedName name="K135_" localSheetId="12">#REF!</definedName>
    <definedName name="K135_">#REF!</definedName>
    <definedName name="K136_" localSheetId="11">#REF!</definedName>
    <definedName name="K136_" localSheetId="12">#REF!</definedName>
    <definedName name="K136_">#REF!</definedName>
    <definedName name="K140_" localSheetId="11">#REF!</definedName>
    <definedName name="K140_" localSheetId="12">#REF!</definedName>
    <definedName name="K140_">#REF!</definedName>
    <definedName name="K190_" localSheetId="11">#REF!</definedName>
    <definedName name="K190_" localSheetId="12">#REF!</definedName>
    <definedName name="K190_">#REF!</definedName>
    <definedName name="K210_" localSheetId="11">#REF!</definedName>
    <definedName name="K210_" localSheetId="12">#REF!</definedName>
    <definedName name="K210_">#REF!</definedName>
    <definedName name="K211_" localSheetId="11">#REF!</definedName>
    <definedName name="K211_" localSheetId="12">#REF!</definedName>
    <definedName name="K211_">#REF!</definedName>
    <definedName name="K212_" localSheetId="11">#REF!</definedName>
    <definedName name="K212_" localSheetId="12">#REF!</definedName>
    <definedName name="K212_">#REF!</definedName>
    <definedName name="K213_" localSheetId="11">#REF!</definedName>
    <definedName name="K213_" localSheetId="12">#REF!</definedName>
    <definedName name="K213_">#REF!</definedName>
    <definedName name="K214_" localSheetId="11">#REF!</definedName>
    <definedName name="K214_" localSheetId="12">#REF!</definedName>
    <definedName name="K214_">#REF!</definedName>
    <definedName name="K215_" localSheetId="11">#REF!</definedName>
    <definedName name="K215_" localSheetId="12">#REF!</definedName>
    <definedName name="K215_">#REF!</definedName>
    <definedName name="K216_" localSheetId="11">#REF!</definedName>
    <definedName name="K216_" localSheetId="12">#REF!</definedName>
    <definedName name="K216_">#REF!</definedName>
    <definedName name="K217_" localSheetId="11">#REF!</definedName>
    <definedName name="K217_" localSheetId="12">#REF!</definedName>
    <definedName name="K217_">#REF!</definedName>
    <definedName name="K218_" localSheetId="11">#REF!</definedName>
    <definedName name="K218_" localSheetId="12">#REF!</definedName>
    <definedName name="K218_">#REF!</definedName>
    <definedName name="K220_" localSheetId="11">#REF!</definedName>
    <definedName name="K220_" localSheetId="12">#REF!</definedName>
    <definedName name="K220_">#REF!</definedName>
    <definedName name="K221_" localSheetId="11">#REF!</definedName>
    <definedName name="K221_" localSheetId="12">#REF!</definedName>
    <definedName name="K221_">#REF!</definedName>
    <definedName name="K222_" localSheetId="11">#REF!</definedName>
    <definedName name="K222_" localSheetId="12">#REF!</definedName>
    <definedName name="K222_">#REF!</definedName>
    <definedName name="K223_" localSheetId="11">#REF!</definedName>
    <definedName name="K223_" localSheetId="12">#REF!</definedName>
    <definedName name="K223_">#REF!</definedName>
    <definedName name="K224_" localSheetId="11">#REF!</definedName>
    <definedName name="K224_" localSheetId="12">#REF!</definedName>
    <definedName name="K224_">#REF!</definedName>
    <definedName name="K225_" localSheetId="11">#REF!</definedName>
    <definedName name="K225_" localSheetId="12">#REF!</definedName>
    <definedName name="K225_">#REF!</definedName>
    <definedName name="K226_" localSheetId="11">#REF!</definedName>
    <definedName name="K226_" localSheetId="12">#REF!</definedName>
    <definedName name="K226_">#REF!</definedName>
    <definedName name="K230_" localSheetId="11">#REF!</definedName>
    <definedName name="K230_" localSheetId="12">#REF!</definedName>
    <definedName name="K230_">#REF!</definedName>
    <definedName name="K231_" localSheetId="11">#REF!</definedName>
    <definedName name="K231_" localSheetId="12">#REF!</definedName>
    <definedName name="K231_">#REF!</definedName>
    <definedName name="K232_" localSheetId="11">#REF!</definedName>
    <definedName name="K232_" localSheetId="12">#REF!</definedName>
    <definedName name="K232_">#REF!</definedName>
    <definedName name="K233_" localSheetId="11">#REF!</definedName>
    <definedName name="K233_" localSheetId="12">#REF!</definedName>
    <definedName name="K233_">#REF!</definedName>
    <definedName name="K234_" localSheetId="11">#REF!</definedName>
    <definedName name="K234_" localSheetId="12">#REF!</definedName>
    <definedName name="K234_">#REF!</definedName>
    <definedName name="K235_" localSheetId="11">#REF!</definedName>
    <definedName name="K235_" localSheetId="12">#REF!</definedName>
    <definedName name="K235_">#REF!</definedName>
    <definedName name="K236_" localSheetId="11">#REF!</definedName>
    <definedName name="K236_" localSheetId="12">#REF!</definedName>
    <definedName name="K236_">#REF!</definedName>
    <definedName name="K240_" localSheetId="11">#REF!</definedName>
    <definedName name="K240_" localSheetId="12">#REF!</definedName>
    <definedName name="K240_">#REF!</definedName>
    <definedName name="K241_" localSheetId="11">#REF!</definedName>
    <definedName name="K241_" localSheetId="12">#REF!</definedName>
    <definedName name="K241_">#REF!</definedName>
    <definedName name="K242_" localSheetId="11">#REF!</definedName>
    <definedName name="K242_" localSheetId="12">#REF!</definedName>
    <definedName name="K242_">#REF!</definedName>
    <definedName name="K243_" localSheetId="11">#REF!</definedName>
    <definedName name="K243_" localSheetId="12">#REF!</definedName>
    <definedName name="K243_">#REF!</definedName>
    <definedName name="K250_" localSheetId="11">#REF!</definedName>
    <definedName name="K250_" localSheetId="12">#REF!</definedName>
    <definedName name="K250_">#REF!</definedName>
    <definedName name="K251_" localSheetId="11">#REF!</definedName>
    <definedName name="K251_" localSheetId="12">#REF!</definedName>
    <definedName name="K251_">#REF!</definedName>
    <definedName name="K252_" localSheetId="11">#REF!</definedName>
    <definedName name="K252_" localSheetId="12">#REF!</definedName>
    <definedName name="K252_">#REF!</definedName>
    <definedName name="K253_" localSheetId="11">#REF!</definedName>
    <definedName name="K253_" localSheetId="12">#REF!</definedName>
    <definedName name="K253_">#REF!</definedName>
    <definedName name="K254_" localSheetId="11">#REF!</definedName>
    <definedName name="K254_" localSheetId="12">#REF!</definedName>
    <definedName name="K254_">#REF!</definedName>
    <definedName name="K260_" localSheetId="11">#REF!</definedName>
    <definedName name="K260_" localSheetId="12">#REF!</definedName>
    <definedName name="K260_">#REF!</definedName>
    <definedName name="K290_" localSheetId="11">#REF!</definedName>
    <definedName name="K290_" localSheetId="12">#REF!</definedName>
    <definedName name="K290_">#REF!</definedName>
    <definedName name="K310_" localSheetId="11">#REF!</definedName>
    <definedName name="K310_" localSheetId="12">#REF!</definedName>
    <definedName name="K310_">#REF!</definedName>
    <definedName name="K320_" localSheetId="11">#REF!</definedName>
    <definedName name="K320_" localSheetId="12">#REF!</definedName>
    <definedName name="K320_">#REF!</definedName>
    <definedName name="K390_" localSheetId="11">#REF!</definedName>
    <definedName name="K390_" localSheetId="12">#REF!</definedName>
    <definedName name="K390_">#REF!</definedName>
    <definedName name="K399_" localSheetId="11">#REF!</definedName>
    <definedName name="K399_" localSheetId="12">#REF!</definedName>
    <definedName name="K399_">#REF!</definedName>
    <definedName name="K410_" localSheetId="11">#REF!</definedName>
    <definedName name="K410_" localSheetId="12">#REF!</definedName>
    <definedName name="K410_">#REF!</definedName>
    <definedName name="K420_" localSheetId="11">#REF!</definedName>
    <definedName name="K420_" localSheetId="12">#REF!</definedName>
    <definedName name="K420_">#REF!</definedName>
    <definedName name="K430_" localSheetId="11">#REF!</definedName>
    <definedName name="K430_" localSheetId="12">#REF!</definedName>
    <definedName name="K430_">#REF!</definedName>
    <definedName name="K431_" localSheetId="11">#REF!</definedName>
    <definedName name="K431_" localSheetId="12">#REF!</definedName>
    <definedName name="K431_">#REF!</definedName>
    <definedName name="K432_" localSheetId="11">#REF!</definedName>
    <definedName name="K432_" localSheetId="12">#REF!</definedName>
    <definedName name="K432_">#REF!</definedName>
    <definedName name="K440_" localSheetId="11">#REF!</definedName>
    <definedName name="K440_" localSheetId="12">#REF!</definedName>
    <definedName name="K440_">#REF!</definedName>
    <definedName name="K450_" localSheetId="11">#REF!</definedName>
    <definedName name="K450_" localSheetId="12">#REF!</definedName>
    <definedName name="K450_">#REF!</definedName>
    <definedName name="K460_" localSheetId="11">#REF!</definedName>
    <definedName name="K460_" localSheetId="12">#REF!</definedName>
    <definedName name="K460_">#REF!</definedName>
    <definedName name="K470_" localSheetId="11">#REF!</definedName>
    <definedName name="K470_" localSheetId="12">#REF!</definedName>
    <definedName name="K470_">#REF!</definedName>
    <definedName name="K480_" localSheetId="11">#REF!</definedName>
    <definedName name="K480_" localSheetId="12">#REF!</definedName>
    <definedName name="K480_">#REF!</definedName>
    <definedName name="K490_" localSheetId="11">#REF!</definedName>
    <definedName name="K490_" localSheetId="12">#REF!</definedName>
    <definedName name="K490_">#REF!</definedName>
    <definedName name="K510_" localSheetId="11">#REF!</definedName>
    <definedName name="K510_" localSheetId="12">#REF!</definedName>
    <definedName name="K510_">#REF!</definedName>
    <definedName name="K511_" localSheetId="11">#REF!</definedName>
    <definedName name="K511_" localSheetId="12">#REF!</definedName>
    <definedName name="K511_">#REF!</definedName>
    <definedName name="K512_" localSheetId="11">#REF!</definedName>
    <definedName name="K512_" localSheetId="12">#REF!</definedName>
    <definedName name="K512_">#REF!</definedName>
    <definedName name="K513_" localSheetId="11">#REF!</definedName>
    <definedName name="K513_" localSheetId="12">#REF!</definedName>
    <definedName name="K513_">#REF!</definedName>
    <definedName name="K590_" localSheetId="11">#REF!</definedName>
    <definedName name="K590_" localSheetId="12">#REF!</definedName>
    <definedName name="K590_">#REF!</definedName>
    <definedName name="K610_" localSheetId="11">#REF!</definedName>
    <definedName name="K610_" localSheetId="12">#REF!</definedName>
    <definedName name="K610_">#REF!</definedName>
    <definedName name="K611_" localSheetId="11">#REF!</definedName>
    <definedName name="K611_" localSheetId="12">#REF!</definedName>
    <definedName name="K611_">#REF!</definedName>
    <definedName name="K612_" localSheetId="11">#REF!</definedName>
    <definedName name="K612_" localSheetId="12">#REF!</definedName>
    <definedName name="K612_">#REF!</definedName>
    <definedName name="K620_" localSheetId="11">#REF!</definedName>
    <definedName name="K620_" localSheetId="12">#REF!</definedName>
    <definedName name="K620_">#REF!</definedName>
    <definedName name="K621_" localSheetId="11">#REF!</definedName>
    <definedName name="K621_" localSheetId="12">#REF!</definedName>
    <definedName name="K621_">#REF!</definedName>
    <definedName name="K622_" localSheetId="11">#REF!</definedName>
    <definedName name="K622_" localSheetId="12">#REF!</definedName>
    <definedName name="K622_">#REF!</definedName>
    <definedName name="K623_" localSheetId="11">#REF!</definedName>
    <definedName name="K623_" localSheetId="12">#REF!</definedName>
    <definedName name="K623_">#REF!</definedName>
    <definedName name="K624_" localSheetId="11">#REF!</definedName>
    <definedName name="K624_" localSheetId="12">#REF!</definedName>
    <definedName name="K624_">#REF!</definedName>
    <definedName name="K625_" localSheetId="11">#REF!</definedName>
    <definedName name="K625_" localSheetId="12">#REF!</definedName>
    <definedName name="K625_">#REF!</definedName>
    <definedName name="K626_" localSheetId="11">#REF!</definedName>
    <definedName name="K626_" localSheetId="12">#REF!</definedName>
    <definedName name="K626_">#REF!</definedName>
    <definedName name="K627_" localSheetId="11">#REF!</definedName>
    <definedName name="K627_" localSheetId="12">#REF!</definedName>
    <definedName name="K627_">#REF!</definedName>
    <definedName name="K628_" localSheetId="11">#REF!</definedName>
    <definedName name="K628_" localSheetId="12">#REF!</definedName>
    <definedName name="K628_">#REF!</definedName>
    <definedName name="K630_" localSheetId="11">#REF!</definedName>
    <definedName name="K630_" localSheetId="12">#REF!</definedName>
    <definedName name="K630_">#REF!</definedName>
    <definedName name="K640_" localSheetId="11">#REF!</definedName>
    <definedName name="K640_" localSheetId="12">#REF!</definedName>
    <definedName name="K640_">#REF!</definedName>
    <definedName name="K650_" localSheetId="11">#REF!</definedName>
    <definedName name="K650_" localSheetId="12">#REF!</definedName>
    <definedName name="K650_">#REF!</definedName>
    <definedName name="K660_" localSheetId="11">#REF!</definedName>
    <definedName name="K660_" localSheetId="12">#REF!</definedName>
    <definedName name="K660_">#REF!</definedName>
    <definedName name="K670_" localSheetId="11">#REF!</definedName>
    <definedName name="K670_" localSheetId="12">#REF!</definedName>
    <definedName name="K670_">#REF!</definedName>
    <definedName name="K690_" localSheetId="11">#REF!</definedName>
    <definedName name="K690_" localSheetId="12">#REF!</definedName>
    <definedName name="K690_">#REF!</definedName>
    <definedName name="K699_" localSheetId="11">#REF!</definedName>
    <definedName name="K699_" localSheetId="12">#REF!</definedName>
    <definedName name="K699_">#REF!</definedName>
    <definedName name="kbcn" localSheetId="11">'[10]5.2-опер.рас ПП'!kbcn</definedName>
    <definedName name="kbcn" localSheetId="12">'[10]5.2-опер.рас ПП'!kbcn</definedName>
    <definedName name="kbcn">#N/A</definedName>
    <definedName name="kcmvkldf" localSheetId="11">#REF!</definedName>
    <definedName name="kcmvkldf" localSheetId="12">#REF!</definedName>
    <definedName name="kcmvkldf">#REF!</definedName>
    <definedName name="ke">#N/A</definedName>
    <definedName name="kg" localSheetId="11">#REF!</definedName>
    <definedName name="kg" localSheetId="12">#REF!</definedName>
    <definedName name="kg">#REF!</definedName>
    <definedName name="kgmv" localSheetId="11">#REF!</definedName>
    <definedName name="kgmv" localSheetId="12">#REF!</definedName>
    <definedName name="kgmv">#REF!</definedName>
    <definedName name="khji" localSheetId="11" hidden="1">#REF!,#REF!,#REF!</definedName>
    <definedName name="khji" localSheetId="12" hidden="1">#REF!,#REF!,#REF!</definedName>
    <definedName name="khji" hidden="1">#REF!,#REF!,#REF!</definedName>
    <definedName name="khkhjkh" localSheetId="11">#REF!</definedName>
    <definedName name="khkhjkh" localSheetId="12">#REF!</definedName>
    <definedName name="khkhjkh">#REF!</definedName>
    <definedName name="kiokui">P1_T2_DiapProt,P2_T2_DiapProt</definedName>
    <definedName name="kjhjgkuyj" localSheetId="11">'[44]Приложение №3'!#REF!</definedName>
    <definedName name="kjhjgkuyj" localSheetId="12">'[44]Приложение №3'!#REF!</definedName>
    <definedName name="kjhjgkuyj">'[44]Приложение №3'!#REF!</definedName>
    <definedName name="kjvjf" localSheetId="11">#REF!</definedName>
    <definedName name="kjvjf" localSheetId="12">#REF!</definedName>
    <definedName name="kjvjf">#REF!</definedName>
    <definedName name="kk" localSheetId="11">'[10]5.2-опер.рас ПП'!kk</definedName>
    <definedName name="kk" localSheetId="12">'[10]5.2-опер.рас ПП'!kk</definedName>
    <definedName name="kk">#N/A</definedName>
    <definedName name="kkk">#N/A</definedName>
    <definedName name="klx" localSheetId="11">#REF!,#REF!,#REF!,#REF!,#REF!,#REF!,#REF!,#REF!,#REF!,#REF!,#REF!,#REF!</definedName>
    <definedName name="klx" localSheetId="12">#REF!,#REF!,#REF!,#REF!,#REF!,#REF!,#REF!,#REF!,#REF!,#REF!,#REF!,#REF!</definedName>
    <definedName name="klx">#REF!,#REF!,#REF!,#REF!,#REF!,#REF!,#REF!,#REF!,#REF!,#REF!,#REF!,#REF!</definedName>
    <definedName name="kmynbyhry">P1_T18.1?Data,P2_T18.1?Data</definedName>
    <definedName name="knkn.n.">#N/A</definedName>
    <definedName name="KOM_RAS" localSheetId="11">#REF!</definedName>
    <definedName name="KOM_RAS" localSheetId="12">#REF!</definedName>
    <definedName name="KOM_RAS">#REF!</definedName>
    <definedName name="KOMANDIR">[64]Нива!$I$101</definedName>
    <definedName name="KOMANDIROV" localSheetId="11">#REF!</definedName>
    <definedName name="KOMANDIROV" localSheetId="12">#REF!</definedName>
    <definedName name="KOMANDIROV">#REF!</definedName>
    <definedName name="KOMMAND" localSheetId="11">#REF!</definedName>
    <definedName name="KOMMAND" localSheetId="12">#REF!</definedName>
    <definedName name="KOMMAND">#REF!</definedName>
    <definedName name="KOMMANDIROV" localSheetId="11">#REF!</definedName>
    <definedName name="KOMMANDIROV" localSheetId="12">#REF!</definedName>
    <definedName name="KOMMANDIROV">#REF!</definedName>
    <definedName name="KORIAKI" localSheetId="11">#REF!</definedName>
    <definedName name="KORIAKI" localSheetId="12">#REF!</definedName>
    <definedName name="KORIAKI">#REF!</definedName>
    <definedName name="KorQnt">[24]Параметры!$B$5</definedName>
    <definedName name="KotList">[24]Лист!$A$260</definedName>
    <definedName name="KotQnt">[24]Лист!$B$261</definedName>
    <definedName name="kpp" localSheetId="11">[54]Справочники!$H$13</definedName>
    <definedName name="kpp" localSheetId="12">[54]Справочники!$H$13</definedName>
    <definedName name="kpp">[55]Справочники!$H$13</definedName>
    <definedName name="kvod" localSheetId="11" hidden="1">#REF!</definedName>
    <definedName name="kvod" localSheetId="12" hidden="1">#REF!</definedName>
    <definedName name="kvod" hidden="1">#REF!</definedName>
    <definedName name="l">#N/A</definedName>
    <definedName name="LABEL" localSheetId="11">#REF!</definedName>
    <definedName name="LABEL" localSheetId="12">#REF!</definedName>
    <definedName name="LABEL">#REF!</definedName>
    <definedName name="LAST_RANGE" localSheetId="11">[19]REESTR!#REF!</definedName>
    <definedName name="LAST_RANGE" localSheetId="12">[19]REESTR!#REF!</definedName>
    <definedName name="LAST_RANGE">[19]REESTR!#REF!</definedName>
    <definedName name="Last_Row" localSheetId="11">IF('∆НРj-2'!Values_Entered,Header_Row+'∆НРj-2'!Number_of_Payments,Header_Row)</definedName>
    <definedName name="Last_Row" localSheetId="12">IF('∆РЭj-2'!Values_Entered,Header_Row+'∆РЭj-2'!Number_of_Payments,Header_Row)</definedName>
    <definedName name="Last_Row">IF([0]!Values_Entered,Header_Row+[0]!Number_of_Payments,Header_Row)</definedName>
    <definedName name="lbg" localSheetId="11">#REF!</definedName>
    <definedName name="lbg" localSheetId="12">#REF!</definedName>
    <definedName name="lbg">#REF!</definedName>
    <definedName name="ld" localSheetId="11" hidden="1">#REF!,#REF!,#REF!</definedName>
    <definedName name="ld" localSheetId="12" hidden="1">#REF!,#REF!,#REF!</definedName>
    <definedName name="ld" hidden="1">#REF!,#REF!,#REF!</definedName>
    <definedName name="lf" localSheetId="11">#REF!</definedName>
    <definedName name="lf" localSheetId="12">#REF!</definedName>
    <definedName name="lf">#REF!</definedName>
    <definedName name="limcount" hidden="1">1</definedName>
    <definedName name="List21_pok_range_0_1_2">[41]Сравнение!$F$27:$Q$28,[41]Сравнение!$F$30:$Q$31,[41]Сравнение!$F$48:$Q$49,[41]Сравнение!$F$51:$Q$52,[41]Сравнение!$F$69:$Q$70,[41]Сравнение!$F$72:$Q$73</definedName>
    <definedName name="List21_sum_range_0_1_2">[41]Сравнение!$F$26:$Q$26,[41]Сравнение!$F$29:$Q$29,[41]Сравнение!$F$47:$Q$47,[41]Сравнение!$F$50:$Q$50,[41]Сравнение!$F$68:$Q$68,[41]Сравнение!$F$71:$Q$71</definedName>
    <definedName name="lklklk">#N/A</definedName>
    <definedName name="LOAD" localSheetId="11">#REF!</definedName>
    <definedName name="LOAD" localSheetId="12">#REF!</definedName>
    <definedName name="LOAD">#REF!</definedName>
    <definedName name="LOAD1" localSheetId="11">#REF!</definedName>
    <definedName name="LOAD1" localSheetId="12">#REF!</definedName>
    <definedName name="LOAD1">#REF!</definedName>
    <definedName name="LOAD2" localSheetId="11">#REF!</definedName>
    <definedName name="LOAD2" localSheetId="12">#REF!</definedName>
    <definedName name="LOAD2">#REF!</definedName>
    <definedName name="LOAD5" localSheetId="11">'[40]Тарифное меню 2'!#REF!</definedName>
    <definedName name="LOAD5" localSheetId="12">'[40]Тарифное меню 2'!#REF!</definedName>
    <definedName name="LOAD5">'[40]Тарифное меню 2'!#REF!</definedName>
    <definedName name="logic">[65]TEHSHEET!$F$2:$F$3</definedName>
    <definedName name="Ltitle" localSheetId="11">#REF!</definedName>
    <definedName name="Ltitle" localSheetId="12">#REF!</definedName>
    <definedName name="Ltitle">#REF!</definedName>
    <definedName name="m">#N/A</definedName>
    <definedName name="MANDATORY_FIELDS" localSheetId="11">[60]Титульный!$H$7,[60]Титульный!$H$9:$H$10,[60]Титульный!$H$12:$H$15,[60]Титульный!$H$20:$H$26,[60]Титульный!$H$32:$H$33,[60]Титульный!$H$35:$H$36,[60]Титульный!$H$38:$H$39,[60]Титульный!$H$41:$H$44</definedName>
    <definedName name="MANDATORY_FIELDS" localSheetId="12">[60]Титульный!$H$7,[60]Титульный!$H$9:$H$10,[60]Титульный!$H$12:$H$15,[60]Титульный!$H$20:$H$26,[60]Титульный!$H$32:$H$33,[60]Титульный!$H$35:$H$36,[60]Титульный!$H$38:$H$39,[60]Титульный!$H$41:$H$44</definedName>
    <definedName name="MANDATORY_FIELDS">[61]Титульный!$H$7,[61]Титульный!$H$9:$H$10,[61]Титульный!$H$12:$H$15,[61]Титульный!$H$20:$H$26,[61]Титульный!$H$32:$H$33,[61]Титульный!$H$35:$H$36,[61]Титульный!$H$38:$H$39,[61]Титульный!$H$41:$H$44</definedName>
    <definedName name="material" localSheetId="11">#REF!</definedName>
    <definedName name="material" localSheetId="12">#REF!</definedName>
    <definedName name="material">#REF!</definedName>
    <definedName name="mincash" localSheetId="11">#REF!</definedName>
    <definedName name="mincash" localSheetId="12">#REF!</definedName>
    <definedName name="mincash">#REF!</definedName>
    <definedName name="mj">#N/A</definedName>
    <definedName name="mm">#N/A</definedName>
    <definedName name="mmm" localSheetId="11" hidden="1">{#N/A,#N/A,FALSE,"Себестоимсть-97"}</definedName>
    <definedName name="mmm" localSheetId="12" hidden="1">{#N/A,#N/A,FALSE,"Себестоимсть-97"}</definedName>
    <definedName name="mmm" hidden="1">{#N/A,#N/A,FALSE,"Себестоимсть-97"}</definedName>
    <definedName name="mn" localSheetId="11" hidden="1">{"Маржа для директора",#N/A,FALSE,"Маржа Чисто Влад ";"Маржа для директора",#N/A,FALSE,"Маржа Хабаровск";"Маржа для директора",#N/A,FALSE,"Маржа СВОД"}</definedName>
    <definedName name="mn" localSheetId="12" hidden="1">{"Маржа для директора",#N/A,FALSE,"Маржа Чисто Влад ";"Маржа для директора",#N/A,FALSE,"Маржа Хабаровск";"Маржа для директора",#N/A,FALSE,"Маржа СВОД"}</definedName>
    <definedName name="mn" hidden="1">{"Маржа для директора",#N/A,FALSE,"Маржа Чисто Влад ";"Маржа для директора",#N/A,FALSE,"Маржа Хабаровск";"Маржа для директора",#N/A,FALSE,"Маржа СВОД"}</definedName>
    <definedName name="mntyh" localSheetId="11" hidden="1">{"Маржа для директора",#N/A,FALSE,"Маржа Чисто Влад ";"Маржа для директора",#N/A,FALSE,"Маржа Хабаровск";"Маржа для директора",#N/A,FALSE,"Маржа СВОД"}</definedName>
    <definedName name="mntyh" localSheetId="12" hidden="1">{"Маржа для директора",#N/A,FALSE,"Маржа Чисто Влад ";"Маржа для директора",#N/A,FALSE,"Маржа Хабаровск";"Маржа для директора",#N/A,FALSE,"Маржа СВОД"}</definedName>
    <definedName name="mntyh" hidden="1">{"Маржа для директора",#N/A,FALSE,"Маржа Чисто Влад ";"Маржа для директора",#N/A,FALSE,"Маржа Хабаровск";"Маржа для директора",#N/A,FALSE,"Маржа СВОД"}</definedName>
    <definedName name="MO" localSheetId="11">#REF!</definedName>
    <definedName name="MO" localSheetId="12">#REF!</definedName>
    <definedName name="MO">#REF!</definedName>
    <definedName name="MO_LIST" localSheetId="11">[19]REESTR!#REF!</definedName>
    <definedName name="MO_LIST" localSheetId="12">[19]REESTR!#REF!</definedName>
    <definedName name="MO_LIST">[19]REESTR!#REF!</definedName>
    <definedName name="MO_LIST_10" localSheetId="11">[66]REESTR_MO!$B$50</definedName>
    <definedName name="MO_LIST_10" localSheetId="12">[66]REESTR_MO!$B$50</definedName>
    <definedName name="MO_LIST_10">[67]REESTR_MO!$B$50</definedName>
    <definedName name="MO_LIST1" localSheetId="11">[42]REESTR!$X$2:$X$240</definedName>
    <definedName name="MO_LIST1" localSheetId="12">[42]REESTR!$X$2:$X$240</definedName>
    <definedName name="MO_LIST1">[43]REESTR!$X$2:$X$240</definedName>
    <definedName name="mo_n" localSheetId="11">[54]Справочники!$F$10</definedName>
    <definedName name="mo_n" localSheetId="12">[54]Справочники!$F$10</definedName>
    <definedName name="mo_n">[55]Справочники!$F$10</definedName>
    <definedName name="mo_name" localSheetId="11">[42]Титульный!$G$32</definedName>
    <definedName name="mo_name" localSheetId="12">[42]Титульный!$G$32</definedName>
    <definedName name="mo_name">[43]Титульный!$G$32</definedName>
    <definedName name="mol4602_41" localSheetId="11">#REF!</definedName>
    <definedName name="mol4602_41" localSheetId="12">#REF!</definedName>
    <definedName name="mol4602_41">#REF!</definedName>
    <definedName name="mol4604_41" localSheetId="11">#REF!</definedName>
    <definedName name="mol4604_41" localSheetId="12">#REF!</definedName>
    <definedName name="mol4604_41">#REF!</definedName>
    <definedName name="month" localSheetId="11">#REF!</definedName>
    <definedName name="month" localSheetId="12">#REF!</definedName>
    <definedName name="month">#REF!</definedName>
    <definedName name="month_list" localSheetId="11">[68]TEHSHEET!$F$1:$F$13</definedName>
    <definedName name="month_list" localSheetId="12">[68]TEHSHEET!$F$1:$F$13</definedName>
    <definedName name="month_list">[69]TEHSHEET!$F$1:$F$13</definedName>
    <definedName name="MR_LIST" localSheetId="11">[68]REESTR_MO!$D$2:$D$15</definedName>
    <definedName name="MR_LIST" localSheetId="12">[68]REESTR_MO!$D$2:$D$15</definedName>
    <definedName name="MR_LIST">[69]REESTR_MO!$D$2:$D$15</definedName>
    <definedName name="mult_sen" localSheetId="11">#REF!</definedName>
    <definedName name="mult_sen" localSheetId="12">#REF!</definedName>
    <definedName name="mult_sen">#REF!</definedName>
    <definedName name="MUNOBR" localSheetId="11">#REF!</definedName>
    <definedName name="MUNOBR" localSheetId="12">#REF!</definedName>
    <definedName name="MUNOBR">#REF!</definedName>
    <definedName name="mvklds" localSheetId="11">#REF!</definedName>
    <definedName name="mvklds" localSheetId="12">#REF!</definedName>
    <definedName name="mvklds">#REF!</definedName>
    <definedName name="mvklfdgjd" localSheetId="11" hidden="1">#REF!</definedName>
    <definedName name="mvklfdgjd" localSheetId="12" hidden="1">#REF!</definedName>
    <definedName name="mvklfdgjd" hidden="1">#REF!</definedName>
    <definedName name="n" localSheetId="11">'[10]5.2-опер.рас ПП'!n</definedName>
    <definedName name="n" localSheetId="12">'[10]5.2-опер.рас ПП'!n</definedName>
    <definedName name="n">#N/A</definedName>
    <definedName name="N112_" localSheetId="11">#REF!</definedName>
    <definedName name="N112_" localSheetId="12">#REF!</definedName>
    <definedName name="N112_">#REF!</definedName>
    <definedName name="N120_" localSheetId="11">#REF!</definedName>
    <definedName name="N120_" localSheetId="12">#REF!</definedName>
    <definedName name="N120_">#REF!</definedName>
    <definedName name="N121_" localSheetId="11">#REF!</definedName>
    <definedName name="N121_" localSheetId="12">#REF!</definedName>
    <definedName name="N121_">#REF!</definedName>
    <definedName name="N122_" localSheetId="11">#REF!</definedName>
    <definedName name="N122_" localSheetId="12">#REF!</definedName>
    <definedName name="N122_">#REF!</definedName>
    <definedName name="N123_" localSheetId="11">#REF!</definedName>
    <definedName name="N123_" localSheetId="12">#REF!</definedName>
    <definedName name="N123_">#REF!</definedName>
    <definedName name="N130_" localSheetId="11">#REF!</definedName>
    <definedName name="N130_" localSheetId="12">#REF!</definedName>
    <definedName name="N130_">#REF!</definedName>
    <definedName name="N131_" localSheetId="11">#REF!</definedName>
    <definedName name="N131_" localSheetId="12">#REF!</definedName>
    <definedName name="N131_">#REF!</definedName>
    <definedName name="N132_" localSheetId="11">#REF!</definedName>
    <definedName name="N132_" localSheetId="12">#REF!</definedName>
    <definedName name="N132_">#REF!</definedName>
    <definedName name="N133_" localSheetId="11">#REF!</definedName>
    <definedName name="N133_" localSheetId="12">#REF!</definedName>
    <definedName name="N133_">#REF!</definedName>
    <definedName name="N134_" localSheetId="11">#REF!</definedName>
    <definedName name="N134_" localSheetId="12">#REF!</definedName>
    <definedName name="N134_">#REF!</definedName>
    <definedName name="N135_" localSheetId="11">#REF!</definedName>
    <definedName name="N135_" localSheetId="12">#REF!</definedName>
    <definedName name="N135_">#REF!</definedName>
    <definedName name="N136_" localSheetId="11">#REF!</definedName>
    <definedName name="N136_" localSheetId="12">#REF!</definedName>
    <definedName name="N136_">#REF!</definedName>
    <definedName name="N140_" localSheetId="11">#REF!</definedName>
    <definedName name="N140_" localSheetId="12">#REF!</definedName>
    <definedName name="N140_">#REF!</definedName>
    <definedName name="N190_" localSheetId="11">#REF!</definedName>
    <definedName name="N190_" localSheetId="12">#REF!</definedName>
    <definedName name="N190_">#REF!</definedName>
    <definedName name="N210_" localSheetId="11">#REF!</definedName>
    <definedName name="N210_" localSheetId="12">#REF!</definedName>
    <definedName name="N210_">#REF!</definedName>
    <definedName name="N211_" localSheetId="11">#REF!</definedName>
    <definedName name="N211_" localSheetId="12">#REF!</definedName>
    <definedName name="N211_">#REF!</definedName>
    <definedName name="N212_" localSheetId="11">#REF!</definedName>
    <definedName name="N212_" localSheetId="12">#REF!</definedName>
    <definedName name="N212_">#REF!</definedName>
    <definedName name="N213_" localSheetId="11">#REF!</definedName>
    <definedName name="N213_" localSheetId="12">#REF!</definedName>
    <definedName name="N213_">#REF!</definedName>
    <definedName name="N214_" localSheetId="11">#REF!</definedName>
    <definedName name="N214_" localSheetId="12">#REF!</definedName>
    <definedName name="N214_">#REF!</definedName>
    <definedName name="N215_" localSheetId="11">#REF!</definedName>
    <definedName name="N215_" localSheetId="12">#REF!</definedName>
    <definedName name="N215_">#REF!</definedName>
    <definedName name="N216_" localSheetId="11">#REF!</definedName>
    <definedName name="N216_" localSheetId="12">#REF!</definedName>
    <definedName name="N216_">#REF!</definedName>
    <definedName name="N217_" localSheetId="11">#REF!</definedName>
    <definedName name="N217_" localSheetId="12">#REF!</definedName>
    <definedName name="N217_">#REF!</definedName>
    <definedName name="N218_" localSheetId="11">#REF!</definedName>
    <definedName name="N218_" localSheetId="12">#REF!</definedName>
    <definedName name="N218_">#REF!</definedName>
    <definedName name="N220_" localSheetId="11">#REF!</definedName>
    <definedName name="N220_" localSheetId="12">#REF!</definedName>
    <definedName name="N220_">#REF!</definedName>
    <definedName name="N221_" localSheetId="11">#REF!</definedName>
    <definedName name="N221_" localSheetId="12">#REF!</definedName>
    <definedName name="N221_">#REF!</definedName>
    <definedName name="N222_" localSheetId="11">#REF!</definedName>
    <definedName name="N222_" localSheetId="12">#REF!</definedName>
    <definedName name="N222_">#REF!</definedName>
    <definedName name="N223_" localSheetId="11">#REF!</definedName>
    <definedName name="N223_" localSheetId="12">#REF!</definedName>
    <definedName name="N223_">#REF!</definedName>
    <definedName name="N224_" localSheetId="11">#REF!</definedName>
    <definedName name="N224_" localSheetId="12">#REF!</definedName>
    <definedName name="N224_">#REF!</definedName>
    <definedName name="N225_" localSheetId="11">#REF!</definedName>
    <definedName name="N225_" localSheetId="12">#REF!</definedName>
    <definedName name="N225_">#REF!</definedName>
    <definedName name="N226_" localSheetId="11">#REF!</definedName>
    <definedName name="N226_" localSheetId="12">#REF!</definedName>
    <definedName name="N226_">#REF!</definedName>
    <definedName name="N230_" localSheetId="11">#REF!</definedName>
    <definedName name="N230_" localSheetId="12">#REF!</definedName>
    <definedName name="N230_">#REF!</definedName>
    <definedName name="N231_" localSheetId="11">#REF!</definedName>
    <definedName name="N231_" localSheetId="12">#REF!</definedName>
    <definedName name="N231_">#REF!</definedName>
    <definedName name="N232_" localSheetId="11">#REF!</definedName>
    <definedName name="N232_" localSheetId="12">#REF!</definedName>
    <definedName name="N232_">#REF!</definedName>
    <definedName name="N233_" localSheetId="11">#REF!</definedName>
    <definedName name="N233_" localSheetId="12">#REF!</definedName>
    <definedName name="N233_">#REF!</definedName>
    <definedName name="N234_" localSheetId="11">#REF!</definedName>
    <definedName name="N234_" localSheetId="12">#REF!</definedName>
    <definedName name="N234_">#REF!</definedName>
    <definedName name="N235_" localSheetId="11">#REF!</definedName>
    <definedName name="N235_" localSheetId="12">#REF!</definedName>
    <definedName name="N235_">#REF!</definedName>
    <definedName name="N236_" localSheetId="11">#REF!</definedName>
    <definedName name="N236_" localSheetId="12">#REF!</definedName>
    <definedName name="N236_">#REF!</definedName>
    <definedName name="N240_" localSheetId="11">#REF!</definedName>
    <definedName name="N240_" localSheetId="12">#REF!</definedName>
    <definedName name="N240_">#REF!</definedName>
    <definedName name="N241_" localSheetId="11">#REF!</definedName>
    <definedName name="N241_" localSheetId="12">#REF!</definedName>
    <definedName name="N241_">#REF!</definedName>
    <definedName name="N242_" localSheetId="11">#REF!</definedName>
    <definedName name="N242_" localSheetId="12">#REF!</definedName>
    <definedName name="N242_">#REF!</definedName>
    <definedName name="N243_" localSheetId="11">#REF!</definedName>
    <definedName name="N243_" localSheetId="12">#REF!</definedName>
    <definedName name="N243_">#REF!</definedName>
    <definedName name="N250_" localSheetId="11">#REF!</definedName>
    <definedName name="N250_" localSheetId="12">#REF!</definedName>
    <definedName name="N250_">#REF!</definedName>
    <definedName name="N251_" localSheetId="11">#REF!</definedName>
    <definedName name="N251_" localSheetId="12">#REF!</definedName>
    <definedName name="N251_">#REF!</definedName>
    <definedName name="N252_" localSheetId="11">#REF!</definedName>
    <definedName name="N252_" localSheetId="12">#REF!</definedName>
    <definedName name="N252_">#REF!</definedName>
    <definedName name="N253_" localSheetId="11">#REF!</definedName>
    <definedName name="N253_" localSheetId="12">#REF!</definedName>
    <definedName name="N253_">#REF!</definedName>
    <definedName name="N254_" localSheetId="11">#REF!</definedName>
    <definedName name="N254_" localSheetId="12">#REF!</definedName>
    <definedName name="N254_">#REF!</definedName>
    <definedName name="N260_" localSheetId="11">#REF!</definedName>
    <definedName name="N260_" localSheetId="12">#REF!</definedName>
    <definedName name="N260_">#REF!</definedName>
    <definedName name="N290_" localSheetId="11">#REF!</definedName>
    <definedName name="N290_" localSheetId="12">#REF!</definedName>
    <definedName name="N290_">#REF!</definedName>
    <definedName name="N310_" localSheetId="11">#REF!</definedName>
    <definedName name="N310_" localSheetId="12">#REF!</definedName>
    <definedName name="N310_">#REF!</definedName>
    <definedName name="N390_" localSheetId="11">#REF!</definedName>
    <definedName name="N390_" localSheetId="12">#REF!</definedName>
    <definedName name="N390_">#REF!</definedName>
    <definedName name="N399_" localSheetId="11">#REF!</definedName>
    <definedName name="N399_" localSheetId="12">#REF!</definedName>
    <definedName name="N399_">#REF!</definedName>
    <definedName name="N410_" localSheetId="11">#REF!</definedName>
    <definedName name="N410_" localSheetId="12">#REF!</definedName>
    <definedName name="N410_">#REF!</definedName>
    <definedName name="N420_" localSheetId="11">#REF!</definedName>
    <definedName name="N420_" localSheetId="12">#REF!</definedName>
    <definedName name="N420_">#REF!</definedName>
    <definedName name="N430_" localSheetId="11">#REF!</definedName>
    <definedName name="N430_" localSheetId="12">#REF!</definedName>
    <definedName name="N430_">#REF!</definedName>
    <definedName name="N431_" localSheetId="11">#REF!</definedName>
    <definedName name="N431_" localSheetId="12">#REF!</definedName>
    <definedName name="N431_">#REF!</definedName>
    <definedName name="N432_" localSheetId="11">#REF!</definedName>
    <definedName name="N432_" localSheetId="12">#REF!</definedName>
    <definedName name="N432_">#REF!</definedName>
    <definedName name="N440_" localSheetId="11">#REF!</definedName>
    <definedName name="N440_" localSheetId="12">#REF!</definedName>
    <definedName name="N440_">#REF!</definedName>
    <definedName name="N450_" localSheetId="11">#REF!</definedName>
    <definedName name="N450_" localSheetId="12">#REF!</definedName>
    <definedName name="N450_">#REF!</definedName>
    <definedName name="N460_" localSheetId="11">#REF!</definedName>
    <definedName name="N460_" localSheetId="12">#REF!</definedName>
    <definedName name="N460_">#REF!</definedName>
    <definedName name="N470_" localSheetId="11">#REF!</definedName>
    <definedName name="N470_" localSheetId="12">#REF!</definedName>
    <definedName name="N470_">#REF!</definedName>
    <definedName name="N480_" localSheetId="11">#REF!</definedName>
    <definedName name="N480_" localSheetId="12">#REF!</definedName>
    <definedName name="N480_">#REF!</definedName>
    <definedName name="N490_" localSheetId="11">#REF!</definedName>
    <definedName name="N490_" localSheetId="12">#REF!</definedName>
    <definedName name="N490_">#REF!</definedName>
    <definedName name="N510_" localSheetId="11">#REF!</definedName>
    <definedName name="N510_" localSheetId="12">#REF!</definedName>
    <definedName name="N510_">#REF!</definedName>
    <definedName name="N511_" localSheetId="11">#REF!</definedName>
    <definedName name="N511_" localSheetId="12">#REF!</definedName>
    <definedName name="N511_">#REF!</definedName>
    <definedName name="N512_" localSheetId="11">#REF!</definedName>
    <definedName name="N512_" localSheetId="12">#REF!</definedName>
    <definedName name="N512_">#REF!</definedName>
    <definedName name="N513_" localSheetId="11">#REF!</definedName>
    <definedName name="N513_" localSheetId="12">#REF!</definedName>
    <definedName name="N513_">#REF!</definedName>
    <definedName name="N590_" localSheetId="11">#REF!</definedName>
    <definedName name="N590_" localSheetId="12">#REF!</definedName>
    <definedName name="N590_">#REF!</definedName>
    <definedName name="N610_" localSheetId="11">#REF!</definedName>
    <definedName name="N610_" localSheetId="12">#REF!</definedName>
    <definedName name="N610_">#REF!</definedName>
    <definedName name="N611_" localSheetId="11">#REF!</definedName>
    <definedName name="N611_" localSheetId="12">#REF!</definedName>
    <definedName name="N611_">#REF!</definedName>
    <definedName name="N612_" localSheetId="11">#REF!</definedName>
    <definedName name="N612_" localSheetId="12">#REF!</definedName>
    <definedName name="N612_">#REF!</definedName>
    <definedName name="N620_" localSheetId="11">#REF!</definedName>
    <definedName name="N620_" localSheetId="12">#REF!</definedName>
    <definedName name="N620_">#REF!</definedName>
    <definedName name="N621_" localSheetId="11">#REF!</definedName>
    <definedName name="N621_" localSheetId="12">#REF!</definedName>
    <definedName name="N621_">#REF!</definedName>
    <definedName name="N622_" localSheetId="11">#REF!</definedName>
    <definedName name="N622_" localSheetId="12">#REF!</definedName>
    <definedName name="N622_">#REF!</definedName>
    <definedName name="N623_" localSheetId="11">#REF!</definedName>
    <definedName name="N623_" localSheetId="12">#REF!</definedName>
    <definedName name="N623_">#REF!</definedName>
    <definedName name="N624_" localSheetId="11">#REF!</definedName>
    <definedName name="N624_" localSheetId="12">#REF!</definedName>
    <definedName name="N624_">#REF!</definedName>
    <definedName name="N625_" localSheetId="11">#REF!</definedName>
    <definedName name="N625_" localSheetId="12">#REF!</definedName>
    <definedName name="N625_">#REF!</definedName>
    <definedName name="N626_" localSheetId="11">#REF!</definedName>
    <definedName name="N626_" localSheetId="12">#REF!</definedName>
    <definedName name="N626_">#REF!</definedName>
    <definedName name="N627_" localSheetId="11">#REF!</definedName>
    <definedName name="N627_" localSheetId="12">#REF!</definedName>
    <definedName name="N627_">#REF!</definedName>
    <definedName name="N628_" localSheetId="11">#REF!</definedName>
    <definedName name="N628_" localSheetId="12">#REF!</definedName>
    <definedName name="N628_">#REF!</definedName>
    <definedName name="N630_" localSheetId="11">#REF!</definedName>
    <definedName name="N630_" localSheetId="12">#REF!</definedName>
    <definedName name="N630_">#REF!</definedName>
    <definedName name="N640_" localSheetId="11">#REF!</definedName>
    <definedName name="N640_" localSheetId="12">#REF!</definedName>
    <definedName name="N640_">#REF!</definedName>
    <definedName name="N650_" localSheetId="11">#REF!</definedName>
    <definedName name="N650_" localSheetId="12">#REF!</definedName>
    <definedName name="N650_">#REF!</definedName>
    <definedName name="N660_" localSheetId="11">#REF!</definedName>
    <definedName name="N660_" localSheetId="12">#REF!</definedName>
    <definedName name="N660_">#REF!</definedName>
    <definedName name="N670_" localSheetId="11">#REF!</definedName>
    <definedName name="N670_" localSheetId="12">#REF!</definedName>
    <definedName name="N670_">#REF!</definedName>
    <definedName name="N690_" localSheetId="11">#REF!</definedName>
    <definedName name="N690_" localSheetId="12">#REF!</definedName>
    <definedName name="N690_">#REF!</definedName>
    <definedName name="N699_" localSheetId="11">#REF!</definedName>
    <definedName name="N699_" localSheetId="12">#REF!</definedName>
    <definedName name="N699_">#REF!</definedName>
    <definedName name="nakl" localSheetId="11">#REF!</definedName>
    <definedName name="nakl" localSheetId="12">#REF!</definedName>
    <definedName name="nakl">#REF!</definedName>
    <definedName name="nakl_r" localSheetId="11">#REF!</definedName>
    <definedName name="nakl_r" localSheetId="12">#REF!</definedName>
    <definedName name="nakl_r">#REF!</definedName>
    <definedName name="nakl_r1" localSheetId="11">#REF!</definedName>
    <definedName name="nakl_r1" localSheetId="12">#REF!</definedName>
    <definedName name="nakl_r1">#REF!</definedName>
    <definedName name="NasPotrEE">[24]Параметры!$B$10</definedName>
    <definedName name="NasPotrEEList">[24]Лист!$A$150</definedName>
    <definedName name="nbjg" localSheetId="11">#REF!</definedName>
    <definedName name="nbjg" localSheetId="12">#REF!</definedName>
    <definedName name="nbjg">#REF!</definedName>
    <definedName name="ndg">'[49]Баланс тепло (2)'!#REF!</definedName>
    <definedName name="net" localSheetId="11">[37]FST5!$G$100:$G$116,P1_net</definedName>
    <definedName name="net" localSheetId="12">[37]FST5!$G$100:$G$116,P1_net</definedName>
    <definedName name="net">[37]FST5!$G$100:$G$116,P1_net</definedName>
    <definedName name="NewTaxGW" localSheetId="11">#REF!</definedName>
    <definedName name="NewTaxGW" localSheetId="12">#REF!</definedName>
    <definedName name="NewTaxGW">#REF!</definedName>
    <definedName name="NewTaxIntangibles" localSheetId="11">#REF!</definedName>
    <definedName name="NewTaxIntangibles" localSheetId="12">#REF!</definedName>
    <definedName name="NewTaxIntangibles">#REF!</definedName>
    <definedName name="nfg" hidden="1">{"Маржа для директора",#N/A,FALSE,"Маржа Чисто Влад ";"Маржа для директора",#N/A,FALSE,"Маржа Хабаровск";"Маржа для директора",#N/A,FALSE,"Маржа СВОД"}</definedName>
    <definedName name="nfyz">#N/A</definedName>
    <definedName name="nh">#N/A</definedName>
    <definedName name="ni_mult" localSheetId="11">#REF!</definedName>
    <definedName name="ni_mult" localSheetId="12">#REF!</definedName>
    <definedName name="ni_mult">#REF!</definedName>
    <definedName name="ni_mult_sen" localSheetId="11">#REF!</definedName>
    <definedName name="ni_mult_sen" localSheetId="12">#REF!</definedName>
    <definedName name="ni_mult_sen">#REF!</definedName>
    <definedName name="ni_mult1" localSheetId="11">#REF!</definedName>
    <definedName name="ni_mult1" localSheetId="12">#REF!</definedName>
    <definedName name="ni_mult1">#REF!</definedName>
    <definedName name="ni_mult2" localSheetId="11">#REF!</definedName>
    <definedName name="ni_mult2" localSheetId="12">#REF!</definedName>
    <definedName name="ni_mult2">#REF!</definedName>
    <definedName name="ni_mult3" localSheetId="11">#REF!</definedName>
    <definedName name="ni_mult3" localSheetId="12">#REF!</definedName>
    <definedName name="ni_mult3">#REF!</definedName>
    <definedName name="ni_mult4" localSheetId="11">#REF!</definedName>
    <definedName name="ni_mult4" localSheetId="12">#REF!</definedName>
    <definedName name="ni_mult4">#REF!</definedName>
    <definedName name="ni_mult5" localSheetId="11">#REF!</definedName>
    <definedName name="ni_mult5" localSheetId="12">#REF!</definedName>
    <definedName name="ni_mult5">#REF!</definedName>
    <definedName name="ni_terminal" localSheetId="11">#REF!</definedName>
    <definedName name="ni_terminal" localSheetId="12">#REF!</definedName>
    <definedName name="ni_terminal">#REF!</definedName>
    <definedName name="njh">#N/A</definedName>
    <definedName name="njs" localSheetId="11" hidden="1">#REF!</definedName>
    <definedName name="njs" localSheetId="12" hidden="1">#REF!</definedName>
    <definedName name="njs" hidden="1">#REF!</definedName>
    <definedName name="nmbm">#N/A</definedName>
    <definedName name="nn">#N/A</definedName>
    <definedName name="nnn">#N/A</definedName>
    <definedName name="nnnnn">#N/A</definedName>
    <definedName name="nnnnnnn">#N/A</definedName>
    <definedName name="NOM" localSheetId="11">#REF!</definedName>
    <definedName name="NOM" localSheetId="12">#REF!</definedName>
    <definedName name="NOM">#REF!</definedName>
    <definedName name="norm_apple_02" localSheetId="11">#REF!</definedName>
    <definedName name="norm_apple_02" localSheetId="12">#REF!</definedName>
    <definedName name="norm_apple_02">#REF!</definedName>
    <definedName name="norm_apple_blackcurrantapple_new" localSheetId="11">#REF!</definedName>
    <definedName name="norm_apple_blackcurrantapple_new" localSheetId="12">#REF!</definedName>
    <definedName name="norm_apple_blackcurrantapple_new">#REF!</definedName>
    <definedName name="norm_apple_cherryapple_new" localSheetId="11">#REF!</definedName>
    <definedName name="norm_apple_cherryapple_new" localSheetId="12">#REF!</definedName>
    <definedName name="norm_apple_cherryapple_new">#REF!</definedName>
    <definedName name="norm_apple_nectgrapeapple" localSheetId="11">#REF!</definedName>
    <definedName name="norm_apple_nectgrapeapple" localSheetId="12">#REF!</definedName>
    <definedName name="norm_apple_nectgrapeapple">#REF!</definedName>
    <definedName name="norm_apple_nectlesnojbuket" localSheetId="11">#REF!</definedName>
    <definedName name="norm_apple_nectlesnojbuket" localSheetId="12">#REF!</definedName>
    <definedName name="norm_apple_nectlesnojbuket">#REF!</definedName>
    <definedName name="norm_apple_nectrosehipapple" localSheetId="11">#REF!</definedName>
    <definedName name="norm_apple_nectrosehipapple" localSheetId="12">#REF!</definedName>
    <definedName name="norm_apple_nectrosehipapple">#REF!</definedName>
    <definedName name="norm_apple_nectsadovyjbuket" localSheetId="11">#REF!</definedName>
    <definedName name="norm_apple_nectsadovyjbuket" localSheetId="12">#REF!</definedName>
    <definedName name="norm_apple_nectsadovyjbuket">#REF!</definedName>
    <definedName name="norm_apple_raspberryapple_new" localSheetId="11">#REF!</definedName>
    <definedName name="norm_apple_raspberryapple_new" localSheetId="12">#REF!</definedName>
    <definedName name="norm_apple_raspberryapple_new">#REF!</definedName>
    <definedName name="norm_apple_recap" localSheetId="11">#REF!</definedName>
    <definedName name="norm_apple_recap" localSheetId="12">#REF!</definedName>
    <definedName name="norm_apple_recap">#REF!</definedName>
    <definedName name="norm_apple_standard" localSheetId="11">#REF!</definedName>
    <definedName name="norm_apple_standard" localSheetId="12">#REF!</definedName>
    <definedName name="norm_apple_standard">#REF!</definedName>
    <definedName name="norm_apple_strawberryapple_new" localSheetId="11">#REF!</definedName>
    <definedName name="norm_apple_strawberryapple_new" localSheetId="12">#REF!</definedName>
    <definedName name="norm_apple_strawberryapple_new">#REF!</definedName>
    <definedName name="norm_appleobst_recap" localSheetId="11">#REF!</definedName>
    <definedName name="norm_appleobst_recap" localSheetId="12">#REF!</definedName>
    <definedName name="norm_appleobst_recap">#REF!</definedName>
    <definedName name="norm_apricot_recap" localSheetId="11">#REF!</definedName>
    <definedName name="norm_apricot_recap" localSheetId="12">#REF!</definedName>
    <definedName name="norm_apricot_recap">#REF!</definedName>
    <definedName name="norm_apricotpuree_recap" localSheetId="11">#REF!</definedName>
    <definedName name="norm_apricotpuree_recap" localSheetId="12">#REF!</definedName>
    <definedName name="norm_apricotpuree_recap">#REF!</definedName>
    <definedName name="norm_blackcurrant_blackcurrantapple_new" localSheetId="11">#REF!</definedName>
    <definedName name="norm_blackcurrant_blackcurrantapple_new" localSheetId="12">#REF!</definedName>
    <definedName name="norm_blackcurrant_blackcurrantapple_new">#REF!</definedName>
    <definedName name="norm_blackcurrantapple_old" localSheetId="11">#REF!</definedName>
    <definedName name="norm_blackcurrantapple_old" localSheetId="12">#REF!</definedName>
    <definedName name="norm_blackcurrantapple_old">#REF!</definedName>
    <definedName name="norm_cherry_cherryapple_new" localSheetId="11">#REF!</definedName>
    <definedName name="norm_cherry_cherryapple_new" localSheetId="12">#REF!</definedName>
    <definedName name="norm_cherry_cherryapple_new">#REF!</definedName>
    <definedName name="norm_cherry_nectsadovyjbuket" localSheetId="11">#REF!</definedName>
    <definedName name="norm_cherry_nectsadovyjbuket" localSheetId="12">#REF!</definedName>
    <definedName name="norm_cherry_nectsadovyjbuket">#REF!</definedName>
    <definedName name="norm_cherryapple_old" localSheetId="11">#REF!</definedName>
    <definedName name="norm_cherryapple_old" localSheetId="12">#REF!</definedName>
    <definedName name="norm_cherryapple_old">#REF!</definedName>
    <definedName name="norm_exotic_juicemultivitamin_recap" localSheetId="11">#REF!</definedName>
    <definedName name="norm_exotic_juicemultivitamin_recap" localSheetId="12">#REF!</definedName>
    <definedName name="norm_exotic_juicemultivitamin_recap">#REF!</definedName>
    <definedName name="norm_grape_nectgrapeapple" localSheetId="11">#REF!</definedName>
    <definedName name="norm_grape_nectgrapeapple" localSheetId="12">#REF!</definedName>
    <definedName name="norm_grape_nectgrapeapple">#REF!</definedName>
    <definedName name="norm_grape_old" localSheetId="11">#REF!</definedName>
    <definedName name="norm_grape_old" localSheetId="12">#REF!</definedName>
    <definedName name="norm_grape_old">#REF!</definedName>
    <definedName name="norm_holosas_nectrosehipapple" localSheetId="11">#REF!</definedName>
    <definedName name="norm_holosas_nectrosehipapple" localSheetId="12">#REF!</definedName>
    <definedName name="norm_holosas_nectrosehipapple">#REF!</definedName>
    <definedName name="norm_lemon_nectpineapplemangolemon" localSheetId="11">#REF!</definedName>
    <definedName name="norm_lemon_nectpineapplemangolemon" localSheetId="12">#REF!</definedName>
    <definedName name="norm_lemon_nectpineapplemangolemon">#REF!</definedName>
    <definedName name="norm_mango_nectpineapplemangolemon" localSheetId="11">#REF!</definedName>
    <definedName name="norm_mango_nectpineapplemangolemon" localSheetId="12">#REF!</definedName>
    <definedName name="norm_mango_nectpineapplemangolemon">#REF!</definedName>
    <definedName name="norm_multifruit_nectmultivitamin" localSheetId="11">#REF!</definedName>
    <definedName name="norm_multifruit_nectmultivitamin" localSheetId="12">#REF!</definedName>
    <definedName name="norm_multifruit_nectmultivitamin">#REF!</definedName>
    <definedName name="norm_multifruit_nectmultivitamin02" localSheetId="11">#REF!</definedName>
    <definedName name="norm_multifruit_nectmultivitamin02" localSheetId="12">#REF!</definedName>
    <definedName name="norm_multifruit_nectmultivitamin02">#REF!</definedName>
    <definedName name="norm_N02_apple_apple" localSheetId="11">#REF!</definedName>
    <definedName name="norm_N02_apple_apple" localSheetId="12">#REF!</definedName>
    <definedName name="norm_N02_apple_apple">#REF!</definedName>
    <definedName name="norm_N02_mango_8661" localSheetId="11">#REF!</definedName>
    <definedName name="norm_N02_mango_8661" localSheetId="12">#REF!</definedName>
    <definedName name="norm_N02_mango_8661">#REF!</definedName>
    <definedName name="norm_N02_multivit_3503" localSheetId="11">#REF!</definedName>
    <definedName name="norm_N02_multivit_3503" localSheetId="12">#REF!</definedName>
    <definedName name="norm_N02_multivit_3503">#REF!</definedName>
    <definedName name="norm_N02_multivitnec_8553" localSheetId="11">#REF!</definedName>
    <definedName name="norm_N02_multivitnec_8553" localSheetId="12">#REF!</definedName>
    <definedName name="norm_N02_multivitnec_8553">#REF!</definedName>
    <definedName name="norm_N02_orange_3503" localSheetId="11">#REF!</definedName>
    <definedName name="norm_N02_orange_3503" localSheetId="12">#REF!</definedName>
    <definedName name="norm_N02_orange_3503">#REF!</definedName>
    <definedName name="norm_N02_orange_cargillfrozen" localSheetId="11">#REF!</definedName>
    <definedName name="norm_N02_orange_cargillfrozen" localSheetId="12">#REF!</definedName>
    <definedName name="norm_N02_orange_cargillfrozen">#REF!</definedName>
    <definedName name="norm_N02_peach_8549" localSheetId="11">#REF!</definedName>
    <definedName name="norm_N02_peach_8549" localSheetId="12">#REF!</definedName>
    <definedName name="norm_N02_peach_8549">#REF!</definedName>
    <definedName name="norm_N02_pineapple_8518" localSheetId="11">#REF!</definedName>
    <definedName name="norm_N02_pineapple_8518" localSheetId="12">#REF!</definedName>
    <definedName name="norm_N02_pineapple_8518">#REF!</definedName>
    <definedName name="norm_NRC_apple_apple" localSheetId="11">#REF!</definedName>
    <definedName name="norm_NRC_apple_apple" localSheetId="12">#REF!</definedName>
    <definedName name="norm_NRC_apple_apple">#REF!</definedName>
    <definedName name="norm_NRC_grape_apple" localSheetId="11">#REF!</definedName>
    <definedName name="norm_NRC_grape_apple" localSheetId="12">#REF!</definedName>
    <definedName name="norm_NRC_grape_apple">#REF!</definedName>
    <definedName name="norm_NRC_grape_grape" localSheetId="11">#REF!</definedName>
    <definedName name="norm_NRC_grape_grape" localSheetId="12">#REF!</definedName>
    <definedName name="norm_NRC_grape_grape">#REF!</definedName>
    <definedName name="norm_NRC_grapefruit_buzina" localSheetId="11">#REF!</definedName>
    <definedName name="norm_NRC_grapefruit_buzina" localSheetId="12">#REF!</definedName>
    <definedName name="norm_NRC_grapefruit_buzina">#REF!</definedName>
    <definedName name="norm_NRC_grapefruit_redgrapefruit4573" localSheetId="11">#REF!</definedName>
    <definedName name="norm_NRC_grapefruit_redgrapefruit4573" localSheetId="12">#REF!</definedName>
    <definedName name="norm_NRC_grapefruit_redgrapefruit4573">#REF!</definedName>
    <definedName name="norm_NRC_grapefruit_whitegrapefruit" localSheetId="11">#REF!</definedName>
    <definedName name="norm_NRC_grapefruit_whitegrapefruit" localSheetId="12">#REF!</definedName>
    <definedName name="norm_NRC_grapefruit_whitegrapefruit">#REF!</definedName>
    <definedName name="norm_NRC_mango_8661" localSheetId="11">#REF!</definedName>
    <definedName name="norm_NRC_mango_8661" localSheetId="12">#REF!</definedName>
    <definedName name="norm_NRC_mango_8661">#REF!</definedName>
    <definedName name="norm_NRC_mangolemonpineapplenec_lemon" localSheetId="11">#REF!</definedName>
    <definedName name="norm_NRC_mangolemonpineapplenec_lemon" localSheetId="12">#REF!</definedName>
    <definedName name="norm_NRC_mangolemonpineapplenec_lemon">#REF!</definedName>
    <definedName name="norm_NRC_mangolemonpineapplenec_mango8508" localSheetId="11">#REF!</definedName>
    <definedName name="norm_NRC_mangolemonpineapplenec_mango8508" localSheetId="12">#REF!</definedName>
    <definedName name="norm_NRC_mangolemonpineapplenec_mango8508">#REF!</definedName>
    <definedName name="norm_NRC_mangolemonpineapplenec_pineapple8518" localSheetId="11">#REF!</definedName>
    <definedName name="norm_NRC_mangolemonpineapplenec_pineapple8518" localSheetId="12">#REF!</definedName>
    <definedName name="norm_NRC_mangolemonpineapplenec_pineapple8518">#REF!</definedName>
    <definedName name="norm_NRC_multivitnec_3503dark" localSheetId="11">#REF!</definedName>
    <definedName name="norm_NRC_multivitnec_3503dark" localSheetId="12">#REF!</definedName>
    <definedName name="norm_NRC_multivitnec_3503dark">#REF!</definedName>
    <definedName name="norm_NRC_multivitnec_8553" localSheetId="11">#REF!</definedName>
    <definedName name="norm_NRC_multivitnec_8553" localSheetId="12">#REF!</definedName>
    <definedName name="norm_NRC_multivitnec_8553">#REF!</definedName>
    <definedName name="norm_NRC_orange_3503" localSheetId="11">#REF!</definedName>
    <definedName name="norm_NRC_orange_3503" localSheetId="12">#REF!</definedName>
    <definedName name="norm_NRC_orange_3503">#REF!</definedName>
    <definedName name="norm_NRC_orange_cargill" localSheetId="11">#REF!</definedName>
    <definedName name="norm_NRC_orange_cargill" localSheetId="12">#REF!</definedName>
    <definedName name="norm_NRC_orange_cargill">#REF!</definedName>
    <definedName name="norm_NRC_orange_pulp" localSheetId="11">#REF!</definedName>
    <definedName name="norm_NRC_orange_pulp" localSheetId="12">#REF!</definedName>
    <definedName name="norm_NRC_orange_pulp">#REF!</definedName>
    <definedName name="norm_NRC_peach_8549" localSheetId="11">#REF!</definedName>
    <definedName name="norm_NRC_peach_8549" localSheetId="12">#REF!</definedName>
    <definedName name="norm_NRC_peach_8549">#REF!</definedName>
    <definedName name="norm_NRC_peach_applepuree" localSheetId="11">#REF!</definedName>
    <definedName name="norm_NRC_peach_applepuree" localSheetId="12">#REF!</definedName>
    <definedName name="norm_NRC_peach_applepuree">#REF!</definedName>
    <definedName name="norm_NRC_pineapple_8518" localSheetId="11">#REF!</definedName>
    <definedName name="norm_NRC_pineapple_8518" localSheetId="12">#REF!</definedName>
    <definedName name="norm_NRC_pineapple_8518">#REF!</definedName>
    <definedName name="norm_NRC_tomato_tomato" localSheetId="11">#REF!</definedName>
    <definedName name="norm_NRC_tomato_tomato" localSheetId="12">#REF!</definedName>
    <definedName name="norm_NRC_tomato_tomato">#REF!</definedName>
    <definedName name="norm_NRC_tomato_tomato15bx" localSheetId="11">#REF!</definedName>
    <definedName name="norm_NRC_tomato_tomato15bx" localSheetId="12">#REF!</definedName>
    <definedName name="norm_NRC_tomato_tomato15bx">#REF!</definedName>
    <definedName name="norm_NRC_tomato_tomato25bx" localSheetId="11">#REF!</definedName>
    <definedName name="norm_NRC_tomato_tomato25bx" localSheetId="12">#REF!</definedName>
    <definedName name="norm_NRC_tomato_tomato25bx">#REF!</definedName>
    <definedName name="norm_orange_02" localSheetId="11">#REF!</definedName>
    <definedName name="norm_orange_02" localSheetId="12">#REF!</definedName>
    <definedName name="norm_orange_02">#REF!</definedName>
    <definedName name="norm_orange_3503_nectar" localSheetId="11">#REF!</definedName>
    <definedName name="norm_orange_3503_nectar" localSheetId="12">#REF!</definedName>
    <definedName name="norm_orange_3503_nectar">#REF!</definedName>
    <definedName name="norm_orange_3503_recap" localSheetId="11">#REF!</definedName>
    <definedName name="norm_orange_3503_recap" localSheetId="12">#REF!</definedName>
    <definedName name="norm_orange_3503_recap">#REF!</definedName>
    <definedName name="norm_orange_3550_nectar" localSheetId="11">#REF!</definedName>
    <definedName name="norm_orange_3550_nectar" localSheetId="12">#REF!</definedName>
    <definedName name="norm_orange_3550_nectar">#REF!</definedName>
    <definedName name="norm_orange_frozen_old" localSheetId="11">#REF!</definedName>
    <definedName name="norm_orange_frozen_old" localSheetId="12">#REF!</definedName>
    <definedName name="norm_orange_frozen_old">#REF!</definedName>
    <definedName name="norm_orange_frozen_recap" localSheetId="11">#REF!</definedName>
    <definedName name="norm_orange_frozen_recap" localSheetId="12">#REF!</definedName>
    <definedName name="norm_orange_frozen_recap">#REF!</definedName>
    <definedName name="norm_orangeapricot_nectar" localSheetId="11">#REF!</definedName>
    <definedName name="norm_orangeapricot_nectar" localSheetId="12">#REF!</definedName>
    <definedName name="norm_orangeapricot_nectar">#REF!</definedName>
    <definedName name="norm_orangeapricot_old" localSheetId="11">#REF!</definedName>
    <definedName name="norm_orangeapricot_old" localSheetId="12">#REF!</definedName>
    <definedName name="norm_orangeapricot_old">#REF!</definedName>
    <definedName name="norm_peach_02" localSheetId="11">#REF!</definedName>
    <definedName name="norm_peach_02" localSheetId="12">#REF!</definedName>
    <definedName name="norm_peach_02">#REF!</definedName>
    <definedName name="norm_peach_old" localSheetId="11">#REF!</definedName>
    <definedName name="norm_peach_old" localSheetId="12">#REF!</definedName>
    <definedName name="norm_peach_old">#REF!</definedName>
    <definedName name="norm_peach_recap" localSheetId="11">#REF!</definedName>
    <definedName name="norm_peach_recap" localSheetId="12">#REF!</definedName>
    <definedName name="norm_peach_recap">#REF!</definedName>
    <definedName name="norm_peachpuree_recap" localSheetId="11">#REF!</definedName>
    <definedName name="norm_peachpuree_recap" localSheetId="12">#REF!</definedName>
    <definedName name="norm_peachpuree_recap">#REF!</definedName>
    <definedName name="norm_pineapple_nectar" localSheetId="11">#REF!</definedName>
    <definedName name="norm_pineapple_nectar" localSheetId="12">#REF!</definedName>
    <definedName name="norm_pineapple_nectar">#REF!</definedName>
    <definedName name="norm_pineapple_nectarpinapplemangolemon" localSheetId="11">#REF!</definedName>
    <definedName name="norm_pineapple_nectarpinapplemangolemon" localSheetId="12">#REF!</definedName>
    <definedName name="norm_pineapple_nectarpinapplemangolemon">#REF!</definedName>
    <definedName name="norm_pineapple_nectpineapplegrapefruit" localSheetId="11">#REF!</definedName>
    <definedName name="norm_pineapple_nectpineapplegrapefruit" localSheetId="12">#REF!</definedName>
    <definedName name="norm_pineapple_nectpineapplegrapefruit">#REF!</definedName>
    <definedName name="norm_pineapple_oldandrecap" localSheetId="11">#REF!</definedName>
    <definedName name="norm_pineapple_oldandrecap" localSheetId="12">#REF!</definedName>
    <definedName name="norm_pineapple_oldandrecap">#REF!</definedName>
    <definedName name="norm_pineapple_pineapple02" localSheetId="11">#REF!</definedName>
    <definedName name="norm_pineapple_pineapple02" localSheetId="12">#REF!</definedName>
    <definedName name="norm_pineapple_pineapple02">#REF!</definedName>
    <definedName name="norm_pineapple_recap" localSheetId="11">#REF!</definedName>
    <definedName name="norm_pineapple_recap" localSheetId="12">#REF!</definedName>
    <definedName name="norm_pineapple_recap">#REF!</definedName>
    <definedName name="norm_pulp_nectar" localSheetId="11">#REF!</definedName>
    <definedName name="norm_pulp_nectar" localSheetId="12">#REF!</definedName>
    <definedName name="norm_pulp_nectar">#REF!</definedName>
    <definedName name="norm_pulp_recap" localSheetId="11">#REF!</definedName>
    <definedName name="norm_pulp_recap" localSheetId="12">#REF!</definedName>
    <definedName name="norm_pulp_recap">#REF!</definedName>
    <definedName name="norm_raspberry_raspberryapple_new" localSheetId="11">#REF!</definedName>
    <definedName name="norm_raspberry_raspberryapple_new" localSheetId="12">#REF!</definedName>
    <definedName name="norm_raspberry_raspberryapple_new">#REF!</definedName>
    <definedName name="norm_raspberryapple_old" localSheetId="11">#REF!</definedName>
    <definedName name="norm_raspberryapple_old" localSheetId="12">#REF!</definedName>
    <definedName name="norm_raspberryapple_old">#REF!</definedName>
    <definedName name="norm_redgrapefruit_nectar" localSheetId="11">#REF!</definedName>
    <definedName name="norm_redgrapefruit_nectar" localSheetId="12">#REF!</definedName>
    <definedName name="norm_redgrapefruit_nectar">#REF!</definedName>
    <definedName name="norm_redgrapefruit_nectpingrapefruit" localSheetId="11">#REF!</definedName>
    <definedName name="norm_redgrapefruit_nectpingrapefruit" localSheetId="12">#REF!</definedName>
    <definedName name="norm_redgrapefruit_nectpingrapefruit">#REF!</definedName>
    <definedName name="norm_redgrapefruit_old" localSheetId="11">#REF!</definedName>
    <definedName name="norm_redgrapefruit_old" localSheetId="12">#REF!</definedName>
    <definedName name="norm_redgrapefruit_old">#REF!</definedName>
    <definedName name="norm_redgrapefruit_recap" localSheetId="11">#REF!</definedName>
    <definedName name="norm_redgrapefruit_recap" localSheetId="12">#REF!</definedName>
    <definedName name="norm_redgrapefruit_recap">#REF!</definedName>
    <definedName name="norm_strawberry_strawberryapple_new" localSheetId="11">#REF!</definedName>
    <definedName name="norm_strawberry_strawberryapple_new" localSheetId="12">#REF!</definedName>
    <definedName name="norm_strawberry_strawberryapple_new">#REF!</definedName>
    <definedName name="norm_strawberryapple_old" localSheetId="11">#REF!</definedName>
    <definedName name="norm_strawberryapple_old" localSheetId="12">#REF!</definedName>
    <definedName name="norm_strawberryapple_old">#REF!</definedName>
    <definedName name="norm_tomato_old" localSheetId="11">#REF!</definedName>
    <definedName name="norm_tomato_old" localSheetId="12">#REF!</definedName>
    <definedName name="norm_tomato_old">#REF!</definedName>
    <definedName name="norm_tomato_recap" localSheetId="11">#REF!</definedName>
    <definedName name="norm_tomato_recap" localSheetId="12">#REF!</definedName>
    <definedName name="norm_tomato_recap">#REF!</definedName>
    <definedName name="norm_tomato_standard" localSheetId="11">#REF!</definedName>
    <definedName name="norm_tomato_standard" localSheetId="12">#REF!</definedName>
    <definedName name="norm_tomato_standard">#REF!</definedName>
    <definedName name="norm_whitegrapefruit_grapefruitrecap" localSheetId="11">#REF!</definedName>
    <definedName name="norm_whitegrapefruit_grapefruitrecap" localSheetId="12">#REF!</definedName>
    <definedName name="norm_whitegrapefruit_grapefruitrecap">#REF!</definedName>
    <definedName name="NSRF" localSheetId="11">#REF!</definedName>
    <definedName name="NSRF" localSheetId="12">#REF!</definedName>
    <definedName name="NSRF">#REF!</definedName>
    <definedName name="Num" localSheetId="11">#REF!</definedName>
    <definedName name="Num" localSheetId="12">#REF!</definedName>
    <definedName name="Num">#REF!</definedName>
    <definedName name="Number_of_Payments" localSheetId="11">MATCH(0.01,End_Bal,-1)+1</definedName>
    <definedName name="Number_of_Payments" localSheetId="12">MATCH(0.01,End_Bal,-1)+1</definedName>
    <definedName name="Number_of_Payments">MATCH(0.01,End_Bal,-1)+1</definedName>
    <definedName name="nv">#N/A</definedName>
    <definedName name="nvhj" localSheetId="11" hidden="1">#REF!</definedName>
    <definedName name="nvhj" localSheetId="12" hidden="1">#REF!</definedName>
    <definedName name="nvhj" hidden="1">#REF!</definedName>
    <definedName name="Nэ" localSheetId="11">[57]Лист1!#REF!</definedName>
    <definedName name="Nэ" localSheetId="12">[57]Лист1!#REF!</definedName>
    <definedName name="Nэ">[57]Лист1!#REF!</definedName>
    <definedName name="O" localSheetId="11">{"Маржа для директора",#N/A,FALSE,"Маржа Чисто Влад ";"Маржа для директора",#N/A,FALSE,"Маржа Хабаровск";"Маржа для директора",#N/A,FALSE,"Маржа СВОД"}</definedName>
    <definedName name="O" localSheetId="12">{"Маржа для директора",#N/A,FALSE,"Маржа Чисто Влад ";"Маржа для директора",#N/A,FALSE,"Маржа Хабаровск";"Маржа для директора",#N/A,FALSE,"Маржа СВОД"}</definedName>
    <definedName name="O">{"Маржа для директора",#N/A,FALSE,"Маржа Чисто Влад ";"Маржа для директора",#N/A,FALSE,"Маржа Хабаровск";"Маржа для директора",#N/A,FALSE,"Маржа СВОД"}</definedName>
    <definedName name="Ob" localSheetId="11">#REF!</definedName>
    <definedName name="Ob" localSheetId="12">#REF!</definedName>
    <definedName name="Ob">#REF!</definedName>
    <definedName name="obl" localSheetId="11">#REF!</definedName>
    <definedName name="obl" localSheetId="12">#REF!</definedName>
    <definedName name="obl">#REF!</definedName>
    <definedName name="OBR46.XLS" localSheetId="11">#REF!</definedName>
    <definedName name="OBR46.XLS" localSheetId="12">#REF!</definedName>
    <definedName name="OBR46.XLS">#REF!</definedName>
    <definedName name="oi">#N/A</definedName>
    <definedName name="ok">[70]Контроль!$E$1</definedName>
    <definedName name="OKTMO" localSheetId="11">#REF!</definedName>
    <definedName name="OKTMO" localSheetId="12">#REF!</definedName>
    <definedName name="OKTMO">#REF!</definedName>
    <definedName name="OKTMO_LIST" localSheetId="11">[19]REESTR!#REF!</definedName>
    <definedName name="OKTMO_LIST" localSheetId="12">[19]REESTR!#REF!</definedName>
    <definedName name="OKTMO_LIST">[19]REESTR!#REF!</definedName>
    <definedName name="OKTMO_LIST1">[71]REESTR!$Y$3</definedName>
    <definedName name="oktmo_n" localSheetId="11">[54]Справочники!$H$10</definedName>
    <definedName name="oktmo_n" localSheetId="12">[54]Справочники!$H$10</definedName>
    <definedName name="oktmo_n">[55]Справочники!$H$10</definedName>
    <definedName name="OKTMO_VS_TYPE_LIST" localSheetId="11">[60]REESTR_MO!$C$2:$D$78</definedName>
    <definedName name="OKTMO_VS_TYPE_LIST" localSheetId="12">[60]REESTR_MO!$C$2:$D$78</definedName>
    <definedName name="OKTMO_VS_TYPE_LIST">[61]REESTR_MO!$C$2:$D$78</definedName>
    <definedName name="olga">#N/A</definedName>
    <definedName name="Olga1">#N/A</definedName>
    <definedName name="Oplata" localSheetId="11">#REF!</definedName>
    <definedName name="Oplata" localSheetId="12">#REF!</definedName>
    <definedName name="Oplata">#REF!</definedName>
    <definedName name="ORE" localSheetId="11">#REF!</definedName>
    <definedName name="ORE" localSheetId="12">#REF!</definedName>
    <definedName name="ORE">#REF!</definedName>
    <definedName name="org" localSheetId="11">[42]Титульный!$F$13</definedName>
    <definedName name="org" localSheetId="12">[42]Титульный!$F$13</definedName>
    <definedName name="org" localSheetId="4">[72]Титульный!$G$16</definedName>
    <definedName name="org">[43]Титульный!$F$13</definedName>
    <definedName name="Org_list" localSheetId="11">#REF!</definedName>
    <definedName name="Org_list" localSheetId="12">#REF!</definedName>
    <definedName name="Org_list">#REF!</definedName>
    <definedName name="org_n" localSheetId="11">[54]Справочники!$F$13</definedName>
    <definedName name="org_n" localSheetId="12">[54]Справочники!$F$13</definedName>
    <definedName name="org_n">[55]Справочники!$F$13</definedName>
    <definedName name="OrgCount" localSheetId="11">#REF!</definedName>
    <definedName name="OrgCount" localSheetId="12">#REF!</definedName>
    <definedName name="OrgCount">#REF!</definedName>
    <definedName name="OTH_DATA" localSheetId="11">#REF!</definedName>
    <definedName name="OTH_DATA" localSheetId="12">#REF!</definedName>
    <definedName name="OTH_DATA">#REF!</definedName>
    <definedName name="OTH_LIST" localSheetId="11">#REF!</definedName>
    <definedName name="OTH_LIST" localSheetId="12">#REF!</definedName>
    <definedName name="OTH_LIST">#REF!</definedName>
    <definedName name="overheads" localSheetId="11">#REF!</definedName>
    <definedName name="overheads" localSheetId="12">#REF!</definedName>
    <definedName name="overheads">#REF!</definedName>
    <definedName name="P1_dip" hidden="1">[37]FST5!$G$167:$G$172,[37]FST5!$G$174:$G$175,[37]FST5!$G$177:$G$180,[37]FST5!$G$182,[37]FST5!$G$184:$G$188,[37]FST5!$G$190,[37]FST5!$G$192:$G$194</definedName>
    <definedName name="P1_eso" hidden="1">[37]FST5!$G$167:$G$172,[37]FST5!$G$174:$G$175,[37]FST5!$G$177:$G$180,[37]FST5!$G$182,[37]FST5!$G$184:$G$188,[37]FST5!$G$190,[37]FST5!$G$192:$G$194</definedName>
    <definedName name="P1_ESO_PROT" localSheetId="11" hidden="1">#REF!,#REF!,#REF!,#REF!,#REF!,#REF!,#REF!,#REF!</definedName>
    <definedName name="P1_ESO_PROT" localSheetId="12" hidden="1">#REF!,#REF!,#REF!,#REF!,#REF!,#REF!,#REF!,#REF!</definedName>
    <definedName name="P1_ESO_PROT" hidden="1">#REF!,#REF!,#REF!,#REF!,#REF!,#REF!,#REF!,#REF!</definedName>
    <definedName name="P1_net" hidden="1">[37]FST5!$G$118:$G$123,[37]FST5!$G$125:$G$126,[37]FST5!$G$128:$G$131,[37]FST5!$G$133,[37]FST5!$G$135:$G$139,[37]FST5!$G$141,[37]FST5!$G$143:$G$145</definedName>
    <definedName name="P1_PROT_0" localSheetId="11" hidden="1">#REF!,#REF!,#REF!,#REF!,#REF!,#REF!,#REF!,#REF!,#REF!,#REF!,#REF!</definedName>
    <definedName name="P1_PROT_0" localSheetId="12" hidden="1">#REF!,#REF!,#REF!,#REF!,#REF!,#REF!,#REF!,#REF!,#REF!,#REF!,#REF!</definedName>
    <definedName name="P1_PROT_0" hidden="1">#REF!,#REF!,#REF!,#REF!,#REF!,#REF!,#REF!,#REF!,#REF!,#REF!,#REF!</definedName>
    <definedName name="P1_PROT_1" hidden="1">'[36]1'!$M$22:$N$24,'[36]1'!$J$8:$K$14,'[36]1'!$M$8:$N$14,'[36]1'!$J$22:$K$24,'[36]1'!$Q$3:$V$41,'[36]1'!$A$26:$O$41,'[36]1'!$J$16:$K$20,'[36]1'!$G$22:$H$24,'[36]1'!$G$16:$H$20</definedName>
    <definedName name="P1_PROT_2" hidden="1">'[36]2'!$B$46:$B$47,'[36]2'!$B$37:$B$38,'[36]2'!$H$127:$I$128,'[36]2'!$H$66:$I$68,'[36]2'!$H$70:$I$72,'[36]2'!$H$7:$I$8,'[36]2'!$H$10:$I$10,'[36]2'!$H$12:$I$12,'[36]2'!$H$15:$I$15</definedName>
    <definedName name="P1_PROT_21" hidden="1">'[36]2.1'!$M$12,'[36]2.1'!$M$14,'[36]2.1'!$M$17,'[36]2.1'!$M$19:$M$20,'[36]2.1'!$M$23:$M$24,'[36]2.1'!$M$29:$M$30,'[36]2.1'!$M$33,'[36]2.1'!$J$55:$J$57,'[36]2.1'!$J$59:$J$61</definedName>
    <definedName name="P1_PROT_22" hidden="1">'[36]2.2'!$M$76:$M$77,'[36]2.2'!$J$94:$O$96,'[36]2.2'!$J$98:$O$100,'[36]2.2'!$J$102:$O$103,'[36]2.2'!$J$117:$O$117,'[36]2.2'!$J$121:$O$123,'[36]2.2'!$J$125:$O$127</definedName>
    <definedName name="P1_PROT_23" hidden="1">'[36]2.3'!$M$3:$Q$188,'[36]2.3'!$I$9:$L$10,'[36]2.3'!$I$12:$L$12,'[36]2.3'!$I$14:$L$14,'[36]2.3'!$I$17:$L$17,'[36]2.3'!$I$19:$L$20,'[36]2.3'!$I$23:$L$24,'[36]2.3'!$I$33:$L$33</definedName>
    <definedName name="P1_PROT_4" hidden="1">'[36]4'!$J$45:$N$55,'[36]4'!$P$45:$T$55,'[36]4'!$V$45:$W$55,'[36]4'!$X$3:$AC$65,'[36]4'!$A$57:$W$65,'[36]4'!$B$17:$B$18,'[36]4'!$B$26:$B$27,'[36]4'!$L$8:$N$9,'[36]4'!$L$11:$N$14</definedName>
    <definedName name="P1_PROT_I1" hidden="1">[36]ИП!$K$1:$T$1,[36]ИП!$D$1:$I$1,[36]ИП!$D$17:$D$18,[36]ИП!$D$21:$D$22,[36]ИП!$D$25:$D$27,[36]ИП!$D$12:$I$14,[36]ИП!$K$12:$T$14,[36]ИП!$F$16:$I$18,[36]ИП!$K$17:$T$18</definedName>
    <definedName name="P1_PROT_I2" hidden="1">'[36]Ист-ики финанс-я'!$C$8:$L$11,'[36]Ист-ики финанс-я'!$C$13:$L$20,'[36]Ист-ики финанс-я'!$C$22:$L$25,'[36]Ист-ики финанс-я'!$C$28:$L$29</definedName>
    <definedName name="P1_PROT_I3" hidden="1">'[36]Расчет прибыли'!$C$10:$K$10,'[36]Расчет прибыли'!$C$12:$K$12,'[36]Расчет прибыли'!$C$16:$L$16,'[36]Расчет прибыли'!$C$18:$L$20,'[36]Расчет прибыли'!$C$22:$L$28</definedName>
    <definedName name="P1_SBT_PROT" localSheetId="11" hidden="1">#REF!,#REF!,#REF!,#REF!,#REF!,#REF!,#REF!</definedName>
    <definedName name="P1_SBT_PROT" localSheetId="12" hidden="1">#REF!,#REF!,#REF!,#REF!,#REF!,#REF!,#REF!</definedName>
    <definedName name="P1_SBT_PROT" hidden="1">#REF!,#REF!,#REF!,#REF!,#REF!,#REF!,#REF!</definedName>
    <definedName name="P1_SCOPE_16_PRT">'[23]16'!$E$15:$I$16,'[23]16'!$E$18:$I$20,'[23]16'!$E$23:$I$23,'[23]16'!$E$26:$I$26,'[23]16'!$E$29:$I$29,'[23]16'!$E$32:$I$32,'[23]16'!$E$35:$I$35,'[23]16'!$B$34,'[23]16'!$B$37</definedName>
    <definedName name="P1_SCOPE_17_PRT" hidden="1">'[23]17'!$E$13:$H$21,'[23]17'!$J$9:$J$11,'[23]17'!$J$13:$J$21,'[23]17'!$E$24:$H$26,'[23]17'!$E$28:$H$36,'[23]17'!$J$24:$M$26,'[23]17'!$J$28:$M$36,'[23]17'!$E$39:$H$41</definedName>
    <definedName name="P1_SCOPE_22" hidden="1">'[36]2.2'!$J$12:$O$12,'[36]2.2'!$J$14:$O$14,'[36]2.2'!$J$19:$O$20,'[36]2.2'!$J$23:$O$24,'[36]2.2'!$J$28:$O$30,'[36]2.2'!$J$33:$O$33,'[36]2.2'!$J$55:$O$57,'[36]2.2'!$J$59:$O$61</definedName>
    <definedName name="P1_SCOPE_4_PRT" hidden="1">'[73]4'!$F$23:$I$23,'[73]4'!$F$25:$I$25,'[73]4'!$F$27:$I$31,'[73]4'!$K$14:$N$20,'[73]4'!$K$23:$N$23,'[73]4'!$K$25:$N$25,'[73]4'!$K$27:$N$31,'[73]4'!$P$14:$S$20,'[73]4'!$P$23:$S$23</definedName>
    <definedName name="P1_SCOPE_5_PRT" hidden="1">'[23]5'!$F$23:$I$23,'[23]5'!$F$25:$I$25,'[23]5'!$F$27:$I$31,'[23]5'!$K$14:$N$21,'[23]5'!$K$23:$N$23,'[23]5'!$K$25:$N$25,'[23]5'!$K$27:$N$31,'[23]5'!$P$14:$S$21,'[23]5'!$P$23:$S$23</definedName>
    <definedName name="P1_SCOPE_CHK2" hidden="1">'[36]2'!$B$168:$M$169,'[36]2'!$B$182:$M$183,'[36]2'!$B$61:$M$62,'[36]2'!$B$74:$M$75,'[36]2'!$B$87:$M$88,'[36]2'!$B$100:$M$101,'[36]2'!$B$113:$M$114,'[36]2'!$B$127:$M$128</definedName>
    <definedName name="P1_SCOPE_CHK2.1" hidden="1">'[36]2.1'!$B$170:$O$171,'[36]2.1'!$B$184:$O$185,'[36]2.1'!$B$63:$O$64,'[36]2.1'!$B$76:$O$77,'[36]2.1'!$B$89:$O$90,'[36]2.1'!$B$102:$O$103,'[36]2.1'!$B$115:$O$116</definedName>
    <definedName name="P1_SCOPE_CHK2.2" hidden="1">'[36]2.2'!$B$170:$O$171,'[36]2.2'!$B$184:$O$185,'[36]2.2'!$B$63:$O$64,'[36]2.2'!$B$76:$O$77,'[36]2.2'!$B$89:$O$90,'[36]2.2'!$B$102:$O$103,'[36]2.2'!$B$115:$O$116</definedName>
    <definedName name="P1_SCOPE_CHK2.3" hidden="1">'[36]2.3'!$B$170:$L$171,'[36]2.3'!$B$184:$L$185,'[36]2.3'!$B$63:$L$64,'[36]2.3'!$B$76:$L$77,'[36]2.3'!$B$89:$L$90,'[36]2.3'!$B$102:$L$103,'[36]2.3'!$B$115:$L$116</definedName>
    <definedName name="P1_SCOPE_CORR" localSheetId="11" hidden="1">#REF!,#REF!,#REF!,#REF!,#REF!,#REF!,#REF!</definedName>
    <definedName name="P1_SCOPE_CORR" localSheetId="12" hidden="1">#REF!,#REF!,#REF!,#REF!,#REF!,#REF!,#REF!</definedName>
    <definedName name="P1_SCOPE_CORR" hidden="1">#REF!,#REF!,#REF!,#REF!,#REF!,#REF!,#REF!</definedName>
    <definedName name="P1_SCOPE_F1_PRT" hidden="1">'[23]Ф-1 (для АО-энерго)'!$D$74:$E$84,'[23]Ф-1 (для АО-энерго)'!$D$71:$E$72,'[23]Ф-1 (для АО-энерго)'!$D$66:$E$69,'[23]Ф-1 (для АО-энерго)'!$D$61:$E$64</definedName>
    <definedName name="P1_SCOPE_F2_PRT" hidden="1">'[23]Ф-2 (для АО-энерго)'!$G$56,'[23]Ф-2 (для АО-энерго)'!$E$55:$E$56,'[23]Ф-2 (для АО-энерго)'!$F$55:$G$55,'[23]Ф-2 (для АО-энерго)'!$D$55</definedName>
    <definedName name="P1_SCOPE_FLOAD" localSheetId="11" hidden="1">#REF!,#REF!,#REF!,#REF!,#REF!,#REF!</definedName>
    <definedName name="P1_SCOPE_FLOAD" localSheetId="12" hidden="1">#REF!,#REF!,#REF!,#REF!,#REF!,#REF!</definedName>
    <definedName name="P1_SCOPE_FLOAD" hidden="1">#REF!,#REF!,#REF!,#REF!,#REF!,#REF!</definedName>
    <definedName name="P1_SCOPE_FRML" localSheetId="11" hidden="1">#REF!,#REF!,#REF!,#REF!,#REF!,#REF!</definedName>
    <definedName name="P1_SCOPE_FRML" localSheetId="12" hidden="1">#REF!,#REF!,#REF!,#REF!,#REF!,#REF!</definedName>
    <definedName name="P1_SCOPE_FRML" hidden="1">#REF!,#REF!,#REF!,#REF!,#REF!,#REF!</definedName>
    <definedName name="P1_SCOPE_PER_PRT" hidden="1">[23]перекрестка!$H$15:$H$19,[23]перекрестка!$H$21:$H$25,[23]перекрестка!$J$14:$J$25,[23]перекрестка!$K$15:$K$19,[23]перекрестка!$K$21:$K$25</definedName>
    <definedName name="P1_SCOPE_PRT_K1" hidden="1">[74]КУ1!$F$76:$G$77,[74]КУ1!$K$79:$K$80,[74]КУ1!$K$76:$K$77,[74]КУ1!$K$72:$K$74,[74]КУ1!$F$72:$G$74,[74]КУ1!$F$68:$H$70,[74]КУ1!$I$70,[74]КУ1!$J$68:$J$69,[74]КУ1!$K$66</definedName>
    <definedName name="P1_SCOPE_SV_LD" localSheetId="11" hidden="1">#REF!,#REF!,#REF!,#REF!,#REF!,#REF!,#REF!</definedName>
    <definedName name="P1_SCOPE_SV_LD" localSheetId="12" hidden="1">#REF!,#REF!,#REF!,#REF!,#REF!,#REF!,#REF!</definedName>
    <definedName name="P1_SCOPE_SV_LD" hidden="1">#REF!,#REF!,#REF!,#REF!,#REF!,#REF!,#REF!</definedName>
    <definedName name="P1_SCOPE_SV_LD1" hidden="1">[23]свод!$E$70:$M$79,[23]свод!$E$81:$M$81,[23]свод!$E$83:$M$88,[23]свод!$E$90:$M$90,[23]свод!$E$92:$M$96,[23]свод!$E$98:$M$98,[23]свод!$E$101:$M$102</definedName>
    <definedName name="P1_SCOPE_SV_PRT">[23]свод!$E$23:$H$26,[23]свод!$E$28:$I$29,[23]свод!$E$32:$I$36,[23]свод!$E$38:$I$40,[23]свод!$E$42:$I$53,[23]свод!$E$55:$I$56,[23]свод!$E$58:$I$63</definedName>
    <definedName name="P1_SET_PROT" localSheetId="11" hidden="1">#REF!,#REF!,#REF!,#REF!,#REF!,#REF!,#REF!</definedName>
    <definedName name="P1_SET_PROT" localSheetId="12" hidden="1">#REF!,#REF!,#REF!,#REF!,#REF!,#REF!,#REF!</definedName>
    <definedName name="P1_SET_PROT" hidden="1">#REF!,#REF!,#REF!,#REF!,#REF!,#REF!,#REF!</definedName>
    <definedName name="P1_SET_PRT" localSheetId="11" hidden="1">#REF!,#REF!,#REF!,#REF!,#REF!,#REF!,#REF!</definedName>
    <definedName name="P1_SET_PRT" localSheetId="12" hidden="1">#REF!,#REF!,#REF!,#REF!,#REF!,#REF!,#REF!</definedName>
    <definedName name="P1_SET_PRT" hidden="1">#REF!,#REF!,#REF!,#REF!,#REF!,#REF!,#REF!</definedName>
    <definedName name="P1_T0?Data">'[38]0'!$D$67:$L$68,'[38]0'!$D$91:$L$107,'[38]0'!$D$110:$L$112,'[38]0'!$D$114:$L$127,'[38]0'!$D$130:$L$131,'[38]0'!$D$134:$L$135,'[38]0'!$D$65:$L$65,'[38]0'!$D$70:$L$70</definedName>
    <definedName name="P1_T0?unit?ТРУБ">'[38]0'!$D$105:$H$106,'[38]0'!$D$114:$H$127,'[38]0'!$D$91:$H$95,'[38]0'!$D$65:$H$65,'[38]0'!$D$70:$H$70,'[38]0'!$D$57:$H$63,'[38]0'!$D$14:$H$55,'[38]0'!$D$72:$H$75,'[38]0'!$D$77:$H$80</definedName>
    <definedName name="P1_T0_Protect" localSheetId="11" hidden="1">'[75]0'!$C$23:$E$23,'[75]0'!$C$36:$E$36,'[75]0'!#REF!,'[75]0'!#REF!,'[75]0'!#REF!,'[75]0'!#REF!,'[75]0'!#REF!,'[75]0'!#REF!,'[75]0'!#REF!</definedName>
    <definedName name="P1_T0_Protect" localSheetId="12" hidden="1">'[75]0'!$C$23:$E$23,'[75]0'!$C$36:$E$36,'[75]0'!#REF!,'[75]0'!#REF!,'[75]0'!#REF!,'[75]0'!#REF!,'[75]0'!#REF!,'[75]0'!#REF!,'[75]0'!#REF!</definedName>
    <definedName name="P1_T0_Protect" hidden="1">'[75]0'!$C$23:$E$23,'[75]0'!$C$36:$E$36,'[75]0'!#REF!,'[75]0'!#REF!,'[75]0'!#REF!,'[75]0'!#REF!,'[75]0'!#REF!,'[75]0'!#REF!,'[75]0'!#REF!</definedName>
    <definedName name="P1_T0_Protection">'[38]0'!$D$29:$H$29,'[38]0'!$D$39:$H$39,'[38]0'!$D$51:$H$51,'[38]0'!$D$55:$H$55,'[38]0'!$D$62:$H$62,'[38]0'!$D$65:$H$65,'[38]0'!$D$75:$H$75,'[38]0'!$D$83:$H$84,'[38]0'!$D$97,'[38]0'!$D$99</definedName>
    <definedName name="P1_T1_Protect" hidden="1">[53]перекрестка!$J$42:$K$46,[53]перекрестка!$J$49,[53]перекрестка!$J$50:$K$54,[53]перекрестка!$J$55,[53]перекрестка!$J$56:$K$60,[53]перекрестка!$J$62:$K$66</definedName>
    <definedName name="P1_T10?Data">'[11]10'!$D$9:$S$9,'[11]10'!$D$12:$S$13</definedName>
    <definedName name="P1_T10_Protect" hidden="1">'[76]10'!$C$14:$C$15,'[76]10'!$C$19:$C$20,'[76]10'!$C$24:$C$25,'[76]10'!$C$29:$C$30,'[76]10'!$B$7:$B$31,'[76]10'!$G$9:$K$10,'[76]10'!$G$14:$K$15,'[76]10'!$G$19:$K$20</definedName>
    <definedName name="P1_T11?Data">'[11]11'!$F$9:$Q$9,'[11]11'!$F$12:$Q$13,'[11]11'!$F$15:$H$15,'[11]11'!$N$15:$Q$15,'[11]11'!$F$16:$Q$16</definedName>
    <definedName name="P1_T11_Protect" hidden="1">'[76]11'!$C$6:$C$57,'[76]11'!$B$52:$B$57,'[76]11'!$F$54:$J$55,'[76]11'!$F$49:$J$50,'[76]11'!$F$44:$J$45,'[76]11'!$F$33:$J$34,'[76]11'!$F$28:$J$29,'[76]11'!$F$23:$J$24</definedName>
    <definedName name="P1_T12?Data">'[11]12'!$H$13:$J$13,'[11]12'!$C$15:$J$16,'[11]12'!$C$17:$E$17,'[11]12'!$H$17:$J$17,'[11]12'!$C$19:$J$19,'[11]12'!$C$21:$E$21,'[11]12'!$H$21:$J$21,'[11]12'!$C$23:$J$23,'[11]12'!$H$25:$J$25,'[11]12'!$C$27:$E$27,'[11]12'!$H$27:$J$27</definedName>
    <definedName name="P1_T12?L3.1.x" hidden="1">'[77]12'!$E$28:$U$28,'[77]12'!$E$26:$U$26,'[77]12'!$E$24:$U$24,'[77]12'!$E$22:$U$22,'[77]12'!$E$20:$U$20,'[77]12'!$E$18:$U$18,'[77]12'!$E$16:$U$16,'[77]12'!$E$30:$U$30</definedName>
    <definedName name="P1_T12?L3.x" hidden="1">'[77]12'!$E$27:$U$27,'[77]12'!$E$25:$U$25,'[77]12'!$E$23:$U$23,'[77]12'!$E$21:$U$21,'[77]12'!$E$19:$U$19,'[77]12'!$E$17:$U$17,'[77]12'!$E$15:$U$15,'[77]12'!$E$29:$U$29</definedName>
    <definedName name="P1_T12?unit?ГА" hidden="1">'[77]12'!$E$28:$M$28,'[77]12'!$E$14:$M$14,'[77]12'!$E$30:$M$30,'[77]12'!$E$26:$M$26,'[77]12'!$E$7:$M$7,'[77]12'!$E$24:$M$24,'[77]12'!$E$22:$M$22,'[77]12'!$E$20:$M$20</definedName>
    <definedName name="P1_T12?unit?ТРУБ" hidden="1">'[77]12'!$E$27:$M$27,'[77]12'!$E$13:$M$13,'[77]12'!$E$29:$M$29,'[77]12'!$E$25:$M$25,'[77]12'!$E$32:$M$32,'[77]12'!$E$8:$M$10,'[77]12'!$E$23:$M$23,'[77]12'!$E$21:$M$21</definedName>
    <definedName name="P1_T13?unit?ТРУБ" localSheetId="11" hidden="1">'[38]13'!$G$12:$K$12,'[38]13'!$G$15:$K$15,'[38]13'!$G$18:$K$19,'[38]13'!$G$22:$K$22,'[38]13'!$G$25:$K$25,'[38]13'!#REF!,'[38]13'!#REF!,'[38]13'!#REF!</definedName>
    <definedName name="P1_T13?unit?ТРУБ" localSheetId="12" hidden="1">'[38]13'!$G$12:$K$12,'[38]13'!$G$15:$K$15,'[38]13'!$G$18:$K$19,'[38]13'!$G$22:$K$22,'[38]13'!$G$25:$K$25,'[38]13'!#REF!,'[38]13'!#REF!,'[38]13'!#REF!</definedName>
    <definedName name="P1_T13?unit?ТРУБ" hidden="1">'[38]13'!$G$12:$K$12,'[38]13'!$G$15:$K$15,'[38]13'!$G$18:$K$19,'[38]13'!$G$22:$K$22,'[38]13'!$G$25:$K$25,'[38]13'!#REF!,'[38]13'!#REF!,'[38]13'!#REF!</definedName>
    <definedName name="P1_T16?item_ext?ЧЕЛ">'[38]16'!$H$22:$L$22,'[38]16'!$H$18:$L$18,'[38]16'!$H$20:$L$20,'[38]16'!$H$29:$L$29,'[38]16'!$H$11:$L$11,'[38]16'!$H$13:$L$13,'[38]16'!$H$27:$L$27,'[38]16'!$H$31:$L$31</definedName>
    <definedName name="P1_T16?unit?ТРУБ">'[38]16'!$H$8:$L$8,'[38]16'!$H$10:$L$10,'[38]16'!$H$12:$L$12,'[38]16'!$H$15:$L$15,'[38]16'!$H$17:$L$17,'[38]16'!$H$19:$L$19,'[38]16'!$H$21:$L$21,'[38]16'!$H$24:$L$24</definedName>
    <definedName name="P1_T16?unit?ЧЕЛ">'[38]16'!$H$22:$L$22,'[38]16'!$H$18:$L$18,'[38]16'!$H$20:$L$20,'[38]16'!$H$29:$L$29,'[38]16'!$H$11:$L$11,'[38]16'!$H$13:$L$13,'[38]16'!$H$27:$L$27,'[38]16'!$H$31:$L$31</definedName>
    <definedName name="P1_T16_Protect" localSheetId="11" hidden="1">#REF!,#REF!,#REF!,#REF!,#REF!,#REF!,#REF!,#REF!</definedName>
    <definedName name="P1_T16_Protect" localSheetId="12" hidden="1">#REF!,#REF!,#REF!,#REF!,#REF!,#REF!,#REF!,#REF!</definedName>
    <definedName name="P1_T16_Protect" hidden="1">#REF!,#REF!,#REF!,#REF!,#REF!,#REF!,#REF!,#REF!</definedName>
    <definedName name="P1_T17.1_Protect" hidden="1">'[76]17.1'!$D$13:$F$17,'[76]17.1'!$D$21:$F$22,'[76]17.1'!$D$24:$F$26,'[76]17.1'!$D$28:$F$32,'[76]17.1'!$B$15:$B$17,'[76]17.1'!$B$30:$B$32,'[76]17.1'!$D$5:$F$7</definedName>
    <definedName name="P1_T17?L4">'[34]29'!$J$18:$J$25,'[34]29'!$G$18:$G$25,'[34]29'!$G$35:$G$42,'[34]29'!$J$35:$J$42,'[34]29'!$G$60,'[34]29'!$J$60,'[34]29'!$M$60,'[34]29'!$P$60,'[34]29'!$P$18:$P$25,'[34]29'!$G$9:$G$16</definedName>
    <definedName name="P1_T17?unit?РУБ.ГКАЛ">'[34]29'!$F$44:$F$51,'[34]29'!$I$44:$I$51,'[34]29'!$L$44:$L$51,'[34]29'!$F$18:$F$25,'[34]29'!$I$60,'[34]29'!$L$60,'[34]29'!$O$60,'[34]29'!$F$60,'[34]29'!$F$9:$F$16,'[34]29'!$I$9:$I$16</definedName>
    <definedName name="P1_T17?unit?ТГКАЛ">'[34]29'!$M$18:$M$25,'[34]29'!$J$18:$J$25,'[34]29'!$G$18:$G$25,'[34]29'!$G$35:$G$42,'[34]29'!$J$35:$J$42,'[34]29'!$G$60,'[34]29'!$J$60,'[34]29'!$M$60,'[34]29'!$P$60,'[34]29'!$G$9:$G$16</definedName>
    <definedName name="P1_T17_Protection">'[34]29'!$O$47:$P$51,'[34]29'!$L$47:$M$51,'[34]29'!$L$53:$M$53,'[34]29'!$L$55:$M$59,'[34]29'!$O$53:$P$53,'[34]29'!$O$55:$P$59,'[34]29'!$F$12:$G$16,'[34]29'!$F$10:$G$10</definedName>
    <definedName name="P1_T18.1?axis?ПРД?БАЗ">'[33]18.1'!$V$8:$V$50,'[33]18.1'!$T$8:$T$50,'[33]18.1'!$R$8:$R$50,'[33]18.1'!$P$8:$P$50,'[33]18.1'!$N$8:$N$50,'[33]18.1'!$L$8:$L$50,'[33]18.1'!$J$8:$J$50,'[33]18.1'!$H$8:$H$50</definedName>
    <definedName name="P1_T18.1?axis?ПРД?РЕГ">'[33]18.1'!$W$8:$W$50,'[33]18.1'!$U$8:$U$50,'[33]18.1'!$S$8:$S$50,'[33]18.1'!$Q$8:$Q$50,'[33]18.1'!$O$8:$O$50,'[33]18.1'!$M$8:$M$50,'[33]18.1'!$K$8:$K$50,'[33]18.1'!$I$8:$I$50</definedName>
    <definedName name="P1_T18.1?Data">'[11]18.1'!$F$34:$G$39,'[11]18.1'!$C$41:$D$41,'[11]18.1'!$F$41:$G$41,'[11]18.1'!$C$43:$D$45,'[11]18.1'!$F$43:$G$45,'[11]18.1'!$C$47:$D$47,'[11]18.1'!$F$47:$G$47,'[11]18.1'!$C$8:$D$13,'[11]18.1'!$F$8:$G$13,'[11]18.1'!$C$15:$D$20</definedName>
    <definedName name="P1_T18.2_Protect" hidden="1">'[53]18.2'!$F$12:$J$19,'[53]18.2'!$F$22:$J$25,'[53]18.2'!$B$28:$J$31,'[53]18.2'!$F$33:$J$33,'[53]18.2'!$B$35:$J$38,'[53]18.2'!$F$42:$J$47,'[53]18.2'!$F$54:$J$54</definedName>
    <definedName name="P1_T19.1.1?Data">'[11]19.1.1'!$F$35:$G$39,'[11]19.1.1'!$C$41:$D$42,'[11]19.1.1'!$F$41:$G$42,'[11]19.1.1'!$C$44:$D$44,'[11]19.1.1'!$F$44:$G$44,'[11]19.1.1'!$C$9:$D$14,'[11]19.1.1'!$F$9:$G$14,'[11]19.1.1'!$C$16:$D$21,'[11]19.1.1'!$F$16:$G$21</definedName>
    <definedName name="P1_T19.1.2?Data">'[11]19.1.2'!$F$35:$G$39,'[11]19.1.2'!$C$41:$D$42,'[11]19.1.2'!$F$41:$G$42,'[11]19.1.2'!$C$44:$D$44,'[11]19.1.2'!$F$44:$G$44,'[11]19.1.2'!$C$9:$D$14,'[11]19.1.2'!$F$9:$G$14,'[11]19.1.2'!$C$16:$D$21,'[11]19.1.2'!$F$16:$G$21</definedName>
    <definedName name="P1_T19.2?Data">'[11]19.2'!$C$35:$F$35,'[11]19.2'!$H$35:$K$35,'[11]19.2'!$C$37:$F$37,'[11]19.2'!$H$37:$K$37,'[11]19.2'!$C$39:$F$44,'[11]19.2'!$H$39:$K$44,'[11]19.2'!$C$10:$F$10,'[11]19.2'!$H$10:$K$10,'[11]19.2'!$C$46:$F$46,'[11]19.2'!$H$46:$K$46</definedName>
    <definedName name="P1_T2.1?Data">'[11]2.1'!$C$11:$D$11,'[11]2.1'!$C$13:$D$13,'[11]2.1'!$C$15:$D$25,'[11]2.1'!$C$27:$D$27,'[11]2.1'!$C$29:$D$29,'[11]2.1'!$C$31:$D$31,'[11]2.1'!$C$45:$D$45,'[11]2.1'!$C$6:$D$7,'[11]2.1'!$C$33:$D$36,'[11]2.1'!$C$38:$D$38,'[11]2.1'!$C$40:$D$40</definedName>
    <definedName name="P1_T2.1?unit?РУБ.ТНТ">'[38]2.1'!$E$88:$H$88,'[38]2.1'!$E$93:$H$94,'[38]2.1'!$E$112:$H$113,'[38]2.1'!$E$115:$H$115,'[38]2.1'!$E$120:$H$121,'[38]2.1'!$E$167:$H$168,'[38]2.1'!$E$170:$H$170</definedName>
    <definedName name="P1_T2.1_Protect" hidden="1">'[38]2.1'!$B$41:$B$41,'[38]2.1'!$B$47:$B$47,'[38]2.1'!$B$55:$B$55,'[38]2.1'!$B$60:$B$60,'[38]2.1'!$B$68:$B$68,'[38]2.1'!$B$73:$B$73,'[38]2.1'!$B$81:$B$81,'[38]2.1'!$B$86:$B$86</definedName>
    <definedName name="P1_T2.2?Data">'[38]2.2'!$E$97:$H$99,'[38]2.2'!$E$88:$H$94,'[38]2.2'!$E$85:$H$86,'[38]2.2'!$E$75:$H$81,'[38]2.2'!$E$72:$H$73,'[38]2.2'!$E$62:$H$68,'[38]2.2'!$E$59:$H$60,'[38]2.2'!$E$8:$H$33</definedName>
    <definedName name="P1_T2.2?unit?РУБ.ТНТ">'[38]2.2'!$E$93:$H$94,'[38]2.2'!$E$112:$H$113,'[38]2.2'!$E$115:$H$115,'[38]2.2'!$E$120:$H$121,'[38]2.2'!$E$168:$H$170,'[38]2.2'!$E$172:$H$172,'[38]2.2'!$E$85:$H$86</definedName>
    <definedName name="P1_T2.2_Protect" hidden="1">'[38]2.2'!$G$8:$H$8,'[38]2.2'!$G$10:$H$10,'[38]2.2'!$G$12:$H$12,'[38]2.2'!$G$16:$H$16,'[38]2.2'!$G$19:$H$20,'[38]2.2'!$G$24:$H$24,'[38]2.2'!$G$27:$H$27,'[38]2.2'!$G$47:$H$47</definedName>
    <definedName name="P1_T2?axis?R?ВТОП">'[38]2'!$E$44:$L$54,'[38]2'!$E$57:$L$67,'[38]2'!$E$70:$L$80,'[38]2'!$E$83:$L$93,'[38]2'!$E$96:$L$106,'[38]2'!$E$110:$L$120,'[38]2'!$E$123:$L$133,'[38]2'!$E$137:$L$147</definedName>
    <definedName name="P1_T2?axis?R?ВТОП?">'[38]2'!$C$151:$C$161,'[38]2'!$C$137:$C$147,'[38]2'!$C$123:$C$133,'[38]2'!$C$110:$C$120,'[38]2'!$C$96:$C$106,'[38]2'!$C$83:$C$93,'[38]2'!$C$70:$C$80,'[38]2'!$C$57:$C$67</definedName>
    <definedName name="P1_T2?axis?R?ДЕТ">'[38]2'!$E$165:$L$175,'[38]2'!$E$30:$L$40,'[38]2'!$E$44:$L$54,'[38]2'!$E$57:$L$67,'[38]2'!$E$70:$L$80,'[38]2'!$E$83:$L$93,'[38]2'!$E$96:$L$106,'[38]2'!$E$110:$L$120</definedName>
    <definedName name="P1_T2?axis?R?ДЕТ?">'[38]2'!$B$44:$B$54,'[38]2'!$B$57:$B$67,'[38]2'!$B$70:$B$80,'[38]2'!$B$83:$B$93,'[38]2'!$B$96:$B$106,'[38]2'!$B$110:$B$120,'[38]2'!$B$123:$B$133,'[38]2'!$B$137:$B$147</definedName>
    <definedName name="P1_T2?Data">'[38]2'!$I$6:$L$31,'[38]2'!$E$33:$F$39,'[38]2'!$I$33:$L$39,'[38]2'!$E$41:$F$41,'[38]2'!$I$41:$L$41,'[38]2'!$E$43:$F$45,'[38]2'!$I$43:$L$45,'[38]2'!$E$47:$F$53,'[38]2'!$I$47:$L$53</definedName>
    <definedName name="P1_T2?unit?РУБ.ТНТ">'[38]2'!$E$86:$F$86,'[38]2'!$E$91:$F$92,'[38]2'!$E$110:$F$111,'[38]2'!$E$113:$F$113,'[38]2'!$E$118:$F$119,'[38]2'!$E$165:$F$166,'[38]2'!$E$168:$F$168,'[38]2'!$E$173:$F$174</definedName>
    <definedName name="P1_T2?unit?ТРУБ">'[38]2'!$E$99:$F$105,'[38]2'!$E$107:$F$107,'[38]2'!$E$122:$F$124,'[38]2'!$E$126:$F$132,'[38]2'!$E$134:$F$134,'[38]2'!$E$136:$F$138,'[38]2'!$E$140:$F$146,'[38]2'!$E$148:$F$148</definedName>
    <definedName name="P1_T2_1_Protect" hidden="1">'[38]2.1'!$G$8:$H$8,'[38]2.1'!$G$10:$H$10,'[38]2.1'!$G$12:$H$12,'[38]2.1'!$G$19:$H$20,'[38]2.1'!$G$24:$H$24,'[38]2.1'!$G$27:$H$27,'[38]2.1'!$G$47:$H$47,'[38]2.1'!$G$49:$H$49</definedName>
    <definedName name="P1_T2_2_Protect" hidden="1">'[38]2.2'!$G$8:$H$8,'[38]2.2'!$G$10:$H$10,'[38]2.2'!$G$12:$H$12,'[38]2.2'!$G$19:$H$20,'[38]2.2'!$G$24:$H$24,'[38]2.2'!$G$27:$H$27,'[38]2.2'!$G$47:$H$47,'[38]2.2'!$G$49:$H$49</definedName>
    <definedName name="P1_T2_Protect" hidden="1">'[76]2'!$O$17:$P$18,'[76]2'!$D$6:$E$6,'[76]2'!$D$8:$E$8,'[76]2'!$D$10:$E$10,'[76]2'!$D$17:$E$18,'[76]2'!$G$6:$H$6,'[76]2'!$G$8:$H$8,'[76]2'!$F$5:$H$5,'[76]2'!$G$10:$H$10,'[76]2'!$G$17:$H$18</definedName>
    <definedName name="P1_T20_Protect" hidden="1">'[76]20'!$B$8:$B$16,'[76]20'!$B$20:$B$28,'[76]20'!$G$9:$K$10,'[76]20'!$G$12:$K$13,'[76]20'!$G$15:$K$16,'[76]20'!$G$21:$K$22,'[76]20'!$G$24:$K$25,'[76]20'!$G$27:$K$28</definedName>
    <definedName name="P1_T20_Protection" hidden="1">'[34]20'!$E$4:$H$4,'[34]20'!$E$13:$H$13,'[34]20'!$E$16:$H$17,'[34]20'!$E$19:$H$19,'[34]20'!$J$4:$M$4,'[34]20'!$J$8:$M$11,'[34]20'!$J$13:$M$13,'[34]20'!$J$16:$M$17,'[34]20'!$J$19:$M$19</definedName>
    <definedName name="P1_T21.1?axis?ПРД?БАЗ">'[33]21.1'!$V$8:$V$37,'[33]21.1'!$T$8:$T$37,'[33]21.1'!$R$8:$R$37,'[33]21.1'!$P$8:$P$37,'[33]21.1'!$N$8:$N$37,'[33]21.1'!$L$8:$L$37,'[33]21.1'!$J$8:$J$37,'[33]21.1'!$H$8:$H$37</definedName>
    <definedName name="P1_T21.1?axis?ПРД?РЕГ">'[33]21.1'!$W$8:$W$37,'[33]21.1'!$G$8:$G$37,'[33]21.1'!$I$8:$I$37,'[33]21.1'!$K$8:$K$37,'[33]21.1'!$M$8:$M$37,'[33]21.1'!$O$8:$O$37,'[33]21.1'!$Q$8:$Q$37,'[33]21.1'!$S$8:$S$37</definedName>
    <definedName name="P1_T21.1?Data">'[11]21.1'!$C$8:$D$8,'[11]21.1'!$F$10:$G$11,'[11]21.1'!$C$10:$D$11,'[11]21.1'!$F$13:$G$16,'[11]21.1'!$C$13:$D$16,'[11]21.1'!$F$18:$G$20,'[11]21.1'!$C$18:$D$20,'[11]21.1'!$F$22:$G$22,'[11]21.1'!$C$22:$D$22,'[11]21.1'!$F$24:$G$25</definedName>
    <definedName name="P1_T21.2.1?Data">'[11]21.2.1'!$C$9:$D$9,'[11]21.2.1'!$F$11:$G$12,'[11]21.2.1'!$C$11:$D$12,'[11]21.2.1'!$F$14:$G$17,'[11]21.2.1'!$C$14:$D$17,'[11]21.2.1'!$F$19:$G$21,'[11]21.2.1'!$C$19:$D$21,'[11]21.2.1'!$F$23:$G$23,'[11]21.2.1'!$C$23:$D$23</definedName>
    <definedName name="P1_T21.2.2?Data">'[11]21.2.2'!$C$9:$D$9,'[11]21.2.2'!$F$11:$G$12,'[11]21.2.2'!$C$11:$D$12,'[11]21.2.2'!$F$14:$G$17,'[11]21.2.2'!$C$14:$D$17,'[11]21.2.2'!$F$19:$G$21,'[11]21.2.2'!$C$19:$D$21,'[11]21.2.2'!$F$23:$G$23,'[11]21.2.2'!$C$23:$D$23</definedName>
    <definedName name="P1_T21.4?Data">'[11]21.4'!$C$11:$D$11,'[11]21.4'!$F$13:$G$14,'[11]21.4'!$C$13:$D$14,'[11]21.4'!$F$16:$G$19,'[11]21.4'!$C$16:$D$19,'[11]21.4'!$F$21:$G$23,'[11]21.4'!$C$21:$D$23,'[11]21.4'!$F$25:$G$25,'[11]21.4'!$C$25:$D$25,'[11]21.4'!$F$27:$G$28</definedName>
    <definedName name="P1_T21_Protection">'[34]21'!$O$31:$S$33,'[34]21'!$E$11,'[34]21'!$G$11:$K$11,'[34]21'!$M$11,'[34]21'!$O$11:$S$11,'[34]21'!$E$14:$E$16,'[34]21'!$G$14:$K$16,'[34]21'!$M$14:$M$16,'[34]21'!$O$14:$S$16</definedName>
    <definedName name="P1_T22?Data">'[38]22'!$G$6:$O$6,'[38]22'!$G$20:$O$22,'[38]22'!$G$8:$O$10,'[38]22'!$G$25:$O$25,'[38]22'!$C$6,'[38]22'!$C$8:$C$10,'[38]22'!$C$18,'[38]22'!$C$20:$C$22</definedName>
    <definedName name="P1_T23_Protection">'[34]23'!$F$9:$J$25,'[34]23'!$O$9:$P$25,'[34]23'!$A$32:$A$34,'[34]23'!$F$32:$J$34,'[34]23'!$O$32:$P$34,'[34]23'!$A$37:$A$53,'[34]23'!$F$37:$J$53,'[34]23'!$O$37:$P$53</definedName>
    <definedName name="P1_T25_Protect" hidden="1">'[76]25'!$Q:$DR,'[76]25'!$A$50:$P$306,'[76]25'!$B$7:$C$11,'[76]25'!$B$13:$C$17,'[76]25'!$B$19:$C$23,'[76]25'!$B$26:$C$34,'[76]25'!$H$9:$L$11,'[76]25'!$H$15:$L$17,'[76]25'!$H$21:$L$23</definedName>
    <definedName name="P1_T25_protection">'[34]25'!$G$8:$J$21,'[34]25'!$G$24:$J$28,'[34]25'!$G$30:$J$33,'[34]25'!$G$35:$J$37,'[34]25'!$G$41:$J$42,'[34]25'!$L$8:$O$21,'[34]25'!$L$24:$O$28,'[34]25'!$L$30:$O$33</definedName>
    <definedName name="P1_T26_Protection">'[34]26'!$B$34:$B$36,'[34]26'!$F$8:$I$8,'[34]26'!$F$10:$I$11,'[34]26'!$F$13:$I$15,'[34]26'!$F$18:$I$19,'[34]26'!$F$22:$I$24,'[34]26'!$F$26:$I$26,'[34]26'!$F$29:$I$32</definedName>
    <definedName name="P1_T27?L3.1">'[11]27'!$L$12:$P$12,'[11]27'!$S$12:$W$12,'[11]27'!$Y$12:$AC$12,'[11]27'!$AE$12:$AI$12,'[11]27'!$E$12:$I$12</definedName>
    <definedName name="P1_T27?L3.2">'[11]27'!$E$13:$I$13,'[11]27'!$AE$13:$AI$13,'[11]27'!$Y$13:$AC$13,'[11]27'!$S$13:$W$13,'[11]27'!$L$13:$P$13</definedName>
    <definedName name="P1_T27?L4">'[11]27'!$M$15:$P$15,'[11]27'!$R$15:$X$15,'[11]27'!$Z$15:$AD$15,'[11]27'!$AF$15:$AJ$15,'[11]27'!$AL$15:$AP$15,'[11]27'!$AR$15:$AU$15,'[11]27'!$D$15,'[11]27'!$F$15:$I$15</definedName>
    <definedName name="P1_T27?L4.1">'[11]27'!$M$16:$P$16,'[11]27'!$T$16:$W$16,'[11]27'!$Z$16:$AC$16,'[11]27'!$AF$16:$AI$16,'[11]27'!$AL$16:$AO$16,'[11]27'!$AR$16:$AU$16</definedName>
    <definedName name="P1_T27?L4.1.1">'[33]27'!$BO$17:$BR$17,'[33]27'!$BI$17:$BL$17,'[33]27'!$BC$17:$BF$17,'[33]27'!$AW$17:$AZ$17,'[33]27'!$AQ$17:$AT$17,'[33]27'!$AK$17:$AN$17,'[33]27'!$AE$17:$AH$17,'[33]27'!$Y$17:$AB$17,'[33]27'!$S$17:$V$17,'[33]27'!$M$17:$P$17</definedName>
    <definedName name="P1_T27?L4.1.1.1">'[11]27'!$T$18:$W$18,'[11]27'!$Z$18:$AC$18,'[11]27'!$AF$18:$AI$18,'[11]27'!$AL$18:$AO$18,'[11]27'!$AR$18:$AU$18,'[11]27'!$F$18:$I$18</definedName>
    <definedName name="P1_T27?L4.1.2">'[11]27'!$F$19:$I$19,'[11]27'!$AR$19:$AU$19,'[11]27'!$AL$19:$AO$19,'[11]27'!$AF$19:$AI$19,'[11]27'!$Z$19:$AC$19,'[11]27'!$T$19:$W$19</definedName>
    <definedName name="P1_T27?L4.2">'[11]27'!$M$21:$P$21</definedName>
    <definedName name="P1_T27_Protection">'[34]27'!$B$34:$B$36,'[34]27'!$F$8:$I$8,'[34]27'!$F$10:$I$11,'[34]27'!$F$13:$I$15,'[34]27'!$F$18:$I$19,'[34]27'!$F$22:$I$24,'[34]27'!$F$26:$I$26,'[34]27'!$F$29:$I$32</definedName>
    <definedName name="P1_T28.3?unit?РУБ.ГКАЛ">'[11]28.3'!$E$17:$S$17,'[11]28.3'!$E$21:$S$23,'[11]28.3'!$E$25:$S$25</definedName>
    <definedName name="P1_T28?axis?R?ПЭ">'[34]28'!$D$16:$I$18,'[34]28'!$D$22:$I$24,'[34]28'!$D$28:$I$30,'[34]28'!$D$37:$I$39,'[34]28'!$D$42:$I$44,'[34]28'!$D$48:$I$50,'[34]28'!$D$54:$I$56,'[34]28'!$D$63:$I$65</definedName>
    <definedName name="P1_T28?axis?R?ПЭ?">'[34]28'!$B$16:$B$18,'[34]28'!$B$22:$B$24,'[34]28'!$B$28:$B$30,'[34]28'!$B$37:$B$39,'[34]28'!$B$42:$B$44,'[34]28'!$B$48:$B$50,'[34]28'!$B$54:$B$56,'[34]28'!$B$63:$B$65</definedName>
    <definedName name="P1_T28?Data">'[34]28'!$G$242:$H$265,'[34]28'!$D$242:$E$265,'[34]28'!$G$216:$H$239,'[34]28'!$D$268:$E$292,'[34]28'!$G$268:$H$292,'[34]28'!$D$216:$E$239,'[34]28'!$G$190:$H$213</definedName>
    <definedName name="P1_T28_Protection">'[34]28'!$B$74:$B$76,'[34]28'!$B$80:$B$82,'[34]28'!$B$89:$B$91,'[34]28'!$B$94:$B$96,'[34]28'!$B$100:$B$102,'[34]28'!$B$106:$B$108,'[34]28'!$B$115:$B$117,'[34]28'!$B$120:$B$122</definedName>
    <definedName name="P1_T29?item_ext?1СТ">'[11]29'!$G$33:$X$33</definedName>
    <definedName name="P1_T29?item_ext?2СТ.М">'[11]29'!$G$15:$X$15</definedName>
    <definedName name="P1_T29?item_ext?2СТ.Э">'[11]29'!$G$16:$X$16</definedName>
    <definedName name="P1_T29?L10">'[11]29'!$M$19:$X$19,'[11]29'!$M$30:$X$30,'[11]29'!$M$33:$X$33</definedName>
    <definedName name="P1_T29?L4">'[33]29'!$G$24,'[33]29'!$G$26:$G$27,'[33]29'!$G$30,'[33]29'!$G$32:$G$33,'[33]29'!$G$36,'[33]29'!$G$38:$G$39,'[33]29'!$G$42,'[33]29'!$G$44:$G$45,'[33]29'!$G$48,'[33]29'!$G$50:$G$51,'[33]29'!$G$54,'[33]29'!$G$56:$G$57,'[33]29'!$G$60,'[33]29'!$G$62:$G$63</definedName>
    <definedName name="P1_T29?L5">'[11]29'!$H$13,'[11]29'!$H$16,'[11]29'!$H$19,'[11]29'!$H$27,'[11]29'!$H$30,'[11]29'!$H$33,'[11]29'!$H$41</definedName>
    <definedName name="P1_T29?L6">'[11]29'!$I$13:$L$13,'[11]29'!$I$15:$L$16,'[11]29'!$I$19:$L$24,'[11]29'!$I$26:$L$27,'[11]29'!$I$30:$L$30,'[11]29'!$I$33:$L$38,'[11]29'!$I$40:$L$41</definedName>
    <definedName name="P1_T3?unit?МКВТЧ">'[33]3'!$E$22:$N$22,'[33]3'!$E$12:$N$12,'[33]3'!$E$15:$N$15,'[33]3'!$E$18:$N$19,'[33]3'!$E$25:$N$25,'[33]3'!$E$29:$N$30,'[33]3'!$E$33:$N$33,'[33]3'!$E$37:$N$38,'[33]3'!$E$40:$N$41</definedName>
    <definedName name="P1_T3_PRT" localSheetId="11" hidden="1">#REF!,#REF!,#REF!</definedName>
    <definedName name="P1_T3_PRT" localSheetId="12" hidden="1">#REF!,#REF!,#REF!</definedName>
    <definedName name="P1_T3_PRT" hidden="1">#REF!,#REF!,#REF!</definedName>
    <definedName name="P1_T4_Protect" hidden="1">'[53]4'!$G$20:$J$20,'[53]4'!$G$22:$J$22,'[53]4'!$G$24:$J$28,'[53]4'!$L$11:$O$17,'[53]4'!$L$20:$O$20,'[53]4'!$L$22:$O$22,'[53]4'!$L$24:$O$28,'[53]4'!$Q$11:$T$17,'[53]4'!$Q$20:$T$20</definedName>
    <definedName name="P1_T5_Protect" hidden="1">'[76]5'!$J$41:$M$49,'[76]5'!$E$52:$H$54,'[76]5'!$E$56:$H$64,'[76]5'!$E$67:$M$79,'[76]5'!$E$7:$H$9,'[76]5'!$E$11:$H$19,'[76]5'!$J$7:$J$9,'[76]5'!$J$11:$J$19,'[76]5'!$E$22:$H$24</definedName>
    <definedName name="P1_T6_Protect" localSheetId="11" hidden="1">'[76]6'!$D$33:$H$34,'[76]6'!$D$36:$H$37,'[76]6'!$D$39:$H$40,'[76]6'!$D$47:$H$47,'[76]6'!$A$58:$L$506,'[76]6'!$M:$EU,'[76]6'!$D$43:$H$45,'[76]6'!$D$16:$H$18,'[76]6'!$D$51:$H$52</definedName>
    <definedName name="P1_T6_Protect" localSheetId="12" hidden="1">'[76]6'!$D$33:$H$34,'[76]6'!$D$36:$H$37,'[76]6'!$D$39:$H$40,'[76]6'!$D$47:$H$47,'[76]6'!$A$58:$L$506,'[76]6'!$M:$EU,'[76]6'!$D$43:$H$45,'[76]6'!$D$16:$H$18,'[76]6'!$D$51:$H$52</definedName>
    <definedName name="P1_T6_Protect">'[53]6'!$D$46:$H$55,'[53]6'!$J$46:$N$55,'[53]6'!$D$57:$H$59,'[53]6'!$J$57:$N$59,'[53]6'!$B$10:$B$19,'[53]6'!$D$10:$H$19,'[53]6'!$J$10:$N$19,'[53]6'!$D$21:$H$23,'[53]6'!$J$21:$N$23</definedName>
    <definedName name="P1_T7?Data">'[11]7'!$D$28:$S$28,'[11]7'!$D$45:$S$45,'[11]7'!$D$14:$S$15,'[11]7'!$D$17:$S$17,'[11]7'!$D$19:$S$19,'[11]7'!$D$21:$S$21,'[11]7'!$D$23:$S$23,'[11]7'!$D$25:$S$25,'[11]7'!$D$30:$S$31,'[11]7'!$D$33:$S$33,'[11]7'!$D$35:$S$35,'[11]7'!$D$37:$S$37</definedName>
    <definedName name="P1_T9_Protect" hidden="1">'[76]9'!$D$16:$H$16,'[76]9'!$D$17:$F$17,'[76]9'!$D$19:$H$19,'[76]9'!$D$20:$F$20,'[76]9'!$D$7:$E$7,'[76]9'!$D$8:$F$8,'[76]9'!$D$11:$H$13,'[76]9'!$A$22:$L$387,'[76]9'!$M:$CC</definedName>
    <definedName name="P10_T1_Protect">[53]перекрестка!$F$42:$H$46,[53]перекрестка!$F$49:$G$49,[53]перекрестка!$F$50:$H$54,[53]перекрестка!$F$55:$G$55,[53]перекрестка!$F$56:$H$60</definedName>
    <definedName name="P10_T16?item_ext?ЧЕЛ">'[77]16'!$H$144:$P$144,'[77]16'!$H$157:$P$157,'[77]16'!$H$227:$P$227,'[77]16'!$H$128:$P$128,'[77]16'!$H$191:$P$191,'[77]16'!$H$202:$P$202,'[77]16'!$H$146:$P$146</definedName>
    <definedName name="P10_T16?unit?ТРУБ">'[77]16'!$H$269:$P$269,'[77]16'!$H$179:$P$179,'[77]16'!$H$60:$P$60,'[77]16'!$H$222:$P$222,'[77]16'!$H$138:$P$138,'[77]16'!$H$136:$P$136,'[77]16'!$H$174:$P$174,'[77]16'!$H$188:$P$188</definedName>
    <definedName name="P10_T16?unit?ЧЕЛ">'[77]16'!$H$27:$P$27,'[77]16'!$H$135:$P$135,'[77]16'!$H$90:$P$90,'[77]16'!$H$261:$P$261,'[77]16'!$H$184:$P$184,'[77]16'!$H$103:$P$103,'[77]16'!$H$220:$P$220,'[77]16'!$H$265:$P$265</definedName>
    <definedName name="P10_T28_Protection">'[34]28'!$G$167:$H$169,'[34]28'!$D$172:$E$174,'[34]28'!$G$172:$H$174,'[34]28'!$D$178:$E$180,'[34]28'!$G$178:$H$181,'[34]28'!$D$184:$E$186,'[34]28'!$G$184:$H$186</definedName>
    <definedName name="P11_T1_Protect">[53]перекрестка!$F$62:$H$66,[53]перекрестка!$F$68:$H$72,[53]перекрестка!$F$74:$H$78,[53]перекрестка!$F$80:$H$84,[53]перекрестка!$F$89:$G$89</definedName>
    <definedName name="P11_T16?item_ext?ЧЕЛ">'[77]16'!$H$137:$P$137,'[77]16'!$H$229:$P$229,'[77]16'!$H$9:$P$9,'[77]16'!$H$83:$P$83,'[77]16'!$H$112:$P$112,'[77]16'!$H$40:$P$40,'[77]16'!$H$22:$P$22,'[77]16'!$H$54:$P$54</definedName>
    <definedName name="P11_T16?unit?ТРУБ">'[77]16'!$H$107:$P$107,'[77]16'!$H$208:$P$208,'[77]16'!$H$233:$P$233,'[77]16'!$H$6:$P$6,'[77]16'!$H$8:$P$8,'[77]16'!$H$228:$P$228,'[77]16'!$H$125:$P$125,'[77]16'!$H$105:$P$105</definedName>
    <definedName name="P11_T16?unit?ЧЕЛ" localSheetId="11">'[77]16'!$H$29:$P$29,'[77]16'!$H$58:$P$58,'[77]16'!$H$225:$P$225,'[77]16'!$H$209:$P$209,'[77]16'!$H$99:$P$99,'[77]16'!$H$38:$P$38,'[77]16'!$H$9:$P$9,[0]!P1_T16?unit?ЧЕЛ</definedName>
    <definedName name="P11_T16?unit?ЧЕЛ" localSheetId="12">'[77]16'!$H$29:$P$29,'[77]16'!$H$58:$P$58,'[77]16'!$H$225:$P$225,'[77]16'!$H$209:$P$209,'[77]16'!$H$99:$P$99,'[77]16'!$H$38:$P$38,'[77]16'!$H$9:$P$9,[0]!P1_T16?unit?ЧЕЛ</definedName>
    <definedName name="P11_T16?unit?ЧЕЛ">'[77]16'!$H$29:$P$29,'[77]16'!$H$58:$P$58,'[77]16'!$H$225:$P$225,'[77]16'!$H$209:$P$209,'[77]16'!$H$99:$P$99,'[77]16'!$H$38:$P$38,'[77]16'!$H$9:$P$9,[0]!P1_T16?unit?ЧЕЛ</definedName>
    <definedName name="P11_T28_Protection">'[34]28'!$D$193:$E$195,'[34]28'!$G$193:$H$195,'[34]28'!$D$198:$E$200,'[34]28'!$G$198:$H$200,'[34]28'!$D$204:$E$206,'[34]28'!$G$204:$H$206,'[34]28'!$D$210:$E$212,'[34]28'!$B$68:$B$70</definedName>
    <definedName name="P12_T1_Protect">[53]перекрестка!$F$90:$H$94,[53]перекрестка!$F$95:$G$95,[53]перекрестка!$F$96:$H$100,[53]перекрестка!$F$102:$H$106,[53]перекрестка!$F$108:$H$112</definedName>
    <definedName name="P12_T16?item_ext?ЧЕЛ" localSheetId="11">[0]!P1_T16?item_ext?ЧЕЛ,P2_T16?item_ext?ЧЕЛ,P3_T16?item_ext?ЧЕЛ,P4_T16?item_ext?ЧЕЛ,P5_T16?item_ext?ЧЕЛ,P6_T16?item_ext?ЧЕЛ,P7_T16?item_ext?ЧЕЛ</definedName>
    <definedName name="P12_T16?item_ext?ЧЕЛ" localSheetId="12">[0]!P1_T16?item_ext?ЧЕЛ,P2_T16?item_ext?ЧЕЛ,P3_T16?item_ext?ЧЕЛ,P4_T16?item_ext?ЧЕЛ,P5_T16?item_ext?ЧЕЛ,P6_T16?item_ext?ЧЕЛ,P7_T16?item_ext?ЧЕЛ</definedName>
    <definedName name="P12_T16?item_ext?ЧЕЛ">[0]!P1_T16?item_ext?ЧЕЛ,P2_T16?item_ext?ЧЕЛ,P3_T16?item_ext?ЧЕЛ,P4_T16?item_ext?ЧЕЛ,P5_T16?item_ext?ЧЕЛ,P6_T16?item_ext?ЧЕЛ,P7_T16?item_ext?ЧЕЛ</definedName>
    <definedName name="P12_T16?unit?ТРУБ">'[77]16'!$H$93:$P$93,'[77]16'!$H$186:$P$186,'[77]16'!$H$161:$P$161,'[77]16'!$H$219:$P$219,'[77]16'!$H$102:$P$102,'[77]16'!$H$120:$P$120,'[77]16'!$H$100:$P$100,'[77]16'!$H$199:$P$199</definedName>
    <definedName name="P12_T16?unit?ЧЕЛ" localSheetId="11">P2_T16?unit?ЧЕЛ,P3_T16?unit?ЧЕЛ,P4_T16?unit?ЧЕЛ,P5_T16?unit?ЧЕЛ,P6_T16?unit?ЧЕЛ,P7_T16?unit?ЧЕЛ,P8_T16?unit?ЧЕЛ,P9_T16?unit?ЧЕЛ,P10_T16?unit?ЧЕЛ</definedName>
    <definedName name="P12_T16?unit?ЧЕЛ" localSheetId="12">P2_T16?unit?ЧЕЛ,P3_T16?unit?ЧЕЛ,P4_T16?unit?ЧЕЛ,P5_T16?unit?ЧЕЛ,P6_T16?unit?ЧЕЛ,P7_T16?unit?ЧЕЛ,P8_T16?unit?ЧЕЛ,P9_T16?unit?ЧЕЛ,P10_T16?unit?ЧЕЛ</definedName>
    <definedName name="P12_T16?unit?ЧЕЛ">P2_T16?unit?ЧЕЛ,P3_T16?unit?ЧЕЛ,P4_T16?unit?ЧЕЛ,P5_T16?unit?ЧЕЛ,P6_T16?unit?ЧЕЛ,P7_T16?unit?ЧЕЛ,P8_T16?unit?ЧЕЛ,P9_T16?unit?ЧЕЛ,P10_T16?unit?ЧЕЛ</definedName>
    <definedName name="P12_T28_Protection" localSheetId="11">P1_T28_Protection,P2_T28_Protection,P3_T28_Protection,P4_T28_Protection,P5_T28_Protection,P6_T28_Protection,P7_T28_Protection,P8_T28_Protection</definedName>
    <definedName name="P12_T28_Protection" localSheetId="12">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T1_Protect">[53]перекрестка!$F$114:$H$118,[53]перекрестка!$F$120:$H$124,[53]перекрестка!$F$127:$G$127,[53]перекрестка!$F$128:$H$132,[53]перекрестка!$F$133:$G$133</definedName>
    <definedName name="P13_T16?unit?ТРУБ">'[77]16'!$H$217:$P$217,'[77]16'!$H$141:$P$141,'[77]16'!$H$37:$P$37,'[77]16'!$H$156:$P$156,'[77]16'!$H$195:$P$195,'[77]16'!$H$152:$P$152,'[77]16'!$H$48:$P$48,'[77]16'!$H$10:$P$10</definedName>
    <definedName name="P14_T1_Protect">[53]перекрестка!$F$134:$H$138,[53]перекрестка!$F$140:$H$144,[53]перекрестка!$F$146:$H$150,[53]перекрестка!$F$152:$H$156,[53]перекрестка!$F$158:$H$162</definedName>
    <definedName name="P14_T16?unit?ТРУБ">'[77]16'!$H$57:$P$57,'[77]16'!$H$242:$P$242,'[77]16'!$H$12:$P$12,'[77]16'!$H$123:$P$123,'[77]16'!$H$129:$P$129,'[77]16'!$H$213:$P$213,'[77]16'!$H$35:$P$35,'[77]16'!$H$206:$P$206</definedName>
    <definedName name="P15_T1_Protect" hidden="1">[53]перекрестка!$J$158:$K$162,[53]перекрестка!$J$152:$K$156,[53]перекрестка!$J$146:$K$150,[53]перекрестка!$J$140:$K$144,[53]перекрестка!$J$11</definedName>
    <definedName name="P15_T16?unit?ТРУБ" localSheetId="11">'[77]16'!$H$246:$P$246,'[77]16'!$H$154:$P$154,'[77]16'!$H$116:$P$116,'[77]16'!$H$114:$P$114,'[77]16'!$H$78:$P$78,[0]!P1_T16?unit?ТРУБ,P2_T16?unit?ТРУБ,P3_T16?unit?ТРУБ</definedName>
    <definedName name="P15_T16?unit?ТРУБ" localSheetId="12">'[77]16'!$H$246:$P$246,'[77]16'!$H$154:$P$154,'[77]16'!$H$116:$P$116,'[77]16'!$H$114:$P$114,'[77]16'!$H$78:$P$78,[0]!P1_T16?unit?ТРУБ,P2_T16?unit?ТРУБ,P3_T16?unit?ТРУБ</definedName>
    <definedName name="P15_T16?unit?ТРУБ">'[77]16'!$H$246:$P$246,'[77]16'!$H$154:$P$154,'[77]16'!$H$116:$P$116,'[77]16'!$H$114:$P$114,'[77]16'!$H$78:$P$78,[0]!P1_T16?unit?ТРУБ,P2_T16?unit?ТРУБ,P3_T16?unit?ТРУБ</definedName>
    <definedName name="P16_T1_Protect" hidden="1">[53]перекрестка!$J$12:$K$16,[53]перекрестка!$J$17,[53]перекрестка!$J$18:$K$22,[53]перекрестка!$J$24:$K$28,[53]перекрестка!$J$30:$K$34,[53]перекрестка!$F$23:$G$23</definedName>
    <definedName name="P16_T16?unit?ТРУБ" localSheetId="11">P4_T16?unit?ТРУБ,P5_T16?unit?ТРУБ,P6_T16?unit?ТРУБ,P7_T16?unit?ТРУБ,P8_T16?unit?ТРУБ,P9_T16?unit?ТРУБ,P10_T16?unit?ТРУБ,P11_T16?unit?ТРУБ</definedName>
    <definedName name="P16_T16?unit?ТРУБ" localSheetId="12">P4_T16?unit?ТРУБ,P5_T16?unit?ТРУБ,P6_T16?unit?ТРУБ,P7_T16?unit?ТРУБ,P8_T16?unit?ТРУБ,P9_T16?unit?ТРУБ,P10_T16?unit?ТРУБ,P11_T16?unit?ТРУБ</definedName>
    <definedName name="P16_T16?unit?ТРУБ">P4_T16?unit?ТРУБ,P5_T16?unit?ТРУБ,P6_T16?unit?ТРУБ,P7_T16?unit?ТРУБ,P8_T16?unit?ТРУБ,P9_T16?unit?ТРУБ,P10_T16?unit?ТРУБ,P11_T16?unit?ТРУБ</definedName>
    <definedName name="P17_T1_Protect" hidden="1">[53]перекрестка!$F$29:$G$29,[53]перекрестка!$F$61:$G$61,[53]перекрестка!$F$67:$G$67,[53]перекрестка!$F$101:$G$101,[53]перекрестка!$F$107:$G$107</definedName>
    <definedName name="P18_T1_Protect" localSheetId="11" hidden="1">[53]перекрестка!$F$139:$G$139,[53]перекрестка!$F$145:$G$145,[53]перекрестка!$J$36:$K$40,P1_T1_Protect,P2_T1_Protect,P3_T1_Protect,P4_T1_Protect</definedName>
    <definedName name="P18_T1_Protect" localSheetId="12" hidden="1">[53]перекрестка!$F$139:$G$139,[53]перекрестка!$F$145:$G$145,[53]перекрестка!$J$36:$K$40,P1_T1_Protect,P2_T1_Protect,P3_T1_Protect,P4_T1_Protect</definedName>
    <definedName name="P18_T1_Protect" hidden="1">[53]перекрестка!$F$139:$G$139,[53]перекрестка!$F$145:$G$145,[53]перекрестка!$J$36:$K$40,P1_T1_Protect,P2_T1_Protect,P3_T1_Protect,P4_T1_Protect</definedName>
    <definedName name="P19_T1_Protect" localSheetId="11"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11" hidden="1">[0]!P5_T1_Protect,[0]!P6_T1_Protect,[0]!P7_T1_Protect,[0]!P8_T1_Protect,[0]!P9_T1_Protect,[0]!P10_T1_Protect,[0]!P11_T1_Protect,[0]!P12_T1_Protect,[0]!P13_T1_Protect,[0]!P14_T1_Protect</definedName>
    <definedName name="P19_T2_Protect" localSheetId="12" hidden="1">[0]!P5_T1_Protect,[0]!P6_T1_Protect,[0]!P7_T1_Protect,[0]!P8_T1_Protect,[0]!P9_T1_Protect,[0]!P10_T1_Protect,[0]!P11_T1_Protect,[0]!P12_T1_Protect,[0]!P13_T1_Protect,[0]!P14_T1_Protect</definedName>
    <definedName name="P19_T2_Protect" hidden="1">[0]!P5_T1_Protect,[0]!P6_T1_Protect,[0]!P7_T1_Protect,[0]!P8_T1_Protect,[0]!P9_T1_Protect,[0]!P10_T1_Protect,[0]!P11_T1_Protect,[0]!P12_T1_Protect,[0]!P13_T1_Protect,[0]!P14_T1_Protect</definedName>
    <definedName name="p2_" localSheetId="11">#REF!</definedName>
    <definedName name="p2_" localSheetId="12">#REF!</definedName>
    <definedName name="p2_">#REF!</definedName>
    <definedName name="P2_dip" hidden="1">[37]FST5!$G$100:$G$116,[37]FST5!$G$118:$G$123,[37]FST5!$G$125:$G$126,[37]FST5!$G$128:$G$131,[37]FST5!$G$133,[37]FST5!$G$135:$G$139,[37]FST5!$G$141</definedName>
    <definedName name="P2_PROT_2" hidden="1">'[36]2'!$H$17:$I$18,'[36]2'!$H$21:$I$22,'[36]2'!$H$27:$I$28,'[36]2'!$H$31:$I$31,'[36]2'!$H$57:$I$59,'[36]2'!$H$53:$I$55,'[36]2'!$H$61:$I$62,'[36]2'!$H$74:$I$75,'[36]2'!$H$92:$I$94</definedName>
    <definedName name="P2_PROT_21" hidden="1">'[36]2.1'!$J$63:$J$64,'[36]2.1'!$M$55:$M$57,'[36]2.1'!$M$59:$M$61,'[36]2.1'!$M$63:$M$64,'[36]2.1'!$J$68:$J$70,'[36]2.1'!$J$72:$J$74,'[36]2.1'!$J$76:$J$77,'[36]2.1'!$M$68:$M$70</definedName>
    <definedName name="P2_PROT_22" hidden="1">'[36]2.2'!$J$129:$O$130,'[36]2.2'!$J$144:$O$144,'[36]2.2'!$P$3:$U$197,'[36]2.2'!$A$189:$O$197,'[36]2.2'!$B$39:$B$40,'[36]2.2'!$B$48:$B$49,'[36]2.2'!$J$9:$J$10,'[36]2.2'!$M$9:$M$10</definedName>
    <definedName name="P2_PROT_23" hidden="1">'[36]2.3'!$I$55:$L$57,'[36]2.3'!$I$59:$L$61,'[36]2.3'!$I$63:$L$64,'[36]2.3'!$I$68:$L$70,'[36]2.3'!$I$72:$L$74,'[36]2.3'!$I$76:$L$77,'[36]2.3'!$B$39:$B$40,'[36]2.3'!$B$48:$B$49</definedName>
    <definedName name="P2_PROT_4" hidden="1">'[36]4'!$P$8:$T$9,'[36]4'!$P$11:$T$14,'[36]4'!$V$8:$W$9,'[36]4'!$V$11:$W$14,'[36]4'!$F$17:$H$18,'[36]4'!$J$17:$N$18,'[36]4'!$P$17:$T$18,'[36]4'!$V$17:$W$18,'[36]4'!$F$20:$H$20</definedName>
    <definedName name="P2_PROT_I3" hidden="1">'[36]Расчет прибыли'!$C$30:$L$30,'[36]Расчет прибыли'!$C$32:$L$32,'[36]Расчет прибыли'!$C$34:$L$34,'[36]Расчет прибыли'!$A$35:$O$38,'[36]Расчет прибыли'!$M$4:$O$34</definedName>
    <definedName name="P2_SCOPE_16_PRT">'[23]16'!$E$38:$I$38,'[23]16'!$E$41:$I$41,'[23]16'!$E$45:$I$47,'[23]16'!$E$49:$I$49,'[23]16'!$E$53:$I$54,'[23]16'!$E$56:$I$57,'[23]16'!$E$59:$I$59,'[23]16'!$E$9:$I$13</definedName>
    <definedName name="P2_SCOPE_22" hidden="1">'[36]2.2'!$J$63:$O$64,'[36]2.2'!$J$68:$O$70,'[36]2.2'!$J$72:$O$74,'[36]2.2'!$J$76:$O$77,'[36]2.2'!$J$94:$O$96,'[36]2.2'!$J$98:$O$100,'[36]2.2'!$J$102:$O$103,'[36]2.2'!$J$117:$O$117</definedName>
    <definedName name="P2_SCOPE_4_PRT" hidden="1">'[73]4'!$P$25:$S$25,'[73]4'!$P$27:$S$31,'[73]4'!$U$14:$X$20,'[73]4'!$U$23:$X$23,'[73]4'!$U$25:$X$25,'[73]4'!$U$27:$X$31,'[73]4'!$Z$14:$AC$20,'[73]4'!$Z$23:$AC$23,'[73]4'!$Z$25:$AC$25</definedName>
    <definedName name="P2_SCOPE_5_PRT" hidden="1">'[23]5'!$P$25:$S$25,'[23]5'!$P$27:$S$31,'[23]5'!$U$14:$X$21,'[23]5'!$U$23:$X$23,'[23]5'!$U$25:$X$25,'[23]5'!$U$27:$X$31,'[23]5'!$Z$14:$AC$21,'[23]5'!$Z$23:$AC$23,'[23]5'!$Z$25:$AC$25</definedName>
    <definedName name="P2_SCOPE_CHK2" hidden="1">'[36]2'!$B$140:$M$141,'[36]2'!$B$154:$M$155,'[36]2'!$B$37:$M$38,'[36]2'!$B$160:$M$161,'[36]2'!$B$174:$M$175,'[36]2'!$B$53:$M$54,'[36]2'!$B$66:$M$67,'[36]2'!$B$79:$M$80</definedName>
    <definedName name="P2_SCOPE_CHK2.1" hidden="1">'[36]2.1'!$B$129:$O$130,'[36]2.1'!$B$142:$O$143,'[36]2.1'!$B$156:$O$157,'[36]2.1'!$B$39:$O$40,'[36]2.1'!$B$162:$O$163,'[36]2.1'!$B$176:$O$177,'[36]2.1'!$B$55:$O$56</definedName>
    <definedName name="P2_SCOPE_CHK2.2" hidden="1">'[36]2.2'!$B$129:$O$130,'[36]2.2'!$B$142:$O$143,'[36]2.2'!$B$156:$O$157,'[36]2.2'!$B$39:$O$40,'[36]2.2'!$B$162:$O$163,'[36]2.2'!$B$176:$O$177,'[36]2.2'!$B$55:$O$56</definedName>
    <definedName name="P2_SCOPE_CHK2.3" hidden="1">'[36]2.3'!$B$129:$L$130,'[36]2.3'!$B$142:$L$143,'[36]2.3'!$B$156:$L$157,'[36]2.3'!$B$39:$L$40,'[36]2.3'!$B$162:$L$163,'[36]2.3'!$B$176:$L$177,'[36]2.3'!$B$55:$L$56</definedName>
    <definedName name="P2_SCOPE_CORR" localSheetId="11" hidden="1">#REF!,#REF!,#REF!,#REF!,#REF!,#REF!,#REF!,#REF!</definedName>
    <definedName name="P2_SCOPE_CORR" localSheetId="12" hidden="1">#REF!,#REF!,#REF!,#REF!,#REF!,#REF!,#REF!,#REF!</definedName>
    <definedName name="P2_SCOPE_CORR" hidden="1">#REF!,#REF!,#REF!,#REF!,#REF!,#REF!,#REF!,#REF!</definedName>
    <definedName name="P2_SCOPE_F1_PRT" hidden="1">'[23]Ф-1 (для АО-энерго)'!$D$56:$E$59,'[23]Ф-1 (для АО-энерго)'!$D$34:$E$50,'[23]Ф-1 (для АО-энерго)'!$D$32:$E$32,'[23]Ф-1 (для АО-энерго)'!$D$23:$E$30</definedName>
    <definedName name="P2_SCOPE_F2_PRT" hidden="1">'[23]Ф-2 (для АО-энерго)'!$D$52:$G$54,'[23]Ф-2 (для АО-энерго)'!$C$21:$E$42,'[23]Ф-2 (для АО-энерго)'!$A$12:$E$12,'[23]Ф-2 (для АО-энерго)'!$C$8:$E$11</definedName>
    <definedName name="P2_SCOPE_PER_PRT" hidden="1">[23]перекрестка!$N$14:$N$25,[23]перекрестка!$N$27:$N$31,[23]перекрестка!$J$27:$K$31,[23]перекрестка!$F$27:$H$31,[23]перекрестка!$F$33:$H$37</definedName>
    <definedName name="P2_SCOPE_PRT_K1" hidden="1">[74]КУ1!$F$66:$G$66,[74]КУ1!$F$61:$G$63,[74]КУ1!$K$61:$K$63,[74]КУ1!$K$58,[74]КУ1!$I$57,[74]КУ1!$K$56,[74]КУ1!$H$57,[74]КУ1!$F$56:$G$58,[74]КУ1!$F$52:$G$53,[74]КУ1!$H$53</definedName>
    <definedName name="P2_SCOPE_SV_PRT">[23]свод!$E$72:$I$79,[23]свод!$E$81:$I$81,[23]свод!$E$85:$H$88,[23]свод!$E$90:$I$90,[23]свод!$E$107:$I$112,[23]свод!$E$114:$I$117,[23]свод!$E$124:$H$127</definedName>
    <definedName name="P2_T0_Protect">'[38]0'!$D$67:$G$67,'[38]0'!$E$73,'[38]0'!$G$73,'[38]0'!$D$75:$H$75,'[38]0'!$E$83:$E$84,'[38]0'!$G$83:$H$84,'[38]0'!$D$91,'[38]0'!$D$94,'[38]0'!$D$96:$D$97,'[38]0'!$D$99,'[38]0'!$F$99</definedName>
    <definedName name="P2_T1_Protect" hidden="1">[53]перекрестка!$J$68:$K$72,[53]перекрестка!$J$74:$K$78,[53]перекрестка!$J$80:$K$84,[53]перекрестка!$J$89,[53]перекрестка!$J$90:$K$94,[53]перекрестка!$J$95</definedName>
    <definedName name="P2_T12?L3.1.x">'[78]12'!$E$14:$M$14,'[78]12'!$E$44:$M$44,'[78]12'!$E$40:$M$40,'[78]12'!$E$28:$M$28,'[78]12'!$E$26:$M$26,'[78]12'!$E$24:$M$24,'[78]12'!$E$34:$M$34,'[78]12'!$E$22:$M$22</definedName>
    <definedName name="P2_T12?L3.x">'[78]12'!$E$13:$M$13,'[78]12'!$E$43:$M$43,'[78]12'!$E$39:$M$39,'[78]12'!$E$27:$M$27,'[78]12'!$E$25:$M$25,'[78]12'!$E$23:$M$23,'[78]12'!$E$33:$M$33,'[78]12'!$E$21:$M$21</definedName>
    <definedName name="P2_T12?unit?ГА" hidden="1">'[78]12'!$E$7:$I$7,'[78]12'!$E$36:$I$36,'[78]12'!$E$24:$I$24,'[78]12'!$E$46:$I$46,'[78]12'!$E$22:$I$22,'[78]12'!$E$20:$I$20,'[78]12'!$E$30:$I$30,'[78]12'!$E$44:$I$44</definedName>
    <definedName name="P2_T12?unit?ТРУБ" hidden="1">'[78]12'!$E$25:$I$25,'[78]12'!$E$54:$I$54,'[78]12'!$E$8:$I$10,'[78]12'!$E$23:$I$23,'[78]12'!$E$21:$I$21,'[78]12'!$E$45:$I$45,'[78]12'!$E$29:$I$29,'[78]12'!$E$19:$I$19</definedName>
    <definedName name="P2_T16?item_ext?ЧЕЛ" hidden="1">'[77]16'!$H$67:$P$67,'[77]16'!$H$209:$P$209,'[77]16'!$H$245:$P$245,'[77]16'!$H$130:$P$130,'[77]16'!$H$182:$P$182,'[77]16'!$H$263:$P$263,'[77]16'!$H$234:$P$234,'[77]16'!$H$81:$P$81</definedName>
    <definedName name="P2_T16?unit?ТРУБ" hidden="1">'[77]16'!$H$111:$P$111,'[77]16'!$H$75:$P$75,'[77]16'!$H$24:$P$24,'[77]16'!$H$204:$P$204,'[77]16'!$H$226:$P$226,'[77]16'!$H$181:$P$181,'[77]16'!$H$53:$P$53,'[77]16'!$H$89:$P$89</definedName>
    <definedName name="P2_T16?unit?ЧЕЛ" hidden="1">'[77]16'!$H$40:$P$40,'[77]16'!$H$139:$P$139,'[77]16'!$H$22:$P$22,'[77]16'!$H$110:$P$110,'[77]16'!$H$216:$P$216,'[77]16'!$H$54:$P$54,'[77]16'!$H$207:$P$207,'[77]16'!$H$247:$P$247</definedName>
    <definedName name="P2_T17?L4">'[34]29'!$J$9:$J$16,'[34]29'!$M$9:$M$16,'[34]29'!$P$9:$P$16,'[34]29'!$G$44:$G$51,'[34]29'!$J$44:$J$51,'[34]29'!$M$44:$M$51,'[34]29'!$M$35:$M$42,'[34]29'!$P$35:$P$42,'[34]29'!$P$44:$P$51</definedName>
    <definedName name="P2_T17?unit?РУБ.ГКАЛ">'[34]29'!$I$18:$I$25,'[34]29'!$L$9:$L$16,'[34]29'!$L$18:$L$25,'[34]29'!$O$9:$O$16,'[34]29'!$F$35:$F$42,'[34]29'!$I$35:$I$42,'[34]29'!$L$35:$L$42,'[34]29'!$O$35:$O$51</definedName>
    <definedName name="P2_T17?unit?ТГКАЛ">'[34]29'!$J$9:$J$16,'[34]29'!$M$9:$M$16,'[34]29'!$P$9:$P$16,'[34]29'!$M$35:$M$42,'[34]29'!$P$35:$P$42,'[34]29'!$G$44:$G$51,'[34]29'!$J$44:$J$51,'[34]29'!$M$44:$M$51,'[34]29'!$P$44:$P$51</definedName>
    <definedName name="P2_T17_Protection">'[34]29'!$F$19:$G$19,'[34]29'!$F$21:$G$25,'[34]29'!$F$27:$G$27,'[34]29'!$F$29:$G$33,'[34]29'!$F$36:$G$36,'[34]29'!$F$38:$G$42,'[34]29'!$F$45:$G$45,'[34]29'!$F$47:$G$51</definedName>
    <definedName name="P2_T18.1?Data">'[11]18.1'!$F$15:$G$20,'[11]18.1'!$C$22:$D$26,'[11]18.1'!$F$22:$G$26,'[11]18.1'!$C$28:$D$28,'[11]18.1'!$F$28:$G$28,'[11]18.1'!$C$30:$D$30,'[11]18.1'!$F$30:$G$30,'[11]18.1'!$C$32:$D$32,'[11]18.1'!$F$32:$G$32,'[11]18.1'!$C$34:$D$39</definedName>
    <definedName name="P2_T19.1.1?Data">'[11]19.1.1'!$C$23:$D$27,'[11]19.1.1'!$F$23:$G$27,'[11]19.1.1'!$C$29:$D$29,'[11]19.1.1'!$F$29:$G$29,'[11]19.1.1'!$C$31:$D$31,'[11]19.1.1'!$F$31:$G$31,'[11]19.1.1'!$C$33:$D$33,'[11]19.1.1'!$F$33:$G$33,'[11]19.1.1'!$C$35:$D$39</definedName>
    <definedName name="P2_T19.1.2?Data">'[11]19.1.2'!$C$23:$D$27,'[11]19.1.2'!$F$23:$G$27,'[11]19.1.2'!$C$29:$D$29,'[11]19.1.2'!$F$29:$G$29,'[11]19.1.2'!$C$31:$D$31,'[11]19.1.2'!$F$31:$G$31,'[11]19.1.2'!$C$33:$D$33,'[11]19.1.2'!$F$33:$G$33,'[11]19.1.2'!$C$35:$D$39</definedName>
    <definedName name="P2_T19.2?Data">'[11]19.2'!$C$12:$F$18,'[11]19.2'!$H$12:$K$18,'[11]19.2'!$C$20:$F$25,'[11]19.2'!$H$20:$K$25,'[11]19.2'!$C$27:$F$31,'[11]19.2'!$H$27:$K$31,'[11]19.2'!$C$33:$F$33,'[11]19.2'!$C$48:$F$49,'[11]19.2'!$H$48:$K$49,'[11]19.2'!$H$33:$K$33</definedName>
    <definedName name="P2_T2.1?Data">'[38]2.1'!$E$138:$H$140,'[38]2.1'!$E$136:$H$136,'[38]2.1'!$E$128:$H$134,'[38]2.1'!$E$124:$H$126,'[38]2.1'!$E$115:$H$121,'[38]2.1'!$E$112:$H$113,'[38]2.1'!$E$109:$H$109</definedName>
    <definedName name="P2_T2.1_Protect" hidden="1">'[38]2.1'!$B$94:$B$94,'[38]2.1'!$B$99:$B$99,'[38]2.1'!$B$107:$B$107,'[38]2.1'!$B$113:$B$113,'[38]2.1'!$B$121:$B$121,'[38]2.1'!$B$126:$B$126,'[38]2.1'!$B$134:$B$134</definedName>
    <definedName name="P2_T2.2?Data">'[38]2.2'!$E$35:$H$41,'[38]2.2'!$E$43:$H$43,'[38]2.2'!$E$45:$H$47,'[38]2.2'!$E$49:$H$55,'[38]2.2'!$E$109:$H$109,'[38]2.2'!$E$112:$H$113,'[38]2.2'!$E$115:$H$121</definedName>
    <definedName name="P2_T2.2_Protect" hidden="1">'[38]2.2'!$G$49:$H$49,'[38]2.2'!$G$51:$H$53,'[38]2.2'!$G$55:$H$55,'[38]2.2'!$G$60:$H$60,'[38]2.2'!$G$62:$H$62,'[38]2.2'!$G$64:$H$66,'[38]2.2'!$G$68:$H$68,'[38]2.2'!$G$86:$H$86</definedName>
    <definedName name="P2_T2?Data">'[38]2'!$E$57:$F$58,'[38]2'!$I$57:$L$58,'[38]2'!$E$60:$F$66,'[38]2'!$I$60:$L$66,'[38]2'!$E$70:$F$71,'[38]2'!$I$70:$L$71,'[38]2'!$E$73:$F$79,'[38]2'!$I$73:$L$79,'[38]2'!$E$83:$F$84</definedName>
    <definedName name="P2_T2_1_Protect" hidden="1">'[38]2.1'!$G$51:$H$53,'[38]2.1'!$G$55:$H$55,'[38]2.1'!$G$60:$H$60,'[38]2.1'!$G$62:$H$62,'[38]2.1'!$G$64:$H$66,'[38]2.1'!$G$68:$H$68,'[38]2.1'!$G$86:$H$86,'[38]2.1'!$G$88:$H$88</definedName>
    <definedName name="P2_T2_2_Protect" hidden="1">'[38]2.2'!$G$51:$H$53,'[38]2.2'!$G$55:$H$55,'[38]2.2'!$G$60:$H$60,'[38]2.2'!$G$62:$H$62,'[38]2.2'!$G$64:$H$66,'[38]2.2'!$G$68:$H$68,'[38]2.2'!$G$86:$H$86,'[38]2.2'!$G$88:$H$88</definedName>
    <definedName name="P2_T2_Protect" hidden="1">'[76]2'!$J$5:$L$5,'[76]2'!$K$6:$L$6,'[76]2'!$K$8:$L$8,'[76]2'!$K$10:$L$10,'[76]2'!$K$17:$L$18,'[76]2'!$N$5:$P$5,'[76]2'!$O$6:$P$6,'[76]2'!$O$8:$P$8,'[76]2'!$D$13:$E$14,'[76]2'!$G$13:$H$14</definedName>
    <definedName name="P2_T21.2.1?Data">'[11]21.2.1'!$F$25:$G$26,'[11]21.2.1'!$C$25:$D$26,'[11]21.2.1'!$F$28:$G$31,'[11]21.2.1'!$C$28:$D$31,'[11]21.2.1'!$F$33:$G$33,'[11]21.2.1'!$C$33:$D$33,'[11]21.2.1'!$F$35:$G$35,'[11]21.2.1'!$C$35:$D$35,'[11]21.2.1'!$F$9:$G$9</definedName>
    <definedName name="P2_T21.2.2?Data">'[11]21.2.2'!$F$25:$G$26,'[11]21.2.2'!$C$25:$D$26,'[11]21.2.2'!$F$28:$G$31,'[11]21.2.2'!$C$28:$D$31,'[11]21.2.2'!$F$33:$G$33,'[11]21.2.2'!$C$33:$D$33,'[11]21.2.2'!$F$35:$G$35,'[11]21.2.2'!$C$35:$D$35,'[11]21.2.2'!$F$9:$G$9</definedName>
    <definedName name="P2_T21.4?Data">'[11]21.4'!$C$27:$D$28,'[11]21.4'!$F$30:$G$33,'[11]21.4'!$C$30:$D$33,'[11]21.4'!$F$35:$G$35,'[11]21.4'!$C$35:$D$35,'[11]21.4'!$F$37:$G$37,'[11]21.4'!$C$37:$D$37,'[11]21.4'!$F$39:$G$40,'[11]21.4'!$C$39:$D$40,'[11]21.4'!$F$11:$G$11</definedName>
    <definedName name="P2_T21_Protection">'[34]21'!$E$20:$E$22,'[34]21'!$G$20:$K$22,'[34]21'!$M$20:$M$22,'[34]21'!$O$20:$S$22,'[34]21'!$E$26:$E$28,'[34]21'!$G$26:$K$28,'[34]21'!$M$26:$M$28,'[34]21'!$O$26:$S$28</definedName>
    <definedName name="P2_T25_protection">'[34]25'!$L$35:$O$37,'[34]25'!$L$41:$O$42,'[34]25'!$Q$8:$T$21,'[34]25'!$Q$24:$T$28,'[34]25'!$Q$30:$T$33,'[34]25'!$Q$35:$T$37,'[34]25'!$Q$41:$T$42,'[34]25'!$B$35:$B$37</definedName>
    <definedName name="P2_T26_Protection">'[34]26'!$F$34:$I$36,'[34]26'!$K$8:$N$8,'[34]26'!$K$10:$N$11,'[34]26'!$K$13:$N$15,'[34]26'!$K$18:$N$19,'[34]26'!$K$22:$N$24,'[34]26'!$K$26:$N$26,'[34]26'!$K$29:$N$32</definedName>
    <definedName name="P2_T27_Protection">'[34]27'!$F$34:$I$36,'[34]27'!$K$8:$N$8,'[34]27'!$K$10:$N$11,'[34]27'!$K$13:$N$15,'[34]27'!$K$18:$N$19,'[34]27'!$K$22:$N$24,'[34]27'!$K$26:$N$26,'[34]27'!$K$29:$N$32</definedName>
    <definedName name="P2_T28.3?unit?РУБ.ГКАЛ">'[11]28.3'!$E$43:$S$43,'[11]28.3'!$E$45:$S$45,'[11]28.3'!$E$47:$S$49,'[11]28.3'!$E$51:$S$51,'[11]28.3'!$E$19:$S$19</definedName>
    <definedName name="P2_T28?axis?R?ПЭ">'[34]28'!$D$68:$I$70,'[34]28'!$D$74:$I$76,'[34]28'!$D$80:$I$82,'[34]28'!$D$89:$I$91,'[34]28'!$D$94:$I$96,'[34]28'!$D$100:$I$102,'[34]28'!$D$106:$I$108,'[34]28'!$D$115:$I$117</definedName>
    <definedName name="P2_T28?axis?R?ПЭ?">'[34]28'!$B$68:$B$70,'[34]28'!$B$74:$B$76,'[34]28'!$B$80:$B$82,'[34]28'!$B$89:$B$91,'[34]28'!$B$94:$B$96,'[34]28'!$B$100:$B$102,'[34]28'!$B$106:$B$108,'[34]28'!$B$115:$B$117</definedName>
    <definedName name="P2_T28_Protection">'[34]28'!$B$126:$B$128,'[34]28'!$B$132:$B$134,'[34]28'!$B$141:$B$143,'[34]28'!$B$146:$B$148,'[34]28'!$B$152:$B$154,'[34]28'!$B$158:$B$160,'[34]28'!$B$167:$B$169</definedName>
    <definedName name="P2_T29?L6">'[33]29'!$I$24:$L$24,'[33]29'!$I$26:$L$27,'[33]29'!$I$30:$L$30,'[33]29'!$I$32:$L$33,'[33]29'!$I$36:$L$36,'[33]29'!$I$38:$L$39,'[33]29'!$I$42:$L$42,'[33]29'!$I$44:$L$45,'[33]29'!$I$48:$L$48,'[33]29'!$I$50:$L$51,'[33]29'!$I$54:$L$54</definedName>
    <definedName name="P2_T3_PRT" localSheetId="11" hidden="1">#REF!,#REF!,#REF!,#REF!</definedName>
    <definedName name="P2_T3_PRT" localSheetId="12" hidden="1">#REF!,#REF!,#REF!,#REF!</definedName>
    <definedName name="P2_T3_PRT" hidden="1">#REF!,#REF!,#REF!,#REF!</definedName>
    <definedName name="P2_T4_Protect" hidden="1">'[53]4'!$Q$22:$T$22,'[53]4'!$Q$24:$T$28,'[53]4'!$V$24:$Y$28,'[53]4'!$V$22:$Y$22,'[53]4'!$V$20:$Y$20,'[53]4'!$V$11:$Y$17,'[53]4'!$AA$11:$AD$17,'[53]4'!$AA$20:$AD$20,'[53]4'!$AA$22:$AD$22</definedName>
    <definedName name="P2_T6_Protect">'[76]6'!$D$54:$H$55,'[76]6'!$D$57:$H$57,'[76]6'!$D$7:$H$11,'[76]6'!$D$13:$H$14,'[76]6'!$D$21:$H$21,'[76]6'!$D$24:$H$24,'[76]6'!$D$27:$H$27,'[76]6'!$B$32,'[76]6'!$B$35,'[76]6'!$D$30:$H$30</definedName>
    <definedName name="P22_T16?item_ext?ЧЕЛ" localSheetId="11" hidden="1">P6_T16?item_ext?ЧЕЛ,P7_T16?item_ext?ЧЕЛ,P8_T16?item_ext?ЧЕЛ,P9_T16?item_ext?ЧЕЛ,P10_T16?item_ext?ЧЕЛ,P11_T16?item_ext?ЧЕЛ,'∆НРj-2'!P12_T16?item_ext?ЧЕЛ</definedName>
    <definedName name="P22_T16?item_ext?ЧЕЛ" localSheetId="12" hidden="1">P6_T16?item_ext?ЧЕЛ,P7_T16?item_ext?ЧЕЛ,P8_T16?item_ext?ЧЕЛ,P9_T16?item_ext?ЧЕЛ,P10_T16?item_ext?ЧЕЛ,P11_T16?item_ext?ЧЕЛ,'∆РЭj-2'!P12_T16?item_ext?ЧЕЛ</definedName>
    <definedName name="P22_T16?item_ext?ЧЕЛ" hidden="1">P6_T16?item_ext?ЧЕЛ,P7_T16?item_ext?ЧЕЛ,P8_T16?item_ext?ЧЕЛ,P9_T16?item_ext?ЧЕЛ,P10_T16?item_ext?ЧЕЛ,P11_T16?item_ext?ЧЕЛ,P12_T16?item_ext?ЧЕЛ</definedName>
    <definedName name="P22_T16?unit?ЧЕЛ" localSheetId="11" hidden="1">[0]!P9_T16?unit?ЧЕЛ,[0]!P10_T16?unit?ЧЕЛ,'∆НРj-2'!P11_T16?unit?ЧЕЛ,'∆НРj-2'!P12_T16?unit?ЧЕЛ,P13_T16?unit?ЧЕЛ,P14_T16?unit?ЧЕЛ,P15_T16?unit?ЧЕЛ,P16_T16?unit?ЧЕЛ</definedName>
    <definedName name="P22_T16?unit?ЧЕЛ" localSheetId="12" hidden="1">[0]!P9_T16?unit?ЧЕЛ,[0]!P10_T16?unit?ЧЕЛ,'∆РЭj-2'!P11_T16?unit?ЧЕЛ,'∆РЭj-2'!P12_T16?unit?ЧЕЛ,P13_T16?unit?ЧЕЛ,P14_T16?unit?ЧЕЛ,P15_T16?unit?ЧЕЛ,P16_T16?unit?ЧЕЛ</definedName>
    <definedName name="P22_T16?unit?ЧЕЛ" hidden="1">P9_T16?unit?ЧЕЛ,P10_T16?unit?ЧЕЛ,P11_T16?unit?ЧЕЛ,P12_T16?unit?ЧЕЛ,P13_T16?unit?ЧЕЛ,P14_T16?unit?ЧЕЛ,P15_T16?unit?ЧЕЛ,P16_T16?unit?ЧЕЛ</definedName>
    <definedName name="P23_T16?item_ext?ЧЕЛ" localSheetId="11" hidden="1">P13_T16?item_ext?ЧЕЛ,P14_T16?item_ext?ЧЕЛ,P15_T16?item_ext?ЧЕЛ,P16_T16?item_ext?ЧЕЛ,P17_T16?item_ext?ЧЕЛ,P18_T16?item_ext?ЧЕЛ,P19_T16?item_ext?ЧЕЛ</definedName>
    <definedName name="P23_T16?item_ext?ЧЕЛ" localSheetId="12" hidden="1">P13_T16?item_ext?ЧЕЛ,P14_T16?item_ext?ЧЕЛ,P15_T16?item_ext?ЧЕЛ,P16_T16?item_ext?ЧЕЛ,P17_T16?item_ext?ЧЕЛ,P18_T16?item_ext?ЧЕЛ,P19_T16?item_ext?ЧЕЛ</definedName>
    <definedName name="P23_T16?item_ext?ЧЕЛ" hidden="1">P13_T16?item_ext?ЧЕЛ,P14_T16?item_ext?ЧЕЛ,P15_T16?item_ext?ЧЕЛ,P16_T16?item_ext?ЧЕЛ,P17_T16?item_ext?ЧЕЛ,P18_T16?item_ext?ЧЕЛ,P19_T16?item_ext?ЧЕЛ</definedName>
    <definedName name="P28_T16?unit?ТРУБ" localSheetId="11" hidden="1">P8_T16?unit?ТРУБ,P9_T16?unit?ТРУБ,P10_T16?unit?ТРУБ,P11_T16?unit?ТРУБ,P12_T16?unit?ТРУБ,P13_T16?unit?ТРУБ,P14_T16?unit?ТРУБ,'∆НРj-2'!P15_T16?unit?ТРУБ</definedName>
    <definedName name="P28_T16?unit?ТРУБ" localSheetId="12" hidden="1">P8_T16?unit?ТРУБ,P9_T16?unit?ТРУБ,P10_T16?unit?ТРУБ,P11_T16?unit?ТРУБ,P12_T16?unit?ТРУБ,P13_T16?unit?ТРУБ,P14_T16?unit?ТРУБ,'∆РЭj-2'!P15_T16?unit?ТРУБ</definedName>
    <definedName name="P28_T16?unit?ТРУБ" hidden="1">P8_T16?unit?ТРУБ,P9_T16?unit?ТРУБ,P10_T16?unit?ТРУБ,P11_T16?unit?ТРУБ,P12_T16?unit?ТРУБ,P13_T16?unit?ТРУБ,P14_T16?unit?ТРУБ,P15_T16?unit?ТРУБ</definedName>
    <definedName name="P29_T16?unit?ТРУБ" localSheetId="11" hidden="1">'∆НРj-2'!P16_T16?unit?ТРУБ,P17_T16?unit?ТРУБ,P18_T16?unit?ТРУБ,P19_T16?unit?ТРУБ,P20_T16?unit?ТРУБ,P21_T16?unit?ТРУБ,P22_T16?unit?ТРУБ,P23_T16?unit?ТРУБ</definedName>
    <definedName name="P29_T16?unit?ТРУБ" localSheetId="12" hidden="1">'∆РЭj-2'!P16_T16?unit?ТРУБ,P17_T16?unit?ТРУБ,P18_T16?unit?ТРУБ,P19_T16?unit?ТРУБ,P20_T16?unit?ТРУБ,P21_T16?unit?ТРУБ,P22_T16?unit?ТРУБ,P23_T16?unit?ТРУБ</definedName>
    <definedName name="P29_T16?unit?ТРУБ" hidden="1">P16_T16?unit?ТРУБ,P17_T16?unit?ТРУБ,P18_T16?unit?ТРУБ,P19_T16?unit?ТРУБ,P20_T16?unit?ТРУБ,P21_T16?unit?ТРУБ,P22_T16?unit?ТРУБ,P23_T16?unit?ТРУБ</definedName>
    <definedName name="p3_" localSheetId="11">#REF!</definedName>
    <definedName name="p3_" localSheetId="12">#REF!</definedName>
    <definedName name="p3_">#REF!</definedName>
    <definedName name="P3_dip" hidden="1">[37]FST5!$G$143:$G$145,[37]FST5!$G$214:$G$217,[37]FST5!$G$219:$G$224,[37]FST5!$G$226,[37]FST5!$G$228,[37]FST5!$G$230,[37]FST5!$G$232,[37]FST5!$G$197:$G$212</definedName>
    <definedName name="P3_PROT_2" localSheetId="11" hidden="1">'[36]2'!$H$96:$I$98,'[36]2'!$H$100:$I$101,'[36]2'!$H$119:$I$121,'[36]2'!$H$115:$I$115,'[36]2'!$H$142:$I$142,'[36]2'!$N$3:$R$207,'[36]2'!$A$187:$M$207,'[36]2'!$H$123:$I$125,P1_PROT_2</definedName>
    <definedName name="P3_PROT_2" localSheetId="12" hidden="1">'[36]2'!$H$96:$I$98,'[36]2'!$H$100:$I$101,'[36]2'!$H$119:$I$121,'[36]2'!$H$115:$I$115,'[36]2'!$H$142:$I$142,'[36]2'!$N$3:$R$207,'[36]2'!$A$187:$M$207,'[36]2'!$H$123:$I$125,P1_PROT_2</definedName>
    <definedName name="P3_PROT_2" hidden="1">'[36]2'!$H$96:$I$98,'[36]2'!$H$100:$I$101,'[36]2'!$H$119:$I$121,'[36]2'!$H$115:$I$115,'[36]2'!$H$142:$I$142,'[36]2'!$N$3:$R$207,'[36]2'!$A$187:$M$207,'[36]2'!$H$123:$I$125,P1_PROT_2</definedName>
    <definedName name="P3_PROT_21" hidden="1">'[36]2.1'!$M$72:$M$74,'[36]2.1'!$M$76:$M$77,'[36]2.1'!$J$94:$O$96,'[36]2.1'!$J$98:$O$100,'[36]2.1'!$J$102:$O$103,'[36]2.1'!$J$117:$O$117,'[36]2.1'!$J$121:$O$123</definedName>
    <definedName name="P3_PROT_22" hidden="1">'[36]2.2'!$M$12,'[36]2.2'!$M$14,'[36]2.2'!$M$17,'[36]2.2'!$J$12,'[36]2.2'!$J$14,'[36]2.2'!$J$17,'[36]2.2'!$J$19:$J$20,'[36]2.2'!$M$19:$M$20,'[36]2.2'!$J$23:$J$24,'[36]2.2'!$M$23:$M$24</definedName>
    <definedName name="P3_PROT_23" hidden="1">'[36]2.3'!$I$94:$L$96,'[36]2.3'!$I$98:$L$100,'[36]2.3'!$I$102:$L$103,'[36]2.3'!$I$117:$L$117,'[36]2.3'!$I$121:$L$123,'[36]2.3'!$I$125:$L$127,'[36]2.3'!$I$129:$L$130</definedName>
    <definedName name="P3_PROT_4" hidden="1">'[36]4'!$J$20:$N$20,'[36]4'!$P$20:$T$20,'[36]4'!$V$20:$W$20,'[36]4'!$F$22:$H$24,'[36]4'!$J$22:$N$24,'[36]4'!$P$22:$T$24,'[36]4'!$V$22:$W$24,'[36]4'!$F$26:$H$27,'[36]4'!$J$26:$N$27</definedName>
    <definedName name="P3_SCOPE_22" hidden="1">'[36]2.2'!$J$121:$O$123,'[36]2.2'!$J$125:$O$127,'[36]2.2'!$J$129:$O$130,'[36]2.2'!$J$144:$O$144,'[36]2.2'!$A$189:$V$205,'[36]2.2'!$P$3:$V$188,'[36]2.2'!$B$39:$B$40</definedName>
    <definedName name="P3_SCOPE_CHK2.1" hidden="1">'[36]2.1'!$B$68:$O$69,'[36]2.1'!$B$81:$O$82,'[36]2.1'!$B$94:$O$95,'[36]2.1'!$B$107:$O$108,'[36]2.1'!$B$121:$O$122,'[36]2.1'!$B$134:$O$135,'[36]2.1'!$B$148:$O$149</definedName>
    <definedName name="P3_SCOPE_CHK2.2" hidden="1">'[36]2.2'!$B$68:$O$69,'[36]2.2'!$B$81:$O$82,'[36]2.2'!$B$94:$O$95,'[36]2.2'!$B$107:$O$108,'[36]2.2'!$B$121:$O$122,'[36]2.2'!$B$134:$O$135,'[36]2.2'!$B$148:$O$149</definedName>
    <definedName name="P3_SCOPE_CHK2.3" hidden="1">'[36]2.3'!$B$68:$L$69,'[36]2.3'!$B$81:$L$82,'[36]2.3'!$B$94:$L$95,'[36]2.3'!$B$107:$L$108,'[36]2.3'!$B$121:$L$122,'[36]2.3'!$B$134:$L$135,'[36]2.3'!$B$148:$L$149</definedName>
    <definedName name="P3_SCOPE_F1_PRT" hidden="1">'[23]Ф-1 (для АО-энерго)'!$E$16:$E$17,'[23]Ф-1 (для АО-энерго)'!$C$4:$D$4,'[23]Ф-1 (для АО-энерго)'!$C$7:$E$10,'[23]Ф-1 (для АО-энерго)'!$A$11:$E$11</definedName>
    <definedName name="P3_SCOPE_PER_PRT" hidden="1">[23]перекрестка!$J$33:$K$37,[23]перекрестка!$N$33:$N$37,[23]перекрестка!$F$39:$H$43,[23]перекрестка!$J$39:$K$43,[23]перекрестка!$N$39:$N$43</definedName>
    <definedName name="P3_SCOPE_PRT_K1" hidden="1">[74]КУ1!$J$53,[74]КУ1!$K$52,[74]КУ1!$K$50,[74]КУ1!$J$49,[74]КУ1!$K$48,[74]КУ1!$F$50:$G$50,[74]КУ1!$F$49:$H$49,[74]КУ1!$F$48:$G$48,[74]КУ1!$F$45:$G$46,[74]КУ1!$H$46</definedName>
    <definedName name="P3_SCOPE_SV_PRT">[23]свод!$D$135:$G$135,[23]свод!$I$135:$I$140,[23]свод!$H$137:$H$140,[23]свод!$D$138:$G$140,[23]свод!$E$15:$I$16,[23]свод!$E$120:$I$121,[23]свод!$E$18:$I$19</definedName>
    <definedName name="P3_T0_Protect">#N/A</definedName>
    <definedName name="P3_T1_Protect" hidden="1">[53]перекрестка!$J$96:$K$100,[53]перекрестка!$J$102:$K$106,[53]перекрестка!$J$108:$K$112,[53]перекрестка!$J$114:$K$118,[53]перекрестка!$J$120:$K$124</definedName>
    <definedName name="P3_T12?unit?ТРУБ" localSheetId="11" hidden="1">'[78]12'!$E$33:$I$33,'[78]12'!$E$17:$I$17,'[78]12'!$E$43:$I$43,'[78]12'!$E$15:$I$15,'[78]12'!$E$6:$I$6,'[78]12'!$E$27:$I$27,'[78]12'!$E$41:$I$41,[0]!P1_T12?unit?ТРУБ</definedName>
    <definedName name="P3_T12?unit?ТРУБ" localSheetId="12" hidden="1">'[78]12'!$E$33:$I$33,'[78]12'!$E$17:$I$17,'[78]12'!$E$43:$I$43,'[78]12'!$E$15:$I$15,'[78]12'!$E$6:$I$6,'[78]12'!$E$27:$I$27,'[78]12'!$E$41:$I$41,[0]!P1_T12?unit?ТРУБ</definedName>
    <definedName name="P3_T12?unit?ТРУБ" hidden="1">'[78]12'!$E$33:$I$33,'[78]12'!$E$17:$I$17,'[78]12'!$E$43:$I$43,'[78]12'!$E$15:$I$15,'[78]12'!$E$6:$I$6,'[78]12'!$E$27:$I$27,'[78]12'!$E$41:$I$41,[0]!P1_T12?unit?ТРУБ</definedName>
    <definedName name="P3_T16?item_ext?ЧЕЛ" hidden="1">'[77]16'!$H$11:$P$11,'[77]16'!$H$220:$P$220,'[77]16'!$H$47:$P$47,'[77]16'!$H$175:$P$175,'[77]16'!$H$153:$P$153,'[77]16'!$H$211:$P$211,'[77]16'!$H$108:$P$108,'[77]16'!$H$36:$P$36</definedName>
    <definedName name="P3_T16?unit?ТРУБ" hidden="1">'[77]16'!$H$46:$P$46,'[77]16'!$H$87:$P$87,'[77]16'!$H$201:$P$201,'[77]16'!$H$163:$P$163,'[77]16'!$H$84:$P$84,'[77]16'!$H$249:$P$249,'[77]16'!$H$73:$P$73,'[77]16'!$H$51:$P$51</definedName>
    <definedName name="P3_T16?unit?ЧЕЛ" hidden="1">'[77]16'!$H$157:$P$157,'[77]16'!$H$126:$P$126,'[77]16'!$H$148:$P$148,'[77]16'!$H$18:$P$18,'[77]16'!$H$245:$P$245,'[77]16'!$H$20:$P$20,'[77]16'!$H$229:$P$229,'[77]16'!$H$182:$P$182</definedName>
    <definedName name="P3_T17_Protection">'[34]29'!$F$53:$G$53,'[34]29'!$F$55:$G$59,'[34]29'!$I$55:$J$59,'[34]29'!$I$53:$J$53,'[34]29'!$I$47:$J$51,'[34]29'!$I$45:$J$45,'[34]29'!$I$38:$J$42,'[34]29'!$I$36:$J$36</definedName>
    <definedName name="P3_T2.1?Data">'[38]2.1'!$E$101:$H$107,'[38]2.1'!$E$97:$H$99,'[38]2.1'!$E$88:$H$94,'[38]2.1'!$E$85:$H$86,'[38]2.1'!$E$75:$H$81,'[38]2.1'!$E$72:$H$73,'[38]2.1'!$E$62:$H$68,'[38]2.1'!$E$59:$H$60</definedName>
    <definedName name="P3_T2.1_Protect" hidden="1">'[38]2.1'!$B$140:$B$140,'[38]2.1'!$B$148:$B$148,'[38]2.1'!$B$154:$B$154,'[38]2.1'!$B$162:$B$162,'[38]2.1'!$B$168:$B$168,'[38]2.1'!$B$176:$B$176,'[38]2.1'!$G$4:$H$4</definedName>
    <definedName name="P3_T2.2?Data">'[38]2.2'!$E$124:$H$126,'[38]2.2'!$E$128:$H$134,'[38]2.2'!$E$136:$H$136,'[38]2.2'!$E$138:$H$140,'[38]2.2'!$E$142:$H$148,'[38]2.2'!$E$150:$H$150,'[38]2.2'!$E$152:$H$155</definedName>
    <definedName name="P3_T2.2_Protect" hidden="1">'[38]2.2'!$G$88:$H$88,'[38]2.2'!$G$90:$H$92,'[38]2.2'!$G$94:$H$94,'[38]2.2'!$G$113:$H$113,'[38]2.2'!$G$115:$H$115,'[38]2.2'!$G$117:$H$119,'[38]2.2'!$G$121:$H$121</definedName>
    <definedName name="P3_T2?Data">'[38]2'!$I$83:$L$84,'[38]2'!$E$86:$F$92,'[38]2'!$I$86:$L$92,'[38]2'!$E$95:$F$97,'[38]2'!$I$95:$L$97,'[38]2'!$E$99:$F$105,'[38]2'!$I$99:$L$105,'[38]2'!$E$107:$F$107</definedName>
    <definedName name="P3_T2_1_Protect" hidden="1">'[38]2.1'!$G$90:$H$92,'[38]2.1'!$G$94:$H$94,'[38]2.1'!$G$113:$H$113,'[38]2.1'!$G$115:$H$115,'[38]2.1'!$G$117:$H$119,'[38]2.1'!$G$121:$H$121,'[38]2.1'!$B$33:$B$33</definedName>
    <definedName name="P3_T2_2_Protect" hidden="1">'[38]2.2'!$G$90:$H$92,'[38]2.2'!$G$94:$H$94,'[38]2.2'!$G$113:$H$113,'[38]2.2'!$G$115:$H$115,'[38]2.2'!$G$117:$H$119,'[38]2.2'!$G$121:$H$121,'[38]2.2'!$B$33:$B$33</definedName>
    <definedName name="P3_T2_Protect" hidden="1">'[38]2'!$F$92:$F$92,'[38]2'!$F$111:$F$111,'[38]2'!$F$113:$F$113,'[38]2'!$F$115:$F$117,'[38]2'!$F$119:$F$119,'[38]2'!$B$31:$B$31,'[38]2'!$B$39:$B$39,'[38]2'!$B$45:$B$45</definedName>
    <definedName name="P3_T21_Protection" localSheetId="11">'[34]21'!$E$31:$E$33,'[34]21'!$G$31:$K$33,'[34]21'!$B$14:$B$16,'[34]21'!$B$20:$B$22,'[34]21'!$B$26:$B$28,'[34]21'!$B$31:$B$33,'[34]21'!$M$31:$M$33,P1_T21_Protection</definedName>
    <definedName name="P3_T21_Protection" localSheetId="12">'[34]21'!$E$31:$E$33,'[34]21'!$G$31:$K$33,'[34]21'!$B$14:$B$16,'[34]21'!$B$20:$B$22,'[34]21'!$B$26:$B$28,'[34]21'!$B$31:$B$33,'[34]21'!$M$31:$M$33,P1_T21_Protection</definedName>
    <definedName name="P3_T21_Protection">'[34]21'!$E$31:$E$33,'[34]21'!$G$31:$K$33,'[34]21'!$B$14:$B$16,'[34]21'!$B$20:$B$22,'[34]21'!$B$26:$B$28,'[34]21'!$B$31:$B$33,'[34]21'!$M$31:$M$33,P1_T21_Protection</definedName>
    <definedName name="P3_T27_Protection">'[34]27'!$K$34:$N$36,'[34]27'!$P$8:$S$8,'[34]27'!$P$10:$S$11,'[34]27'!$P$13:$S$15,'[34]27'!$P$18:$S$19,'[34]27'!$P$22:$S$24,'[34]27'!$P$26:$S$26,'[34]27'!$P$29:$S$32</definedName>
    <definedName name="P3_T28?axis?R?ПЭ">'[34]28'!$D$120:$I$122,'[34]28'!$D$126:$I$128,'[34]28'!$D$132:$I$134,'[34]28'!$D$141:$I$143,'[34]28'!$D$146:$I$148,'[34]28'!$D$152:$I$154,'[34]28'!$D$158:$I$160</definedName>
    <definedName name="P3_T28?axis?R?ПЭ?">'[34]28'!$B$120:$B$122,'[34]28'!$B$126:$B$128,'[34]28'!$B$132:$B$134,'[34]28'!$B$141:$B$143,'[34]28'!$B$146:$B$148,'[34]28'!$B$152:$B$154,'[34]28'!$B$158:$B$160</definedName>
    <definedName name="P3_T28_Protection">'[34]28'!$B$172:$B$174,'[34]28'!$B$178:$B$180,'[34]28'!$B$184:$B$186,'[34]28'!$B$193:$B$195,'[34]28'!$B$198:$B$200,'[34]28'!$B$204:$B$206,'[34]28'!$B$210:$B$212</definedName>
    <definedName name="p4_" localSheetId="11">#REF!</definedName>
    <definedName name="p4_" localSheetId="12">#REF!</definedName>
    <definedName name="p4_">#REF!</definedName>
    <definedName name="P4_dip" hidden="1">[37]FST5!$G$70:$G$75,[37]FST5!$G$77:$G$78,[37]FST5!$G$80:$G$83,[37]FST5!$G$85,[37]FST5!$G$87:$G$91,[37]FST5!$G$93,[37]FST5!$G$95:$G$97,[37]FST5!$G$52:$G$68</definedName>
    <definedName name="P4_PROT_21" hidden="1">'[36]2.1'!$J$125:$O$127,'[36]2.1'!$J$129:$O$130,'[36]2.1'!$J$144:$O$144,'[36]2.1'!$A$189:$S$199,'[36]2.1'!$P$3:$S$188,'[36]2.1'!$B$39:$B$40,'[36]2.1'!$B$48:$B$49</definedName>
    <definedName name="P4_PROT_22" hidden="1">'[36]2.2'!$J$29:$J$30,'[36]2.2'!$J$33,'[36]2.2'!$M$29:$M$30,'[36]2.2'!$M$33,'[36]2.2'!$J$55:$J$57,'[36]2.2'!$M$55:$M$57,'[36]2.2'!$J$59:$J$61,'[36]2.2'!$J$63:$J$64,'[36]2.2'!$M$59:$M$61</definedName>
    <definedName name="P4_PROT_4" hidden="1">'[36]4'!$P$26:$T$27,'[36]4'!$V$26:$W$27,'[36]4'!$F$29:$H$29,'[36]4'!$J$29:$N$29,'[36]4'!$P$29:$T$29,'[36]4'!$V$29:$W$29,'[36]4'!$F$10:$W$10,'[36]4'!$F$11:$K$12,'[36]4'!$F$14:$K$14</definedName>
    <definedName name="P4_SCOPE_F1_PRT" hidden="1">'[23]Ф-1 (для АО-энерго)'!$C$13:$E$13,'[23]Ф-1 (для АО-энерго)'!$A$14:$E$14,'[23]Ф-1 (для АО-энерго)'!$C$23:$C$50,'[23]Ф-1 (для АО-энерго)'!$C$54:$C$95</definedName>
    <definedName name="P4_SCOPE_PER_PRT" hidden="1">[23]перекрестка!$F$45:$H$49,[23]перекрестка!$J$45:$K$49,[23]перекрестка!$N$45:$N$49,[23]перекрестка!$F$53:$G$64,[23]перекрестка!$H$54:$H$58</definedName>
    <definedName name="P4_SCOPE_PRT_K1" hidden="1">[74]КУ1!$J$46,[74]КУ1!$K$45,[74]КУ1!$J$43,[74]КУ1!$K$42,[74]КУ1!$H$43,[74]КУ1!$F$42:$G$43,[74]КУ1!$F$38:$G$38,[74]КУ1!$F$39:$H$39,[74]КУ1!$J$39,[74]КУ1!$K$38</definedName>
    <definedName name="P4_T1_Protect" hidden="1">[53]перекрестка!$J$127,[53]перекрестка!$J$128:$K$132,[53]перекрестка!$J$133,[53]перекрестка!$J$134:$K$138,[53]перекрестка!$N$11:$N$22,[53]перекрестка!$N$24:$N$28</definedName>
    <definedName name="P4_T16?item_ext?ЧЕЛ" hidden="1">'[77]16'!$H$256:$P$256,'[77]16'!$H$155:$P$155,'[77]16'!$H$110:$P$110,'[77]16'!$H$74:$P$74,'[77]16'!$H$90:$P$90,'[77]16'!$H$49:$P$49,'[77]16'!$H$207:$P$207,'[77]16'!$H$135:$P$135</definedName>
    <definedName name="P4_T16?unit?ТРУБ" hidden="1">'[77]16'!$H$147:$P$147,'[77]16'!$H$159:$P$159,'[77]16'!$H$192:$P$192,'[77]16'!$H$42:$P$42,'[77]16'!$H$231:$P$231,'[77]16'!$H$96:$P$96,'[77]16'!$H$71:$P$71,'[77]16'!$H$240:$P$240</definedName>
    <definedName name="P4_T16?unit?ЧЕЛ" hidden="1">'[77]16'!$H$144:$P$144,'[77]16'!$H$218:$P$218,'[77]16'!$H$211:$P$211,'[77]16'!$H$85:$P$85,'[77]16'!$H$146:$P$146,'[77]16'!$H$137:$P$137,'[77]16'!$H$128:$P$128,'[77]16'!$H$173:$P$173</definedName>
    <definedName name="P4_T17_Protection">'[34]29'!$I$29:$J$33,'[34]29'!$I$27:$J$27,'[34]29'!$I$21:$J$25,'[34]29'!$I$19:$J$19,'[34]29'!$I$12:$J$16,'[34]29'!$I$10:$J$10,'[34]29'!$L$10:$M$10,'[34]29'!$L$12:$M$16</definedName>
    <definedName name="P4_T2.1_Protect">'[38]2.1'!$G$8:$H$10,'[38]2.1'!$G$12:$H$12,'[38]2.1'!$G$15:$H$16,'[38]2.1'!$G$19:$H$20,'[38]2.1'!$E$30:$F$30,'[38]2.1'!$G$24:$H$24,'[38]2.1'!$G$27:$H$27,'[38]2.1'!$G$47:$H$47</definedName>
    <definedName name="P4_T2.2_Protect" hidden="1">'[38]2.2'!$B$33:$B$33,'[38]2.2'!$B$41:$B$41,'[38]2.2'!$B$47:$B$47,'[38]2.2'!$B$55:$B$55,'[38]2.2'!$B$60:$B$60,'[38]2.2'!$B$68:$B$68,'[38]2.2'!$B$73:$B$73,'[38]2.2'!$B$81:$B$81</definedName>
    <definedName name="P4_T2?Data">'[38]2'!$I$107:$L$107,'[38]2'!$E$110:$F$111,'[38]2'!$I$110:$L$111,'[38]2'!$E$113:$F$119,'[38]2'!$I$113:$L$119,'[38]2'!$E$122:$F$124,'[38]2'!$I$122:$L$124,'[38]2'!$E$126:$F$132</definedName>
    <definedName name="P4_T2_1_Protect">'[38]2.1'!$B$41:$B$41,'[38]2.1'!$B$47:$B$47,'[38]2.1'!$B$55:$B$55,'[38]2.1'!$B$60:$B$60,'[38]2.1'!$B$68:$B$68,'[38]2.1'!$B$73:$B$73,'[38]2.1'!$B$81:$B$81,'[38]2.1'!$B$86:$B$86</definedName>
    <definedName name="P4_T2_2_Protect">'[38]2.2'!$B$41:$B$41,'[38]2.2'!$B$47:$B$47,'[38]2.2'!$B$55:$B$55,'[38]2.2'!$B$60:$B$60,'[38]2.2'!$B$68:$B$68,'[38]2.2'!$B$73:$B$73,'[38]2.2'!$B$81:$B$81,'[38]2.2'!$B$86:$B$86</definedName>
    <definedName name="P4_T2_Protect">'[38]2'!$B$53:$B$53,'[38]2'!$B$58:$B$58,'[38]2'!$B$66:$B$66,'[38]2'!$B$71:$B$71,'[38]2'!$B$79:$B$79,'[38]2'!$B$84:$B$84,'[38]2'!$B$92:$B$92,'[38]2'!$B$97:$B$97,'[38]2'!$B$105:$B$105</definedName>
    <definedName name="P4_T28?axis?R?ПЭ">'[34]28'!$D$167:$I$169,'[34]28'!$D$172:$I$174,'[34]28'!$D$178:$I$180,'[34]28'!$D$184:$I$186,'[34]28'!$D$193:$I$195,'[34]28'!$D$198:$I$200,'[34]28'!$D$204:$I$206</definedName>
    <definedName name="P4_T28?axis?R?ПЭ?">'[34]28'!$B$167:$B$169,'[34]28'!$B$172:$B$174,'[34]28'!$B$178:$B$180,'[34]28'!$B$184:$B$186,'[34]28'!$B$193:$B$195,'[34]28'!$B$198:$B$200,'[34]28'!$B$204:$B$206</definedName>
    <definedName name="P4_T28_Protection">'[34]28'!$B$219:$B$221,'[34]28'!$B$224:$B$226,'[34]28'!$B$230:$B$232,'[34]28'!$B$236:$B$238,'[34]28'!$B$245:$B$247,'[34]28'!$B$250:$B$252,'[34]28'!$B$256:$B$258</definedName>
    <definedName name="P5_PROT_21" hidden="1">'[36]2.1'!$J$9:$J$10,'[36]2.1'!$J$12,'[36]2.1'!$J$14,'[36]2.1'!$J$17,'[36]2.1'!$J$19:$J$20,'[36]2.1'!$J$23:$J$24,'[36]2.1'!$J$29:$J$30,'[36]2.1'!$J$33,'[36]2.1'!$J$28:$O$28</definedName>
    <definedName name="P5_PROT_22" localSheetId="11" hidden="1">'[36]2.2'!$M$63:$M$64,'[36]2.2'!$J$68:$J$70,'[36]2.2'!$J$72:$J$74,'[36]2.2'!$J$76:$J$77,'[36]2.2'!$M$68:$M$70,'[36]2.2'!$J$28:$O$28,'[36]2.2'!$M$72:$M$74,P1_PROT_22,P2_PROT_22</definedName>
    <definedName name="P5_PROT_22" localSheetId="12" hidden="1">'[36]2.2'!$M$63:$M$64,'[36]2.2'!$J$68:$J$70,'[36]2.2'!$J$72:$J$74,'[36]2.2'!$J$76:$J$77,'[36]2.2'!$M$68:$M$70,'[36]2.2'!$J$28:$O$28,'[36]2.2'!$M$72:$M$74,P1_PROT_22,P2_PROT_22</definedName>
    <definedName name="P5_PROT_22" hidden="1">'[36]2.2'!$M$63:$M$64,'[36]2.2'!$J$68:$J$70,'[36]2.2'!$J$72:$J$74,'[36]2.2'!$J$76:$J$77,'[36]2.2'!$M$68:$M$70,'[36]2.2'!$J$28:$O$28,'[36]2.2'!$M$72:$M$74,P1_PROT_22,P2_PROT_22</definedName>
    <definedName name="P5_SCOPE_PER_PRT">[23]перекрестка!$H$60:$H$64,[23]перекрестка!$J$53:$J$64,[23]перекрестка!$K$54:$K$58,[23]перекрестка!$K$60:$K$64,[23]перекрестка!$N$53:$N$64</definedName>
    <definedName name="P5_SCOPE_PRT_K1" hidden="1">[74]КУ1!$K$35:$K$36,[74]КУ1!$F$33:$G$36,[74]КУ1!$H$34,[74]КУ1!$J$34,[74]КУ1!$K$33,[74]КУ1!$J$31,[74]КУ1!$F$30:$G$31,[74]КУ1!$H$31,[74]КУ1!$K$30,[74]КУ1!$J$28</definedName>
    <definedName name="P5_T1_Protect">[53]перекрестка!$N$30:$N$34,[53]перекрестка!$N$36:$N$40,[53]перекрестка!$N$42:$N$46,[53]перекрестка!$N$49:$N$60,[53]перекрестка!$N$62:$N$66</definedName>
    <definedName name="P5_T16?item_ext?ЧЕЛ" hidden="1">'[77]16'!$H$101:$P$101,'[77]16'!$H$126:$P$126,'[77]16'!$H$45:$P$45,'[77]16'!$H$76:$P$76,'[77]16'!$H$119:$P$119,'[77]16'!$H$63:$P$63,'[77]16'!$H$121:$P$121,'[77]16'!$H$252:$P$252</definedName>
    <definedName name="P5_T16?unit?ТРУБ" hidden="1">'[77]16'!$H$143:$P$143,'[77]16'!$H$132:$P$132,'[77]16'!$H$15:$P$15,'[77]16'!$H$69:$P$69,'[77]16'!$H$66:$P$66,'[77]16'!$H$17:$P$17,'[77]16'!$H$19:$P$19,'[77]16'!$H$127:$P$127</definedName>
    <definedName name="P5_T16?unit?ЧЕЛ" hidden="1">'[77]16'!$H$31:$P$31,'[77]16'!$H$56:$P$56,'[77]16'!$H$121:$P$121,'[77]16'!$H$67:$P$67,'[77]16'!$H$227:$P$227,'[77]16'!$H$117:$P$117,'[77]16'!$H$238:$P$238,'[77]16'!$H$236:$P$236</definedName>
    <definedName name="P5_T17_Protection">'[34]29'!$L$19:$M$19,'[34]29'!$L$21:$M$27,'[34]29'!$L$29:$M$33,'[34]29'!$L$36:$M$36,'[34]29'!$L$38:$M$42,'[34]29'!$L$45:$M$45,'[34]29'!$O$10:$P$10,'[34]29'!$O$12:$P$16</definedName>
    <definedName name="P5_T2.1_Protect">'[38]2.1'!$G$49:$H$49,'[38]2.1'!$G$51:$H$53,'[38]2.1'!$G$55:$H$55,'[38]2.1'!$G$60:$H$60,'[38]2.1'!$G$62:$H$62,'[38]2.1'!$G$64:$H$66,'[38]2.1'!$G$68:$H$68,'[38]2.1'!$G$86:$H$86</definedName>
    <definedName name="P5_T2.2_Protect" hidden="1">'[38]2.2'!$B$86:$B$86,'[38]2.2'!$B$94:$B$94,'[38]2.2'!$B$99:$B$99,'[38]2.2'!$B$107:$B$107,'[38]2.2'!$B$113:$B$113,'[38]2.2'!$B$121:$B$121,'[38]2.2'!$B$126:$B$126</definedName>
    <definedName name="P5_T2?Data">'[38]2'!$I$126:$L$132,'[38]2'!$E$134:$F$134,'[38]2'!$I$134:$L$134,'[38]2'!$E$136:$F$138,'[38]2'!$I$136:$L$138,'[38]2'!$E$140:$F$146,'[38]2'!$I$140:$L$146,'[38]2'!$E$148:$F$148</definedName>
    <definedName name="P5_T2_1_Protect">'[38]2.1'!$B$94:$B$94,'[38]2.1'!$B$99:$B$99,'[38]2.1'!$B$107:$B$107,'[38]2.1'!$B$113:$B$113,'[38]2.1'!$B$121:$B$121,'[38]2.1'!$B$126:$B$126,'[38]2.1'!$B$134:$B$134</definedName>
    <definedName name="P5_T2_2_Protect">'[38]2.2'!$B$94:$B$94,'[38]2.2'!$B$99:$B$99,'[38]2.2'!$B$107:$B$107,'[38]2.2'!$B$113:$B$113,'[38]2.2'!$B$121:$B$121,'[38]2.2'!$B$126:$B$126,'[38]2.2'!$B$134:$B$134</definedName>
    <definedName name="P5_T2_Protect">'[38]2'!$B$111:$B$111,'[38]2'!$B$119:$B$119,'[38]2'!$B$124:$B$124,'[38]2'!$B$132:$B$132,'[38]2'!$B$138:$B$138,'[38]2'!$B$146:$B$146,'[38]2'!$B$152:$B$152,'[38]2'!$B$160:$B$160</definedName>
    <definedName name="P5_T28?axis?R?ПЭ">'[34]28'!$D$210:$I$212,'[34]28'!$D$219:$I$221,'[34]28'!$D$224:$I$226,'[34]28'!$D$230:$I$232,'[34]28'!$D$236:$I$238,'[34]28'!$D$245:$I$247,'[34]28'!$D$250:$I$252</definedName>
    <definedName name="P5_T28?axis?R?ПЭ?">'[34]28'!$B$210:$B$212,'[34]28'!$B$219:$B$221,'[34]28'!$B$224:$B$226,'[34]28'!$B$230:$B$232,'[34]28'!$B$236:$B$238,'[34]28'!$B$245:$B$247,'[34]28'!$B$250:$B$252</definedName>
    <definedName name="P5_T28_Protection">'[34]28'!$B$262:$B$264,'[34]28'!$B$271:$B$273,'[34]28'!$B$276:$B$278,'[34]28'!$B$282:$B$284,'[34]28'!$B$288:$B$291,'[34]28'!$B$11:$B$13,'[34]28'!$B$16:$B$18,'[34]28'!$B$22:$B$24</definedName>
    <definedName name="P6_SCOPE_PER_PRT">[23]перекрестка!$F$66:$H$70,[23]перекрестка!$J$66:$K$70,[23]перекрестка!$N$66:$N$70,[23]перекрестка!$F$72:$H$76,[23]перекрестка!$J$72:$K$76</definedName>
    <definedName name="P6_SCOPE_PRT_K1" hidden="1">[74]КУ1!$F$27:$G$28,[74]КУ1!$H$28,[74]КУ1!$K$27,[74]КУ1!$K$23,[74]КУ1!$J$24,[74]КУ1!$F$23:$G$23,[74]КУ1!$F$24:$H$24,[74]КУ1!$F$17:$G$21,[74]КУ1!$H$18,[74]КУ1!$J$18</definedName>
    <definedName name="P6_T1_Protect">[53]перекрестка!$N$68:$N$72,[53]перекрестка!$N$74:$N$78,[53]перекрестка!$N$80:$N$84,[53]перекрестка!$N$89:$N$100,[53]перекрестка!$N$102:$N$106</definedName>
    <definedName name="P6_T16?item_ext?ЧЕЛ">'[77]16'!$H$117:$P$117,'[77]16'!$H$236:$P$236,'[77]16'!$H$193:$P$193,'[77]16'!$H$103:$P$103,'[77]16'!$H$243:$P$243,'[77]16'!$H$180:$P$180,'[77]16'!$H$171:$P$171,'[77]16'!$H$72:$P$72</definedName>
    <definedName name="P6_T16?unit?ТРУБ" hidden="1">'[77]16'!$H$210:$P$210,'[77]16'!$H$170:$P$170,'[77]16'!$H$21:$P$21,'[77]16'!$H$197:$P$197,'[77]16'!$H$258:$P$258,'[77]16'!$H$44:$P$44,'[77]16'!$H$215:$P$215,'[77]16'!$H$224:$P$224</definedName>
    <definedName name="P6_T16?unit?ЧЕЛ" hidden="1">'[77]16'!$H$119:$P$119,'[77]16'!$H$200:$P$200,'[77]16'!$H$164:$P$164,'[77]16'!$H$263:$P$263,'[77]16'!$H$81:$P$81,'[77]16'!$H$180:$P$180,'[77]16'!$H$11:$P$11,'[77]16'!$H$252:$P$252</definedName>
    <definedName name="P6_T17_Protection" localSheetId="11">'[34]29'!$O$19:$P$19,'[34]29'!$O$21:$P$25,'[34]29'!$O$27:$P$27,'[34]29'!$O$29:$P$33,'[34]29'!$O$36:$P$36,'[34]29'!$O$38:$P$42,'[34]29'!$O$45:$P$45,P1_T17_Protection</definedName>
    <definedName name="P6_T17_Protection" localSheetId="12">'[34]29'!$O$19:$P$19,'[34]29'!$O$21:$P$25,'[34]29'!$O$27:$P$27,'[34]29'!$O$29:$P$33,'[34]29'!$O$36:$P$36,'[34]29'!$O$38:$P$42,'[34]29'!$O$45:$P$45,P1_T17_Protection</definedName>
    <definedName name="P6_T17_Protection">'[34]29'!$O$19:$P$19,'[34]29'!$O$21:$P$25,'[34]29'!$O$27:$P$27,'[34]29'!$O$29:$P$33,'[34]29'!$O$36:$P$36,'[34]29'!$O$38:$P$42,'[34]29'!$O$45:$P$45,P1_T17_Protection</definedName>
    <definedName name="P6_T2.1?Protection" localSheetId="11">P1_T2.1?Protection</definedName>
    <definedName name="P6_T2.1?Protection" localSheetId="12">P1_T2.1?Protection</definedName>
    <definedName name="P6_T2.1?Protection">P1_T2.1?Protection</definedName>
    <definedName name="P6_T2.1_Protect">'[38]2.1'!$G$88:$H$88,'[38]2.1'!$G$90:$H$92,'[38]2.1'!$G$94:$H$94,'[38]2.1'!$G$109:$H$109,'[38]2.1'!$G$113:$H$113,'[38]2.1'!$G$115:$H$115,'[38]2.1'!$G$117:$H$119</definedName>
    <definedName name="P6_T2.2_Protect" hidden="1">'[38]2.2'!$B$134:$B$134,'[38]2.2'!$B$140:$B$140,'[38]2.2'!$B$148:$B$148,'[38]2.2'!$B$154:$B$155,'[38]2.2'!$B$163:$B$163,'[38]2.2'!$B$169:$B$170,'[38]2.2'!$E$4:$H$4</definedName>
    <definedName name="P6_T2?Data">'[38]2'!$I$148:$L$148,'[38]2'!$E$150:$F$152,'[38]2'!$I$150:$L$152,'[38]2'!$E$154:$F$160,'[38]2'!$I$154:$L$160,'[38]2'!$E$162:$F$162,'[38]2'!$I$162:$L$162,'[38]2'!$E$165:$F$166</definedName>
    <definedName name="P6_T2_1_Protect">'[38]2.1'!$B$140:$B$140,'[38]2.1'!$B$148:$B$148,'[38]2.1'!$B$154:$B$154,'[38]2.1'!$B$162:$B$162,'[38]2.1'!$B$168:$B$168,'[38]2.1'!$E$4:$H$4,'[38]2.1'!$G$136:$H$136</definedName>
    <definedName name="P6_T2_2_Protect">'[38]2.2'!$B$140:$B$140,'[38]2.2'!$B$148:$B$148,'[38]2.2'!$B$154:$B$155,'[38]2.2'!$B$163:$B$163,'[38]2.2'!$B$169:$B$170,'[38]2.2'!$E$4:$H$4,'[38]2.2'!$G$15:$H$16</definedName>
    <definedName name="P6_T2_Protect">#N/A</definedName>
    <definedName name="P6_T28?axis?R?ПЭ" localSheetId="11">'[34]28'!$D$256:$I$258,'[34]28'!$D$262:$I$264,'[34]28'!$D$271:$I$273,'[34]28'!$D$276:$I$278,'[34]28'!$D$282:$I$284,'[34]28'!$D$288:$I$291,'[34]28'!$D$11:$I$13,P1_T28?axis?R?ПЭ</definedName>
    <definedName name="P6_T28?axis?R?ПЭ" localSheetId="12">'[34]28'!$D$256:$I$258,'[34]28'!$D$262:$I$264,'[34]28'!$D$271:$I$273,'[34]28'!$D$276:$I$278,'[34]28'!$D$282:$I$284,'[34]28'!$D$288:$I$291,'[34]28'!$D$11:$I$13,P1_T28?axis?R?ПЭ</definedName>
    <definedName name="P6_T28?axis?R?ПЭ">'[34]28'!$D$256:$I$258,'[34]28'!$D$262:$I$264,'[34]28'!$D$271:$I$273,'[34]28'!$D$276:$I$278,'[34]28'!$D$282:$I$284,'[34]28'!$D$288:$I$291,'[34]28'!$D$11:$I$13,P1_T28?axis?R?ПЭ</definedName>
    <definedName name="P6_T28?axis?R?ПЭ?" localSheetId="11">'[34]28'!$B$256:$B$258,'[34]28'!$B$262:$B$264,'[34]28'!$B$271:$B$273,'[34]28'!$B$276:$B$278,'[34]28'!$B$282:$B$284,'[34]28'!$B$288:$B$291,'[34]28'!$B$11:$B$13,P1_T28?axis?R?ПЭ?</definedName>
    <definedName name="P6_T28?axis?R?ПЭ?" localSheetId="12">'[34]28'!$B$256:$B$258,'[34]28'!$B$262:$B$264,'[34]28'!$B$271:$B$273,'[34]28'!$B$276:$B$278,'[34]28'!$B$282:$B$284,'[34]28'!$B$288:$B$291,'[34]28'!$B$11:$B$13,P1_T28?axis?R?ПЭ?</definedName>
    <definedName name="P6_T28?axis?R?ПЭ?">'[34]28'!$B$256:$B$258,'[34]28'!$B$262:$B$264,'[34]28'!$B$271:$B$273,'[34]28'!$B$276:$B$278,'[34]28'!$B$282:$B$284,'[34]28'!$B$288:$B$291,'[34]28'!$B$11:$B$13,P1_T28?axis?R?ПЭ?</definedName>
    <definedName name="P6_T28_Protection">'[34]28'!$B$28:$B$30,'[34]28'!$B$37:$B$39,'[34]28'!$B$42:$B$44,'[34]28'!$B$48:$B$50,'[34]28'!$B$54:$B$56,'[34]28'!$B$63:$B$65,'[34]28'!$G$210:$H$212,'[34]28'!$D$11:$E$13</definedName>
    <definedName name="P7_SCOPE_PER_PRT">[23]перекрестка!$N$72:$N$76,[23]перекрестка!$F$78:$H$82,[23]перекрестка!$J$78:$K$82,[23]перекрестка!$N$78:$N$82,[23]перекрестка!$F$84:$H$88</definedName>
    <definedName name="P7_SCOPE_PRT_K1" hidden="1">[74]КУ1!$K$17,[74]КУ1!$K$19:$K$21,[74]КУ1!$F$14:$G$15,[74]КУ1!$H$15,[74]КУ1!$J$15,[74]КУ1!$K$14,[74]КУ1!$J$12,[74]КУ1!$K$11,[74]КУ1!$F$11:$G$12,[74]КУ1!$H$12</definedName>
    <definedName name="P7_T1_Protect">[53]перекрестка!$N$108:$N$112,[53]перекрестка!$N$114:$N$118,[53]перекрестка!$N$120:$N$124,[53]перекрестка!$N$127:$N$138,[53]перекрестка!$N$140:$N$144</definedName>
    <definedName name="P7_T16?item_ext?ЧЕЛ">'[77]16'!$H$198:$P$198,'[77]16'!$H$162:$P$162,'[77]16'!$H$65:$P$65,'[77]16'!$H$99:$P$99,'[77]16'!$H$148:$P$148,'[77]16'!$H$225:$P$225,'[77]16'!$H$13:$P$13,'[77]16'!$H$92:$P$92</definedName>
    <definedName name="P7_T16?unit?ТРУБ" hidden="1">'[77]16'!$H$109:$P$109,'[77]16'!$H$26:$P$26,'[77]16'!$H$260:$P$260,'[77]16'!$H$255:$P$255,'[77]16'!$H$118:$P$118,'[77]16'!$H$172:$P$172,'[77]16'!$H$253:$P$253,'[77]16'!$H$237:$P$237</definedName>
    <definedName name="P7_T16?unit?ЧЕЛ" hidden="1">'[77]16'!$H$234:$P$234,'[77]16'!$H$47:$P$47,'[77]16'!$H$175:$P$175,'[77]16'!$H$36:$P$36,'[77]16'!$H$74:$P$74,'[77]16'!$H$171:$P$171,'[77]16'!$H$191:$P$191,'[77]16'!$H$202:$P$202</definedName>
    <definedName name="P7_T2.1_Protect" localSheetId="11">'[38]2.1'!$G$121:$H$121,'[38]2.1'!$G$136:$H$136,'[38]2.1'!$A$181:$IV$281,'[38]2.1'!$M$1:$AM$65536,'[38]2.1'!$B$33:$B$33,P1_T2.1_Protect,P2_T2.1_Protect,P3_T2.1_Protect</definedName>
    <definedName name="P7_T2.1_Protect" localSheetId="12">'[38]2.1'!$G$121:$H$121,'[38]2.1'!$G$136:$H$136,'[38]2.1'!$A$181:$IV$281,'[38]2.1'!$M$1:$AM$65536,'[38]2.1'!$B$33:$B$33,P1_T2.1_Protect,P2_T2.1_Protect,P3_T2.1_Protect</definedName>
    <definedName name="P7_T2.1_Protect">'[38]2.1'!$G$121:$H$121,'[38]2.1'!$G$136:$H$136,'[38]2.1'!$A$181:$IV$281,'[38]2.1'!$M$1:$AM$65536,'[38]2.1'!$B$33:$B$33,P1_T2.1_Protect,P2_T2.1_Protect,P3_T2.1_Protect</definedName>
    <definedName name="P7_T2?Data" localSheetId="11">'[38]2'!$I$165:$L$166,'[38]2'!$E$168:$F$174,'[38]2'!$I$168:$L$174,'[38]2'!$E$177:$F$177,'[38]2'!$I$177:$L$177,'[38]2'!$E$6:$F$31,P1_T2?Data,P2_T2?Data,P3_T2?Data,P4_T2?Data</definedName>
    <definedName name="P7_T2?Data" localSheetId="12">'[38]2'!$I$165:$L$166,'[38]2'!$E$168:$F$174,'[38]2'!$I$168:$L$174,'[38]2'!$E$177:$F$177,'[38]2'!$I$177:$L$177,'[38]2'!$E$6:$F$31,P1_T2?Data,P2_T2?Data,P3_T2?Data,P4_T2?Data</definedName>
    <definedName name="P7_T2?Data">'[38]2'!$I$165:$L$166,'[38]2'!$E$168:$F$174,'[38]2'!$I$168:$L$174,'[38]2'!$E$177:$F$177,'[38]2'!$I$177:$L$177,'[38]2'!$E$6:$F$31,P1_T2?Data,P2_T2?Data,P3_T2?Data,P4_T2?Data</definedName>
    <definedName name="P7_T2_1_Protect" localSheetId="11">'[38]2.1'!$G$109:$H$109,'[38]2.1'!$G$15:$H$16,'[38]2.1'!$A$181:$IV$281,'[38]2.1'!$M$1:$AM$65536,'[38]2.1'!$B$176:$B$176,P1_T2_1_Protect,P2_T2_1_Protect,P3_T2_1_Protect</definedName>
    <definedName name="P7_T2_1_Protect" localSheetId="12">'[38]2.1'!$G$109:$H$109,'[38]2.1'!$G$15:$H$16,'[38]2.1'!$A$181:$IV$281,'[38]2.1'!$M$1:$AM$65536,'[38]2.1'!$B$176:$B$176,P1_T2_1_Protect,P2_T2_1_Protect,P3_T2_1_Protect</definedName>
    <definedName name="P7_T2_1_Protect">'[38]2.1'!$G$109:$H$109,'[38]2.1'!$G$15:$H$16,'[38]2.1'!$A$181:$IV$281,'[38]2.1'!$M$1:$AM$65536,'[38]2.1'!$B$176:$B$176,P1_T2_1_Protect,P2_T2_1_Protect,P3_T2_1_Protect</definedName>
    <definedName name="P7_T2_2_Protect" localSheetId="11">'[38]2.2'!$G$109:$H$109,'[38]2.2'!$G$136:$H$136,'[38]2.2'!$A$183:$IV$283,'[38]2.2'!$M$1:$AM$65536,'[38]2.2'!$B$178:$B$178,P1_T2_2_Protect,P2_T2_2_Protect,P3_T2_2_Protect</definedName>
    <definedName name="P7_T2_2_Protect" localSheetId="12">'[38]2.2'!$G$109:$H$109,'[38]2.2'!$G$136:$H$136,'[38]2.2'!$A$183:$IV$283,'[38]2.2'!$M$1:$AM$65536,'[38]2.2'!$B$178:$B$178,P1_T2_2_Protect,P2_T2_2_Protect,P3_T2_2_Protect</definedName>
    <definedName name="P7_T2_2_Protect">'[38]2.2'!$G$109:$H$109,'[38]2.2'!$G$136:$H$136,'[38]2.2'!$A$183:$IV$283,'[38]2.2'!$M$1:$AM$65536,'[38]2.2'!$B$178:$B$178,P1_T2_2_Protect,P2_T2_2_Protect,P3_T2_2_Protect</definedName>
    <definedName name="P7_T28_Protection">'[34]28'!$G$11:$H$13,'[34]28'!$D$16:$E$18,'[34]28'!$G$16:$H$18,'[34]28'!$D$22:$E$24,'[34]28'!$G$22:$H$24,'[34]28'!$D$28:$E$30,'[34]28'!$G$28:$H$30,'[34]28'!$D$37:$E$39</definedName>
    <definedName name="P8_SCOPE_PER_PRT" localSheetId="11">[23]перекрестка!$J$84:$K$88,[23]перекрестка!$N$84:$N$88,[23]перекрестка!$F$14:$G$25,P1_SCOPE_PER_PRT,P2_SCOPE_PER_PRT,P3_SCOPE_PER_PRT,P4_SCOPE_PER_PRT</definedName>
    <definedName name="P8_SCOPE_PER_PRT" localSheetId="12">[23]перекрестка!$J$84:$K$88,[23]перекрестка!$N$84:$N$88,[23]перекрестка!$F$14:$G$25,P1_SCOPE_PER_PRT,P2_SCOPE_PER_PRT,P3_SCOPE_PER_PRT,P4_SCOPE_PER_PRT</definedName>
    <definedName name="P8_SCOPE_PER_PRT">[23]перекрестка!$J$84:$K$88,[23]перекрестка!$N$84:$N$88,[23]перекрестка!$F$14:$G$25,P1_SCOPE_PER_PRT,P2_SCOPE_PER_PRT,P3_SCOPE_PER_PRT,P4_SCOPE_PER_PRT</definedName>
    <definedName name="P8_T1_Protect">[53]перекрестка!$N$146:$N$150,[53]перекрестка!$N$152:$N$156,[53]перекрестка!$N$158:$N$162,[53]перекрестка!$F$11:$G$11,[53]перекрестка!$F$12:$H$16</definedName>
    <definedName name="P8_T16?item_ext?ЧЕЛ">'[77]16'!$H$94:$P$94,'[77]16'!$H$216:$P$216,'[77]16'!$H$139:$P$139,'[77]16'!$H$164:$P$164,'[77]16'!$H$166:$P$166,'[77]16'!$H$27:$P$27,'[77]16'!$H$173:$P$173,'[77]16'!$H$261:$P$261</definedName>
    <definedName name="P8_T16?unit?ТРУБ">'[77]16'!$H$62:$P$62,'[77]16'!$H$244:$P$244,'[77]16'!$H$183:$P$183,'[77]16'!$H$145:$P$145,'[77]16'!$H$80:$P$80,'[77]16'!$H$190:$P$190,'[77]16'!$H$134:$P$134,'[77]16'!$H$30:$P$30</definedName>
    <definedName name="P8_T16?unit?ЧЕЛ" hidden="1">'[77]16'!$H$49:$P$49,'[77]16'!$H$193:$P$193,'[77]16'!$H$189:$P$189,'[77]16'!$H$166:$P$166,'[77]16'!$H$243:$P$243,'[77]16'!$H$162:$P$162,'[77]16'!$H$112:$P$112,'[77]16'!$H$45:$P$45</definedName>
    <definedName name="P8_T28_Protection">'[34]28'!$G$37:$H$39,'[34]28'!$D$42:$E$44,'[34]28'!$G$42:$H$44,'[34]28'!$D$48:$E$50,'[34]28'!$G$48:$H$50,'[34]28'!$D$54:$E$56,'[34]28'!$G$54:$H$56,'[34]28'!$D$89:$E$91</definedName>
    <definedName name="P9_T1_Protect">[53]перекрестка!$F$17:$G$17,[53]перекрестка!$F$18:$H$22,[53]перекрестка!$F$24:$H$28,[53]перекрестка!$F$30:$H$34,[53]перекрестка!$F$36:$H$40</definedName>
    <definedName name="P9_T16?item_ext?ЧЕЛ">'[77]16'!$H$189:$P$189,'[77]16'!$H$247:$P$247,'[77]16'!$H$184:$P$184,'[77]16'!$H$238:$P$238,'[77]16'!$H$265:$P$265,'[77]16'!$H$29:$P$29,'[77]16'!$H$58:$P$58,'[77]16'!$H$38:$P$38</definedName>
    <definedName name="P9_T16?unit?ТРУБ">'[77]16'!$H$262:$P$262,'[77]16'!$H$98:$P$98,'[77]16'!$H$39:$P$39,'[77]16'!$H$168:$P$168,'[77]16'!$H$165:$P$165,'[77]16'!$H$235:$P$235,'[77]16'!$H$264:$P$264,'[77]16'!$H$150:$P$150</definedName>
    <definedName name="P9_T16?unit?ЧЕЛ">'[77]16'!$H$76:$P$76,'[77]16'!$H$63:$P$63,'[77]16'!$H$72:$P$72,'[77]16'!$H$65:$P$65,'[77]16'!$H$108:$P$108,'[77]16'!$H$153:$P$153,'[77]16'!$H$13:$P$13,'[77]16'!$H$256:$P$256</definedName>
    <definedName name="P9_T28_Protection">'[34]28'!$G$89:$H$91,'[34]28'!$G$94:$H$96,'[34]28'!$D$94:$E$96,'[34]28'!$D$100:$E$102,'[34]28'!$G$100:$H$102,'[34]28'!$D$106:$E$108,'[34]28'!$G$106:$H$108,'[34]28'!$D$167:$E$169</definedName>
    <definedName name="pbStartPageNumber">1</definedName>
    <definedName name="pbUpdatePageNumbering">TRUE</definedName>
    <definedName name="PER_ET" localSheetId="11">#REF!</definedName>
    <definedName name="PER_ET" localSheetId="12">#REF!</definedName>
    <definedName name="PER_ET">#REF!</definedName>
    <definedName name="PERESHET" localSheetId="11">#REF!</definedName>
    <definedName name="PERESHET" localSheetId="12">#REF!</definedName>
    <definedName name="PERESHET">#REF!</definedName>
    <definedName name="perp_lev" localSheetId="11">#REF!</definedName>
    <definedName name="perp_lev" localSheetId="12">#REF!</definedName>
    <definedName name="perp_lev">#REF!</definedName>
    <definedName name="perp_lev_sen" localSheetId="11">#REF!</definedName>
    <definedName name="perp_lev_sen" localSheetId="12">#REF!</definedName>
    <definedName name="perp_lev_sen">#REF!</definedName>
    <definedName name="perp_lev1" localSheetId="11">#REF!</definedName>
    <definedName name="perp_lev1" localSheetId="12">#REF!</definedName>
    <definedName name="perp_lev1">#REF!</definedName>
    <definedName name="perp_lev2" localSheetId="11">#REF!</definedName>
    <definedName name="perp_lev2" localSheetId="12">#REF!</definedName>
    <definedName name="perp_lev2">#REF!</definedName>
    <definedName name="perp_lev3" localSheetId="11">#REF!</definedName>
    <definedName name="perp_lev3" localSheetId="12">#REF!</definedName>
    <definedName name="perp_lev3">#REF!</definedName>
    <definedName name="perp_lev4" localSheetId="11">#REF!</definedName>
    <definedName name="perp_lev4" localSheetId="12">#REF!</definedName>
    <definedName name="perp_lev4">#REF!</definedName>
    <definedName name="perp_lev5" localSheetId="11">#REF!</definedName>
    <definedName name="perp_lev5" localSheetId="12">#REF!</definedName>
    <definedName name="perp_lev5">#REF!</definedName>
    <definedName name="perp_unlev" localSheetId="11">#REF!</definedName>
    <definedName name="perp_unlev" localSheetId="12">#REF!</definedName>
    <definedName name="perp_unlev">#REF!</definedName>
    <definedName name="perp_unlev_sen" localSheetId="11">#REF!</definedName>
    <definedName name="perp_unlev_sen" localSheetId="12">#REF!</definedName>
    <definedName name="perp_unlev_sen">#REF!</definedName>
    <definedName name="perp_unlev1" localSheetId="11">#REF!</definedName>
    <definedName name="perp_unlev1" localSheetId="12">#REF!</definedName>
    <definedName name="perp_unlev1">#REF!</definedName>
    <definedName name="perp_unlev2" localSheetId="11">#REF!</definedName>
    <definedName name="perp_unlev2" localSheetId="12">#REF!</definedName>
    <definedName name="perp_unlev2">#REF!</definedName>
    <definedName name="perp_unlev3" localSheetId="11">#REF!</definedName>
    <definedName name="perp_unlev3" localSheetId="12">#REF!</definedName>
    <definedName name="perp_unlev3">#REF!</definedName>
    <definedName name="perp_unlev4" localSheetId="11">#REF!</definedName>
    <definedName name="perp_unlev4" localSheetId="12">#REF!</definedName>
    <definedName name="perp_unlev4">#REF!</definedName>
    <definedName name="perp_unlev5" localSheetId="11">#REF!</definedName>
    <definedName name="perp_unlev5" localSheetId="12">#REF!</definedName>
    <definedName name="perp_unlev5">#REF!</definedName>
    <definedName name="PL" localSheetId="11" hidden="1">{"Маржа для директора",#N/A,FALSE,"Маржа Чисто Влад ";"Маржа для директора",#N/A,FALSE,"Маржа Хабаровск";"Маржа для директора",#N/A,FALSE,"Маржа СВОД"}</definedName>
    <definedName name="PL" localSheetId="12" hidden="1">{"Маржа для директора",#N/A,FALSE,"Маржа Чисто Влад ";"Маржа для директора",#N/A,FALSE,"Маржа Хабаровск";"Маржа для директора",#N/A,FALSE,"Маржа СВОД"}</definedName>
    <definedName name="PL" hidden="1">{"Маржа для директора",#N/A,FALSE,"Маржа Чисто Влад ";"Маржа для директора",#N/A,FALSE,"Маржа Хабаровск";"Маржа для директора",#N/A,FALSE,"Маржа СВОД"}</definedName>
    <definedName name="Plug" localSheetId="11">#REF!</definedName>
    <definedName name="Plug" localSheetId="12">#REF!</definedName>
    <definedName name="Plug">#REF!</definedName>
    <definedName name="polta" localSheetId="11">#REF!</definedName>
    <definedName name="polta" localSheetId="12">#REF!</definedName>
    <definedName name="polta">#REF!</definedName>
    <definedName name="PostEE">[24]Параметры!$B$7</definedName>
    <definedName name="PostEEList">[24]Лист!$A$60</definedName>
    <definedName name="PostTE">[24]Лист!$B$281</definedName>
    <definedName name="PostTEList">[24]Лист!$A$280</definedName>
    <definedName name="prefrate" localSheetId="11">#REF!</definedName>
    <definedName name="prefrate" localSheetId="12">#REF!</definedName>
    <definedName name="prefrate">#REF!</definedName>
    <definedName name="price_zone_list">[32]TEHSHEET!$G$2:$G$3</definedName>
    <definedName name="Print_Area">#N/A</definedName>
    <definedName name="Print_Titles">#N/A</definedName>
    <definedName name="printa" localSheetId="11">#REF!</definedName>
    <definedName name="printa" localSheetId="12">#REF!</definedName>
    <definedName name="printa">#REF!</definedName>
    <definedName name="printb" localSheetId="11">#REF!</definedName>
    <definedName name="printb" localSheetId="12">#REF!</definedName>
    <definedName name="printb">#REF!</definedName>
    <definedName name="printc" localSheetId="11">#REF!</definedName>
    <definedName name="printc" localSheetId="12">#REF!</definedName>
    <definedName name="printc">#REF!</definedName>
    <definedName name="printk" localSheetId="11">#REF!</definedName>
    <definedName name="printk" localSheetId="12">#REF!</definedName>
    <definedName name="printk">#REF!</definedName>
    <definedName name="ProchPotrEE">[24]Параметры!$B$11</definedName>
    <definedName name="ProchPotrEEList">[24]Лист!$A$180</definedName>
    <definedName name="ProchPotrTE">[24]Лист!$B$331</definedName>
    <definedName name="ProchPotrTEList">[24]Лист!$A$330</definedName>
    <definedName name="PROT" localSheetId="11">'[79]Баланс тепло (2)'!#REF!,'[79]Баланс тепло (2)'!#REF!,'[79]Баланс тепло (2)'!#REF!,'[79]Баланс тепло (2)'!#REF!,'[79]Баланс тепло (2)'!#REF!,'[79]Баланс тепло (2)'!#REF!</definedName>
    <definedName name="PROT" localSheetId="12">'[79]Баланс тепло (2)'!#REF!,'[79]Баланс тепло (2)'!#REF!,'[79]Баланс тепло (2)'!#REF!,'[79]Баланс тепло (2)'!#REF!,'[79]Баланс тепло (2)'!#REF!,'[79]Баланс тепло (2)'!#REF!</definedName>
    <definedName name="PROT">'[80]Баланс тепло (2)'!#REF!,'[80]Баланс тепло (2)'!#REF!,'[80]Баланс тепло (2)'!#REF!,'[80]Баланс тепло (2)'!#REF!,'[80]Баланс тепло (2)'!#REF!,'[80]Баланс тепло (2)'!#REF!</definedName>
    <definedName name="PROT_0" localSheetId="11">#REF!,#REF!,#REF!,#REF!,'∆НРj-2'!P1_PROT_0</definedName>
    <definedName name="PROT_0" localSheetId="12">#REF!,#REF!,#REF!,#REF!,'∆РЭj-2'!P1_PROT_0</definedName>
    <definedName name="PROT_0">#REF!,#REF!,#REF!,#REF!,P1_PROT_0</definedName>
    <definedName name="PROT_02">'[36]0.1'!$A$41:$O$73,'[36]0.1'!$P$3:$W$73</definedName>
    <definedName name="PROT_1" localSheetId="11">'[36]1'!$G$8:$H$14,'[36]1'!$M$16:$N$20,P1_PROT_1</definedName>
    <definedName name="PROT_1" localSheetId="12">'[36]1'!$G$8:$H$14,'[36]1'!$M$16:$N$20,P1_PROT_1</definedName>
    <definedName name="PROT_1">'[36]1'!$G$8:$H$14,'[36]1'!$M$16:$N$20,P1_PROT_1</definedName>
    <definedName name="PROT_2" localSheetId="11">P2_PROT_2,'∆НРj-2'!P3_PROT_2</definedName>
    <definedName name="PROT_2" localSheetId="12">P2_PROT_2,'∆РЭj-2'!P3_PROT_2</definedName>
    <definedName name="PROT_2">P2_PROT_2,P3_PROT_2</definedName>
    <definedName name="PROT_21" localSheetId="11">'[36]2.1'!$M$9:$M$10,P1_PROT_21,P2_PROT_21,P3_PROT_21,P4_PROT_21,P5_PROT_21</definedName>
    <definedName name="PROT_21" localSheetId="12">'[36]2.1'!$M$9:$M$10,P1_PROT_21,P2_PROT_21,P3_PROT_21,P4_PROT_21,P5_PROT_21</definedName>
    <definedName name="PROT_21">'[36]2.1'!$M$9:$M$10,P1_PROT_21,P2_PROT_21,P3_PROT_21,P4_PROT_21,P5_PROT_21</definedName>
    <definedName name="PROT_22" localSheetId="11">P3_PROT_22,P4_PROT_22,'∆НРj-2'!P5_PROT_22</definedName>
    <definedName name="PROT_22" localSheetId="12">P3_PROT_22,P4_PROT_22,'∆РЭj-2'!P5_PROT_22</definedName>
    <definedName name="PROT_22">P3_PROT_22,P4_PROT_22,P5_PROT_22</definedName>
    <definedName name="PROT_23" localSheetId="11">'[36]2.3'!$I$144:$L$144,'[36]2.3'!$I$28:$L$30,'[36]2.3'!$A$189:$Q$202,P1_PROT_23,P2_PROT_23,P3_PROT_23</definedName>
    <definedName name="PROT_23" localSheetId="12">'[36]2.3'!$I$144:$L$144,'[36]2.3'!$I$28:$L$30,'[36]2.3'!$A$189:$Q$202,P1_PROT_23,P2_PROT_23,P3_PROT_23</definedName>
    <definedName name="PROT_23">'[36]2.3'!$I$144:$L$144,'[36]2.3'!$I$28:$L$30,'[36]2.3'!$A$189:$Q$202,P1_PROT_23,P2_PROT_23,P3_PROT_23</definedName>
    <definedName name="PROT_4" localSheetId="11">'[36]4'!$F$45:$H$55,P1_PROT_4,P2_PROT_4,P3_PROT_4,P4_PROT_4</definedName>
    <definedName name="PROT_4" localSheetId="12">'[36]4'!$F$45:$H$55,P1_PROT_4,P2_PROT_4,P3_PROT_4,P4_PROT_4</definedName>
    <definedName name="PROT_4">'[36]4'!$F$45:$H$55,P1_PROT_4,P2_PROT_4,P3_PROT_4,P4_PROT_4</definedName>
    <definedName name="PROT_I1" localSheetId="11">[36]ИП!$F$20:$I$22,[36]ИП!$K$21:$T$22,[36]ИП!$F$24:$I$27,[36]ИП!$K$25:$T$27,[36]ИП!$K$29:$T$29,[36]ИП!$V$9:$AD$47,[36]ИП!$C$32:$U$47,[36]ИП!$K$31:$T$31,P1_PROT_I1</definedName>
    <definedName name="PROT_I1" localSheetId="12">[36]ИП!$F$20:$I$22,[36]ИП!$K$21:$T$22,[36]ИП!$F$24:$I$27,[36]ИП!$K$25:$T$27,[36]ИП!$K$29:$T$29,[36]ИП!$V$9:$AD$47,[36]ИП!$C$32:$U$47,[36]ИП!$K$31:$T$31,P1_PROT_I1</definedName>
    <definedName name="PROT_I1">[36]ИП!$F$20:$I$22,[36]ИП!$K$21:$T$22,[36]ИП!$F$24:$I$27,[36]ИП!$K$25:$T$27,[36]ИП!$K$29:$T$29,[36]ИП!$V$9:$AD$47,[36]ИП!$C$32:$U$47,[36]ИП!$K$31:$T$31,P1_PROT_I1</definedName>
    <definedName name="PROT_I2" localSheetId="11">'[36]Ист-ики финанс-я'!$N$4:$P$30,'[36]Ист-ики финанс-я'!$A$31:$P$38,'[36]Ист-ики финанс-я'!$C$5:$L$5,P1_PROT_I2</definedName>
    <definedName name="PROT_I2" localSheetId="12">'[36]Ист-ики финанс-я'!$N$4:$P$30,'[36]Ист-ики финанс-я'!$A$31:$P$38,'[36]Ист-ики финанс-я'!$C$5:$L$5,P1_PROT_I2</definedName>
    <definedName name="PROT_I2">'[36]Ист-ики финанс-я'!$N$4:$P$30,'[36]Ист-ики финанс-я'!$A$31:$P$38,'[36]Ист-ики финанс-я'!$C$5:$L$5,P1_PROT_I2</definedName>
    <definedName name="PROT_I3" localSheetId="11">'[36]Расчет прибыли'!$C$8:$L$8,P1_PROT_I3,P2_PROT_I3</definedName>
    <definedName name="PROT_I3" localSheetId="12">'[36]Расчет прибыли'!$C$8:$L$8,P1_PROT_I3,P2_PROT_I3</definedName>
    <definedName name="PROT_I3">'[36]Расчет прибыли'!$C$8:$L$8,P1_PROT_I3,P2_PROT_I3</definedName>
    <definedName name="PROT_IND">[36]Индексы!$I$4:$I$12,[36]Индексы!$I$14:$I$19,[36]Индексы!$C$4:$H$19</definedName>
    <definedName name="PROT_SPR">[36]Справочники!$E$8:$G$8,[36]Справочники!$D$12:$D$50,[36]Справочники!$F$12:$F$50,[36]Справочники!$H$12:$H$50,[36]Справочники!$E$5:$G$5</definedName>
    <definedName name="PRT_T3" localSheetId="11">'[81]Структура пол. отп 1'!#REF!</definedName>
    <definedName name="PRT_T3" localSheetId="12">'[81]Структура пол. отп 1'!#REF!</definedName>
    <definedName name="PRT_T3">'[81]Структура пол. отп 1'!#REF!</definedName>
    <definedName name="push5">#N/A</definedName>
    <definedName name="q">#N/A</definedName>
    <definedName name="q3wr3">[9]FES!#REF!</definedName>
    <definedName name="qa">[19]TEHSHEET!#REF!</definedName>
    <definedName name="qasa" localSheetId="11" hidden="1">{"Маржа для директора",#N/A,FALSE,"Маржа Чисто Влад ";"Маржа для директора",#N/A,FALSE,"Маржа Хабаровск";"Маржа для директора",#N/A,FALSE,"Маржа СВОД"}</definedName>
    <definedName name="qasa" localSheetId="12" hidden="1">{"Маржа для директора",#N/A,FALSE,"Маржа Чисто Влад ";"Маржа для директора",#N/A,FALSE,"Маржа Хабаровск";"Маржа для директора",#N/A,FALSE,"Маржа СВОД"}</definedName>
    <definedName name="qasa" hidden="1">{"Маржа для директора",#N/A,FALSE,"Маржа Чисто Влад ";"Маржа для директора",#N/A,FALSE,"Маржа Хабаровск";"Маржа для директора",#N/A,FALSE,"Маржа СВОД"}</definedName>
    <definedName name="qasec" localSheetId="11">'[10]5.2-опер.рас ПП'!qasec</definedName>
    <definedName name="qasec" localSheetId="12">'[10]5.2-опер.рас ПП'!qasec</definedName>
    <definedName name="qasec">#N/A</definedName>
    <definedName name="qaz">#N/A</definedName>
    <definedName name="qq">#N/A</definedName>
    <definedName name="qqq" localSheetId="11">'[10]5.2-опер.рас ПП'!qqq</definedName>
    <definedName name="qqq" localSheetId="12">'[10]5.2-опер.рас ПП'!qqq</definedName>
    <definedName name="qqq">#N/A</definedName>
    <definedName name="qqqq" localSheetId="11">'[10]5.2-опер.рас ПП'!qqqq</definedName>
    <definedName name="qqqq" localSheetId="12">'[10]5.2-опер.рас ПП'!qqqq</definedName>
    <definedName name="qqqq">#N/A</definedName>
    <definedName name="qqqqq" localSheetId="11">#REF!</definedName>
    <definedName name="qqqqq" localSheetId="12">#REF!</definedName>
    <definedName name="qqqqq">#REF!</definedName>
    <definedName name="qqwere" localSheetId="11">#REF!</definedName>
    <definedName name="qqwere" localSheetId="12">#REF!</definedName>
    <definedName name="qqwere">#REF!</definedName>
    <definedName name="qrqte" localSheetId="11">#REF!</definedName>
    <definedName name="qrqte" localSheetId="12">#REF!</definedName>
    <definedName name="qrqte">#REF!</definedName>
    <definedName name="qw">#N/A</definedName>
    <definedName name="qwecn" localSheetId="11">'[10]5.2-опер.рас ПП'!qwecn</definedName>
    <definedName name="qwecn" localSheetId="12">'[10]5.2-опер.рас ПП'!qwecn</definedName>
    <definedName name="qwecn">#N/A</definedName>
    <definedName name="qwer" localSheetId="11">'[10]5.2-опер.рас ПП'!qwer</definedName>
    <definedName name="qwer" localSheetId="12">'[10]5.2-опер.рас ПП'!qwer</definedName>
    <definedName name="qwer">#N/A</definedName>
    <definedName name="qwer12" localSheetId="11">#REF!</definedName>
    <definedName name="qwer12" localSheetId="12">#REF!</definedName>
    <definedName name="qwer12">#REF!</definedName>
    <definedName name="qwer234" localSheetId="11">#REF!</definedName>
    <definedName name="qwer234" localSheetId="12">#REF!</definedName>
    <definedName name="qwer234">#REF!</definedName>
    <definedName name="qwert3" localSheetId="11">#REF!</definedName>
    <definedName name="qwert3" localSheetId="12">#REF!</definedName>
    <definedName name="qwert3">#REF!</definedName>
    <definedName name="qwert567" localSheetId="11">#REF!</definedName>
    <definedName name="qwert567" localSheetId="12">#REF!</definedName>
    <definedName name="qwert567">#REF!</definedName>
    <definedName name="qwert78" localSheetId="11">#REF!</definedName>
    <definedName name="qwert78" localSheetId="12">#REF!</definedName>
    <definedName name="qwert78">#REF!</definedName>
    <definedName name="qwerty1" localSheetId="11">#REF!</definedName>
    <definedName name="qwerty1" localSheetId="12">#REF!</definedName>
    <definedName name="qwerty1">#REF!</definedName>
    <definedName name="qwerty5" localSheetId="11">#REF!</definedName>
    <definedName name="qwerty5" localSheetId="12">#REF!</definedName>
    <definedName name="qwerty5">#REF!</definedName>
    <definedName name="qwertyt" localSheetId="11">'[10]5.2-опер.рас ПП'!qwertyt</definedName>
    <definedName name="qwertyt" localSheetId="12">'[10]5.2-опер.рас ПП'!qwertyt</definedName>
    <definedName name="qwertyt">#N/A</definedName>
    <definedName name="qwertyu" localSheetId="11">'[10]5.2-опер.рас ПП'!qwertyu</definedName>
    <definedName name="qwertyu" localSheetId="12">'[10]5.2-опер.рас ПП'!qwertyu</definedName>
    <definedName name="qwertyu">#N/A</definedName>
    <definedName name="qwertyui" localSheetId="11">'[10]5.2-опер.рас ПП'!qwertyui</definedName>
    <definedName name="qwertyui" localSheetId="12">'[10]5.2-опер.рас ПП'!qwertyui</definedName>
    <definedName name="qwertyui">#N/A</definedName>
    <definedName name="qwerwe" localSheetId="11" hidden="1">{"Маржа для директора",#N/A,FALSE,"Маржа Чисто Влад ";"Маржа для директора",#N/A,FALSE,"Маржа Хабаровск";"Маржа для директора",#N/A,FALSE,"Маржа СВОД"}</definedName>
    <definedName name="qwerwe" localSheetId="12" hidden="1">{"Маржа для директора",#N/A,FALSE,"Маржа Чисто Влад ";"Маржа для директора",#N/A,FALSE,"Маржа Хабаровск";"Маржа для директора",#N/A,FALSE,"Маржа СВОД"}</definedName>
    <definedName name="qwerwe" hidden="1">{"Маржа для директора",#N/A,FALSE,"Маржа Чисто Влад ";"Маржа для директора",#N/A,FALSE,"Маржа Хабаровск";"Маржа для директора",#N/A,FALSE,"Маржа СВОД"}</definedName>
    <definedName name="qwqwwqw">#N/A</definedName>
    <definedName name="qwsde" localSheetId="11">'[10]5.2-опер.рас ПП'!qwsde</definedName>
    <definedName name="qwsde" localSheetId="12">'[10]5.2-опер.рас ПП'!qwsde</definedName>
    <definedName name="qwsde">#N/A</definedName>
    <definedName name="qwsdsd">#N/A</definedName>
    <definedName name="qwxxd" localSheetId="11">'[10]5.2-опер.рас ПП'!qwxxd</definedName>
    <definedName name="qwxxd" localSheetId="12">'[10]5.2-опер.рас ПП'!qwxxd</definedName>
    <definedName name="qwxxd">#N/A</definedName>
    <definedName name="RABOTA" localSheetId="11">#REF!</definedName>
    <definedName name="RABOTA" localSheetId="12">#REF!</definedName>
    <definedName name="RABOTA">#REF!</definedName>
    <definedName name="RANGE3" localSheetId="11">#REF!</definedName>
    <definedName name="RANGE3" localSheetId="12">#REF!</definedName>
    <definedName name="RANGE3">#REF!</definedName>
    <definedName name="RANGE4" localSheetId="11">#REF!</definedName>
    <definedName name="RANGE4" localSheetId="12">#REF!</definedName>
    <definedName name="RANGE4">#REF!</definedName>
    <definedName name="RANGE5" localSheetId="11">#REF!</definedName>
    <definedName name="RANGE5" localSheetId="12">#REF!</definedName>
    <definedName name="RANGE5">#REF!</definedName>
    <definedName name="rate" localSheetId="11">#REF!</definedName>
    <definedName name="rate" localSheetId="12">#REF!</definedName>
    <definedName name="rate">#REF!</definedName>
    <definedName name="rate2" localSheetId="11">#REF!</definedName>
    <definedName name="rate2" localSheetId="12">#REF!</definedName>
    <definedName name="rate2">#REF!</definedName>
    <definedName name="rateJuce" localSheetId="11">#REF!</definedName>
    <definedName name="rateJuce" localSheetId="12">#REF!</definedName>
    <definedName name="rateJuce">#REF!</definedName>
    <definedName name="re">[17]Титульный!$F$13</definedName>
    <definedName name="REG" localSheetId="11">#REF!</definedName>
    <definedName name="REG" localSheetId="12">#REF!</definedName>
    <definedName name="REG">#REF!</definedName>
    <definedName name="REG_ET" localSheetId="11">#REF!</definedName>
    <definedName name="REG_ET" localSheetId="12">#REF!</definedName>
    <definedName name="REG_ET">#REF!</definedName>
    <definedName name="REG_PROT">[82]regs!$H$18:$H$23,[82]regs!$H$25:$H$26,[82]regs!$H$28:$H$28,[82]regs!$H$30:$H$32,[82]regs!$H$35:$H$39,[82]regs!$H$46:$H$46,[82]regs!$H$13:$H$16</definedName>
    <definedName name="REGcom" localSheetId="11">#REF!</definedName>
    <definedName name="REGcom" localSheetId="12">#REF!</definedName>
    <definedName name="REGcom">#REF!</definedName>
    <definedName name="region" localSheetId="11">#REF!</definedName>
    <definedName name="region" localSheetId="12">#REF!</definedName>
    <definedName name="region">#REF!</definedName>
    <definedName name="region_name" localSheetId="4">[51]Титульный!$F$7</definedName>
    <definedName name="region_name">[83]Титульный!$G$8</definedName>
    <definedName name="regionException_flag" localSheetId="11">[84]TEHSHEET!$E$2</definedName>
    <definedName name="regionException_flag" localSheetId="12">[84]TEHSHEET!$E$2</definedName>
    <definedName name="regionException_flag" localSheetId="4">[51]TEHSHEET!$E$2</definedName>
    <definedName name="regionException_flag">[85]TEHSHEET!$E$2</definedName>
    <definedName name="regions" localSheetId="11">#REF!</definedName>
    <definedName name="regions" localSheetId="12">#REF!</definedName>
    <definedName name="regions">#REF!</definedName>
    <definedName name="REGUL" localSheetId="11">#REF!</definedName>
    <definedName name="REGUL" localSheetId="12">#REF!</definedName>
    <definedName name="REGUL">#REF!</definedName>
    <definedName name="regyfg">[26]Справочники!$F$13</definedName>
    <definedName name="rehbts">P1_T2.1?Protection</definedName>
    <definedName name="ReleveredBeta" localSheetId="11">#REF!</definedName>
    <definedName name="ReleveredBeta" localSheetId="12">#REF!</definedName>
    <definedName name="ReleveredBeta">#REF!</definedName>
    <definedName name="Rep_cur" localSheetId="11">'[86]Расчет потоков без учета и.с.'!#REF!</definedName>
    <definedName name="Rep_cur" localSheetId="12">'[86]Расчет потоков без учета и.с.'!#REF!</definedName>
    <definedName name="Rep_cur">'[86]Расчет потоков без учета и.с.'!#REF!</definedName>
    <definedName name="repay1" localSheetId="11">#REF!</definedName>
    <definedName name="repay1" localSheetId="12">#REF!</definedName>
    <definedName name="repay1">#REF!</definedName>
    <definedName name="rert">[23]перекрестка!$J$84:$K$88,[23]перекрестка!$N$84:$N$88,[23]перекрестка!$F$14:$G$25,P1_SCOPE_PER_PRT,P2_SCOPE_PER_PRT,P3_SCOPE_PER_PRT,P4_SCOPE_PER_PRT</definedName>
    <definedName name="rerterg" localSheetId="11" hidden="1">{"Маржа для директора",#N/A,FALSE,"Маржа Чисто Влад ";"Маржа для директора",#N/A,FALSE,"Маржа Хабаровск";"Маржа для директора",#N/A,FALSE,"Маржа СВОД"}</definedName>
    <definedName name="rerterg" localSheetId="12" hidden="1">{"Маржа для директора",#N/A,FALSE,"Маржа Чисто Влад ";"Маржа для директора",#N/A,FALSE,"Маржа Хабаровск";"Маржа для директора",#N/A,FALSE,"Маржа СВОД"}</definedName>
    <definedName name="rerterg" hidden="1">{"Маржа для директора",#N/A,FALSE,"Маржа Чисто Влад ";"Маржа для директора",#N/A,FALSE,"Маржа Хабаровск";"Маржа для директора",#N/A,FALSE,"Маржа СВОД"}</definedName>
    <definedName name="rery" hidden="1">{#N/A,#N/A,TRUE,"Лист1";#N/A,#N/A,TRUE,"Лист2";#N/A,#N/A,TRUE,"Лист3"}</definedName>
    <definedName name="respirators" localSheetId="11">#REF!</definedName>
    <definedName name="respirators" localSheetId="12">#REF!</definedName>
    <definedName name="respirators">#REF!</definedName>
    <definedName name="resyg" hidden="1">{#N/A,#N/A,TRUE,"Лист1";#N/A,#N/A,TRUE,"Лист2";#N/A,#N/A,TRUE,"Лист3"}</definedName>
    <definedName name="Revolver_Interest" localSheetId="11">#REF!</definedName>
    <definedName name="Revolver_Interest" localSheetId="12">#REF!</definedName>
    <definedName name="Revolver_Interest">#REF!</definedName>
    <definedName name="rew" hidden="1">{#N/A,#N/A,FALSE,"Себестоимсть-97"}</definedName>
    <definedName name="rewywt4">#REF!</definedName>
    <definedName name="reysy" hidden="1">{"Маржа для директора",#N/A,FALSE,"Маржа Чисто Влад ";"Маржа для директора",#N/A,FALSE,"Маржа Хабаровск";"Маржа для директора",#N/A,FALSE,"Маржа СВОД"}</definedName>
    <definedName name="rfdyhdrt" hidden="1">{"Маржа для директора",#N/A,FALSE,"Маржа Чисто Влад ";"Маржа для директора",#N/A,FALSE,"Маржа Хабаровск";"Маржа для директора",#N/A,FALSE,"Маржа СВОД"}</definedName>
    <definedName name="rfdyhrt5" hidden="1">{#N/A,#N/A,TRUE,"Лист1";#N/A,#N/A,TRUE,"Лист2";#N/A,#N/A,TRUE,"Лист3"}</definedName>
    <definedName name="rfe" hidden="1">{"Маржа для директора",#N/A,FALSE,"Маржа Чисто Влад ";"Маржа для директора",#N/A,FALSE,"Маржа Хабаровск";"Маржа для директора",#N/A,FALSE,"Маржа СВОД"}</definedName>
    <definedName name="rfg" hidden="1">{"Маржа для директора",#N/A,FALSE,"Маржа Чисто Влад ";"Маржа для директора",#N/A,FALSE,"Маржа Хабаровск";"Маржа для директора",#N/A,FALSE,"Маржа СВОД"}</definedName>
    <definedName name="rfgasgdgsrg">P1_SCOPE_SV_PRT,P2_SCOPE_SV_PRT,P3_SCOPE_SV_PRT</definedName>
    <definedName name="rfshxrt">'[33]27'!$AV$13:$AZ$13,'[33]27'!$AP$13:$AT$13,'[33]27'!$AJ$13:$AN$13,'[33]27'!$AD$13:$AH$13,'[33]27'!$X$13:$AB$13,P1_T27?L3.2</definedName>
    <definedName name="rftyujtyj">#REF!,#REF!</definedName>
    <definedName name="rgadgr" hidden="1">{"Маржа для директора",#N/A,FALSE,"Маржа Чисто Влад ";"Маржа для директора",#N/A,FALSE,"Маржа Хабаровск";"Маржа для директора",#N/A,FALSE,"Маржа СВОД"}</definedName>
    <definedName name="rghergherg" localSheetId="11" hidden="1">{"Маржа для директора",#N/A,FALSE,"Маржа Чисто Влад ";"Маржа для директора",#N/A,FALSE,"Маржа Хабаровск";"Маржа для директора",#N/A,FALSE,"Маржа СВОД"}</definedName>
    <definedName name="rghergherg" localSheetId="12" hidden="1">{"Маржа для директора",#N/A,FALSE,"Маржа Чисто Влад ";"Маржа для директора",#N/A,FALSE,"Маржа Хабаровск";"Маржа для директора",#N/A,FALSE,"Маржа СВОД"}</definedName>
    <definedName name="rghergherg" hidden="1">{"Маржа для директора",#N/A,FALSE,"Маржа Чисто Влад ";"Маржа для директора",#N/A,FALSE,"Маржа Хабаровск";"Маржа для директора",#N/A,FALSE,"Маржа СВОД"}</definedName>
    <definedName name="RGK" localSheetId="11">#REF!</definedName>
    <definedName name="RGK" localSheetId="12">#REF!</definedName>
    <definedName name="RGK">#REF!</definedName>
    <definedName name="rgr">'[31]10я Мельн'!#REF!</definedName>
    <definedName name="roll" localSheetId="11">#REF!</definedName>
    <definedName name="roll" localSheetId="12">#REF!</definedName>
    <definedName name="roll">#REF!</definedName>
    <definedName name="rr" localSheetId="11">'[10]5.2-опер.рас ПП'!rr</definedName>
    <definedName name="rr" localSheetId="12">'[10]5.2-опер.рас ПП'!rr</definedName>
    <definedName name="rr">#N/A</definedName>
    <definedName name="RRE" localSheetId="11">#REF!</definedName>
    <definedName name="RRE" localSheetId="12">#REF!</definedName>
    <definedName name="RRE">#REF!</definedName>
    <definedName name="rrr" localSheetId="11">#REF!</definedName>
    <definedName name="rrr" localSheetId="12">#REF!</definedName>
    <definedName name="rrr">#REF!</definedName>
    <definedName name="rrrr" localSheetId="11">#REF!</definedName>
    <definedName name="rrrr" localSheetId="12">#REF!</definedName>
    <definedName name="rrrr">#REF!</definedName>
    <definedName name="rrrrr">#REF!</definedName>
    <definedName name="rrrrrr" localSheetId="11">#REF!</definedName>
    <definedName name="rrrrrr" localSheetId="12">#REF!</definedName>
    <definedName name="rrrrrr">#REF!</definedName>
    <definedName name="rrrrrrr">#REF!</definedName>
    <definedName name="rrrrrrrr" hidden="1">{"Маржа для директора",#N/A,FALSE,"Маржа Чисто Влад ";"Маржа для директора",#N/A,FALSE,"Маржа Хабаровск";"Маржа для директора",#N/A,FALSE,"Маржа СВОД"}</definedName>
    <definedName name="rrrrrrrrr">P1_T6_Protect,P2_T6_Protect</definedName>
    <definedName name="rrrrrrrrrr">#REF!,#REF!,#REF!,#REF!</definedName>
    <definedName name="rrrrrrrrrrrr">'[53]4'!$AA$24:$AD$28,'[53]4'!$G$11:$J$17,P1_T4_Protect,P2_T4_Protect</definedName>
    <definedName name="rrrrrrrrrrrrr">#REF!,#REF!</definedName>
    <definedName name="rrrrrrru" hidden="1">{"Маржа для директора",#N/A,FALSE,"Маржа Чисто Влад ";"Маржа для директора",#N/A,FALSE,"Маржа Хабаровск";"Маржа для директора",#N/A,FALSE,"Маржа СВОД"}</definedName>
    <definedName name="rrtget6">#N/A</definedName>
    <definedName name="rt">#N/A</definedName>
    <definedName name="rter" hidden="1">{"Маржа для директора",#N/A,FALSE,"Маржа Чисто Влад ";"Маржа для директора",#N/A,FALSE,"Маржа Хабаровск";"Маржа для директора",#N/A,FALSE,"Маржа СВОД"}</definedName>
    <definedName name="rtet">'[33]29'!$G$72:$X$72,'[33]29'!$G$78:$X$78,'[33]29'!$G$89:$X$89,P1_T29?item_ext?1СТ</definedName>
    <definedName name="rtetyh">#REF!</definedName>
    <definedName name="rtfg" hidden="1">P13_T16?item_ext?ЧЕЛ,P14_T16?item_ext?ЧЕЛ,P15_T16?item_ext?ЧЕЛ,P16_T16?item_ext?ЧЕЛ,P17_T16?item_ext?ЧЕЛ,P18_T16?item_ext?ЧЕЛ,P19_T16?item_ext?ЧЕЛ</definedName>
    <definedName name="rtfuyhjty">'[34]20'!$E$8:$H$11,P1_T20_Protection</definedName>
    <definedName name="rtg" hidden="1">{"Маржа для директора",#N/A,FALSE,"Маржа Чисто Влад ";"Маржа для директора",#N/A,FALSE,"Маржа Хабаровск";"Маржа для директора",#N/A,FALSE,"Маржа СВОД"}</definedName>
    <definedName name="rtghrt" localSheetId="11" hidden="1">{"Маржа для директора",#N/A,FALSE,"Маржа Чисто Влад ";"Маржа для директора",#N/A,FALSE,"Маржа Хабаровск";"Маржа для директора",#N/A,FALSE,"Маржа СВОД"}</definedName>
    <definedName name="rtghrt" localSheetId="12" hidden="1">{"Маржа для директора",#N/A,FALSE,"Маржа Чисто Влад ";"Маржа для директора",#N/A,FALSE,"Маржа Хабаровск";"Маржа для директора",#N/A,FALSE,"Маржа СВОД"}</definedName>
    <definedName name="rtghrt" hidden="1">{"Маржа для директора",#N/A,FALSE,"Маржа Чисто Влад ";"Маржа для директора",#N/A,FALSE,"Маржа Хабаровск";"Маржа для директора",#N/A,FALSE,"Маржа СВОД"}</definedName>
    <definedName name="rth" hidden="1">{"Маржа для директора",#N/A,FALSE,"Маржа Чисто Влад ";"Маржа для директора",#N/A,FALSE,"Маржа Хабаровск";"Маржа для директора",#N/A,FALSE,"Маржа СВОД"}</definedName>
    <definedName name="rthrthe" localSheetId="11" hidden="1">{"Маржа для директора",#N/A,FALSE,"Маржа Чисто Влад ";"Маржа для директора",#N/A,FALSE,"Маржа Хабаровск";"Маржа для директора",#N/A,FALSE,"Маржа СВОД"}</definedName>
    <definedName name="rthrthe" localSheetId="12" hidden="1">{"Маржа для директора",#N/A,FALSE,"Маржа Чисто Влад ";"Маржа для директора",#N/A,FALSE,"Маржа Хабаровск";"Маржа для директора",#N/A,FALSE,"Маржа СВОД"}</definedName>
    <definedName name="rthrthe" hidden="1">{"Маржа для директора",#N/A,FALSE,"Маржа Чисто Влад ";"Маржа для директора",#N/A,FALSE,"Маржа Хабаровск";"Маржа для директора",#N/A,FALSE,"Маржа СВОД"}</definedName>
    <definedName name="rtiroeti">#N/A</definedName>
    <definedName name="Rtitle" localSheetId="11">#REF!</definedName>
    <definedName name="Rtitle" localSheetId="12">#REF!</definedName>
    <definedName name="Rtitle">#REF!</definedName>
    <definedName name="rtju" hidden="1">{"Маржа для директора",#N/A,FALSE,"Маржа Чисто Влад ";"Маржа для директора",#N/A,FALSE,"Маржа Хабаровск";"Маржа для директора",#N/A,FALSE,"Маржа СВОД"}</definedName>
    <definedName name="rtue" hidden="1">{"Маржа для директора",#N/A,FALSE,"Маржа Чисто Влад ";"Маржа для директора",#N/A,FALSE,"Маржа Хабаровск";"Маржа для директора",#N/A,FALSE,"Маржа СВОД"}</definedName>
    <definedName name="rtuer7u56">P1_T19.1.1?Data,P2_T19.1.1?Data</definedName>
    <definedName name="rtujhed5y7">IF([0]!sdfgyhu,Header_Row+[0]!gjf,Header_Row)</definedName>
    <definedName name="rtujhrtg" hidden="1">{"Маржа для директора",#N/A,FALSE,"Маржа Чисто Влад ";"Маржа для директора",#N/A,FALSE,"Маржа Хабаровск";"Маржа для директора",#N/A,FALSE,"Маржа СВОД"}</definedName>
    <definedName name="rtur" hidden="1">{"Маржа для директора",#N/A,FALSE,"Маржа Чисто Влад ";"Маржа для директора",#N/A,FALSE,"Маржа Хабаровск";"Маржа для директора",#N/A,FALSE,"Маржа СВОД"}</definedName>
    <definedName name="rtweu4y" hidden="1">{"Маржа для директора",#N/A,FALSE,"Маржа Чисто Влад ";"Маржа для директора",#N/A,FALSE,"Маржа Хабаровск";"Маржа для директора",#N/A,FALSE,"Маржа СВОД"}</definedName>
    <definedName name="rty">MATCH(0.01,End_Bal,-1)+1</definedName>
    <definedName name="rtyr">[22]Справочники!$E$6,[22]Справочники!$D$11:$D$902,[22]Справочники!$E$3</definedName>
    <definedName name="rtyur" hidden="1">{"Маржа для директора",#N/A,FALSE,"Маржа Чисто Влад ";"Маржа для директора",#N/A,FALSE,"Маржа Хабаровск";"Маржа для директора",#N/A,FALSE,"Маржа СВОД"}</definedName>
    <definedName name="ruer">#REF!</definedName>
    <definedName name="RUR_ПЛАН_M" localSheetId="11">#REF!</definedName>
    <definedName name="RUR_ПЛАН_M" localSheetId="12">#REF!</definedName>
    <definedName name="RUR_ПЛАН_M">#REF!</definedName>
    <definedName name="RUR_ПЛАН_Г" localSheetId="11">#REF!</definedName>
    <definedName name="RUR_ПЛАН_Г" localSheetId="12">#REF!</definedName>
    <definedName name="RUR_ПЛАН_Г">#REF!</definedName>
    <definedName name="RUR_ФАКТ_M" localSheetId="11">#REF!</definedName>
    <definedName name="RUR_ФАКТ_M" localSheetId="12">#REF!</definedName>
    <definedName name="RUR_ФАКТ_M">#REF!</definedName>
    <definedName name="RUR_ФАКТ_Г" localSheetId="11">#REF!</definedName>
    <definedName name="RUR_ФАКТ_Г" localSheetId="12">#REF!</definedName>
    <definedName name="RUR_ФАКТ_Г">#REF!</definedName>
    <definedName name="rus" localSheetId="11">#REF!</definedName>
    <definedName name="rus" localSheetId="12">#REF!</definedName>
    <definedName name="rus">#REF!</definedName>
    <definedName name="ruyhrt" hidden="1">{"Маржа для директора",#N/A,FALSE,"Маржа Чисто Влад ";"Маржа для директора",#N/A,FALSE,"Маржа Хабаровск";"Маржа для директора",#N/A,FALSE,"Маржа СВОД"}</definedName>
    <definedName name="rwe">[21]TEHSHEET!$F$1:$F$13</definedName>
    <definedName name="rwegth" hidden="1">#REF!,#REF!,#REF!,#REF!</definedName>
    <definedName name="rwy">#REF!</definedName>
    <definedName name="ry">[16]matrix!#REF!</definedName>
    <definedName name="Ryabova" localSheetId="11">#REF!</definedName>
    <definedName name="Ryabova" localSheetId="12">#REF!</definedName>
    <definedName name="Ryabova">#REF!</definedName>
    <definedName name="ryerytu">MATCH(0.01,End_Bal,-1)+1</definedName>
    <definedName name="ryeuytui">'[33]29'!$G$86:$X$86,'[33]29'!$G$100:$X$100,P1_T29?item_ext?2СТ.Э</definedName>
    <definedName name="ryewuyhws">'[33]27'!$CB$21:$CE$21,'[33]27'!$CH$21:$CK$21,'[33]27'!$CN$21:$CQ$21,'[33]27'!$CT$21:$CW$21,'[33]27'!$E$21:$I$21,'[33]27'!$M$21:$P$21,P1_T27?L4.2</definedName>
    <definedName name="ryhrt" hidden="1">{"Маржа для директора",#N/A,FALSE,"Маржа Чисто Влад ";"Маржа для директора",#N/A,FALSE,"Маржа Хабаровск";"Маржа для директора",#N/A,FALSE,"Маржа СВОД"}</definedName>
    <definedName name="ryt" hidden="1">{#N/A,#N/A,TRUE,"Лист1";#N/A,#N/A,TRUE,"Лист2";#N/A,#N/A,TRUE,"Лист3"}</definedName>
    <definedName name="rytrt">[21]REESTR_MO!$D$2:$D$15</definedName>
    <definedName name="ryttur">'[49]Баланс тепло (2)'!#REF!</definedName>
    <definedName name="s" localSheetId="11" hidden="1">{"Маржа для директора",#N/A,FALSE,"Маржа Чисто Влад ";"Маржа для директора",#N/A,FALSE,"Маржа Хабаровск";"Маржа для директора",#N/A,FALSE,"Маржа СВОД"}</definedName>
    <definedName name="s" localSheetId="12" hidden="1">{"Маржа для директора",#N/A,FALSE,"Маржа Чисто Влад ";"Маржа для директора",#N/A,FALSE,"Маржа Хабаровск";"Маржа для директора",#N/A,FALSE,"Маржа СВОД"}</definedName>
    <definedName name="s" hidden="1">{"Маржа для директора",#N/A,FALSE,"Маржа Чисто Влад ";"Маржа для директора",#N/A,FALSE,"Маржа Хабаровск";"Маржа для директора",#N/A,FALSE,"Маржа СВОД"}</definedName>
    <definedName name="S1_" localSheetId="11">#REF!</definedName>
    <definedName name="S1_" localSheetId="12">#REF!</definedName>
    <definedName name="S1_" localSheetId="18">#REF!</definedName>
    <definedName name="S1_" localSheetId="17">#REF!</definedName>
    <definedName name="S1_">#REF!</definedName>
    <definedName name="S10_" localSheetId="11">#REF!</definedName>
    <definedName name="S10_" localSheetId="12">#REF!</definedName>
    <definedName name="S10_" localSheetId="18">#REF!</definedName>
    <definedName name="S10_" localSheetId="17">#REF!</definedName>
    <definedName name="S10_">#REF!</definedName>
    <definedName name="S11_" localSheetId="11">#REF!</definedName>
    <definedName name="S11_" localSheetId="12">#REF!</definedName>
    <definedName name="S11_" localSheetId="18">#REF!</definedName>
    <definedName name="S11_" localSheetId="17">#REF!</definedName>
    <definedName name="S11_">#REF!</definedName>
    <definedName name="S12_" localSheetId="11">#REF!</definedName>
    <definedName name="S12_" localSheetId="12">#REF!</definedName>
    <definedName name="S12_" localSheetId="18">#REF!</definedName>
    <definedName name="S12_" localSheetId="17">#REF!</definedName>
    <definedName name="S12_">#REF!</definedName>
    <definedName name="S13_" localSheetId="11">#REF!</definedName>
    <definedName name="S13_" localSheetId="12">#REF!</definedName>
    <definedName name="S13_" localSheetId="18">#REF!</definedName>
    <definedName name="S13_" localSheetId="17">#REF!</definedName>
    <definedName name="S13_">#REF!</definedName>
    <definedName name="S14_" localSheetId="11">#REF!</definedName>
    <definedName name="S14_" localSheetId="12">#REF!</definedName>
    <definedName name="S14_" localSheetId="18">#REF!</definedName>
    <definedName name="S14_" localSheetId="17">#REF!</definedName>
    <definedName name="S14_">#REF!</definedName>
    <definedName name="S15_" localSheetId="11">#REF!</definedName>
    <definedName name="S15_" localSheetId="12">#REF!</definedName>
    <definedName name="S15_" localSheetId="18">#REF!</definedName>
    <definedName name="S15_" localSheetId="17">#REF!</definedName>
    <definedName name="S15_">#REF!</definedName>
    <definedName name="S16_" localSheetId="11">#REF!</definedName>
    <definedName name="S16_" localSheetId="12">#REF!</definedName>
    <definedName name="S16_" localSheetId="18">#REF!</definedName>
    <definedName name="S16_" localSheetId="17">#REF!</definedName>
    <definedName name="S16_">#REF!</definedName>
    <definedName name="S17_" localSheetId="11">#REF!</definedName>
    <definedName name="S17_" localSheetId="12">#REF!</definedName>
    <definedName name="S17_" localSheetId="18">#REF!</definedName>
    <definedName name="S17_" localSheetId="17">#REF!</definedName>
    <definedName name="S17_">#REF!</definedName>
    <definedName name="S18_" localSheetId="11">#REF!</definedName>
    <definedName name="S18_" localSheetId="12">#REF!</definedName>
    <definedName name="S18_" localSheetId="18">#REF!</definedName>
    <definedName name="S18_" localSheetId="17">#REF!</definedName>
    <definedName name="S18_">#REF!</definedName>
    <definedName name="S19_" localSheetId="11">#REF!</definedName>
    <definedName name="S19_" localSheetId="12">#REF!</definedName>
    <definedName name="S19_" localSheetId="18">#REF!</definedName>
    <definedName name="S19_" localSheetId="17">#REF!</definedName>
    <definedName name="S19_">#REF!</definedName>
    <definedName name="S2_" localSheetId="11">#REF!</definedName>
    <definedName name="S2_" localSheetId="12">#REF!</definedName>
    <definedName name="S2_" localSheetId="18">#REF!</definedName>
    <definedName name="S2_" localSheetId="17">#REF!</definedName>
    <definedName name="S2_">#REF!</definedName>
    <definedName name="S20_" localSheetId="11">#REF!</definedName>
    <definedName name="S20_" localSheetId="12">#REF!</definedName>
    <definedName name="S20_" localSheetId="18">#REF!</definedName>
    <definedName name="S20_" localSheetId="17">#REF!</definedName>
    <definedName name="S20_">#REF!</definedName>
    <definedName name="S3_" localSheetId="11">#REF!</definedName>
    <definedName name="S3_" localSheetId="12">#REF!</definedName>
    <definedName name="S3_" localSheetId="18">#REF!</definedName>
    <definedName name="S3_" localSheetId="17">#REF!</definedName>
    <definedName name="S3_">#REF!</definedName>
    <definedName name="S4_" localSheetId="11">#REF!</definedName>
    <definedName name="S4_" localSheetId="12">#REF!</definedName>
    <definedName name="S4_" localSheetId="18">#REF!</definedName>
    <definedName name="S4_" localSheetId="17">#REF!</definedName>
    <definedName name="S4_">#REF!</definedName>
    <definedName name="s4601_41" localSheetId="11">#REF!</definedName>
    <definedName name="s4601_41" localSheetId="12">#REF!</definedName>
    <definedName name="s4601_41">#REF!</definedName>
    <definedName name="s4602_41" localSheetId="11">#REF!</definedName>
    <definedName name="s4602_41" localSheetId="12">#REF!</definedName>
    <definedName name="s4602_41">#REF!</definedName>
    <definedName name="s4603_41" localSheetId="11">#REF!</definedName>
    <definedName name="s4603_41" localSheetId="12">#REF!</definedName>
    <definedName name="s4603_41">#REF!</definedName>
    <definedName name="s4604_41" localSheetId="11">#REF!</definedName>
    <definedName name="s4604_41" localSheetId="12">#REF!</definedName>
    <definedName name="s4604_41">#REF!</definedName>
    <definedName name="s4605_41" localSheetId="11">#REF!</definedName>
    <definedName name="s4605_41" localSheetId="12">#REF!</definedName>
    <definedName name="s4605_41">#REF!</definedName>
    <definedName name="S5_" localSheetId="11">#REF!</definedName>
    <definedName name="S5_" localSheetId="12">#REF!</definedName>
    <definedName name="S5_" localSheetId="18">#REF!</definedName>
    <definedName name="S5_" localSheetId="17">#REF!</definedName>
    <definedName name="S5_">#REF!</definedName>
    <definedName name="S6_" localSheetId="11">#REF!</definedName>
    <definedName name="S6_" localSheetId="12">#REF!</definedName>
    <definedName name="S6_" localSheetId="18">#REF!</definedName>
    <definedName name="S6_" localSheetId="17">#REF!</definedName>
    <definedName name="S6_">#REF!</definedName>
    <definedName name="S7_" localSheetId="11">#REF!</definedName>
    <definedName name="S7_" localSheetId="12">#REF!</definedName>
    <definedName name="S7_" localSheetId="18">#REF!</definedName>
    <definedName name="S7_" localSheetId="17">#REF!</definedName>
    <definedName name="S7_">#REF!</definedName>
    <definedName name="S8_" localSheetId="11">#REF!</definedName>
    <definedName name="S8_" localSheetId="12">#REF!</definedName>
    <definedName name="S8_" localSheetId="18">#REF!</definedName>
    <definedName name="S8_" localSheetId="17">#REF!</definedName>
    <definedName name="S8_">#REF!</definedName>
    <definedName name="S9_" localSheetId="11">#REF!</definedName>
    <definedName name="S9_" localSheetId="12">#REF!</definedName>
    <definedName name="S9_" localSheetId="18">#REF!</definedName>
    <definedName name="S9_" localSheetId="17">#REF!</definedName>
    <definedName name="S9_">#REF!</definedName>
    <definedName name="saetg">#REF!</definedName>
    <definedName name="saettgew">#REF!</definedName>
    <definedName name="sage">[17]TEHSHEET!$Q$2:$Q$5</definedName>
    <definedName name="samara" localSheetId="11">#REF!</definedName>
    <definedName name="samara" localSheetId="12">#REF!</definedName>
    <definedName name="samara">#REF!</definedName>
    <definedName name="SAPBEXrevision" hidden="1">1</definedName>
    <definedName name="SAPBEXsysID" hidden="1">"BW2"</definedName>
    <definedName name="SAPBEXwbID" hidden="1">"479GSPMTNK9HM4ZSIVE5K2SH6"</definedName>
    <definedName name="sasasa">#N/A</definedName>
    <definedName name="sasf">#N/A</definedName>
    <definedName name="SBT_ET" localSheetId="11">#REF!</definedName>
    <definedName name="SBT_ET" localSheetId="12">#REF!</definedName>
    <definedName name="SBT_ET">#REF!</definedName>
    <definedName name="SBT_PROT">#N/A</definedName>
    <definedName name="SBTcom" localSheetId="11">#REF!</definedName>
    <definedName name="SBTcom" localSheetId="12">#REF!</definedName>
    <definedName name="SBTcom">#REF!</definedName>
    <definedName name="sbyt">[37]FST5!$G$70:$G$75,[37]FST5!$G$77:$G$78,[37]FST5!$G$80:$G$83,[37]FST5!$G$85,[37]FST5!$G$87:$G$91,[37]FST5!$G$93,[37]FST5!$G$95:$G$97,[37]FST5!$G$52:$G$68</definedName>
    <definedName name="sch" localSheetId="11">#REF!</definedName>
    <definedName name="sch" localSheetId="12">#REF!</definedName>
    <definedName name="sch">#REF!</definedName>
    <definedName name="SCOPE_0_LD" localSheetId="11">#REF!</definedName>
    <definedName name="SCOPE_0_LD" localSheetId="12">#REF!</definedName>
    <definedName name="SCOPE_0_LD">#REF!</definedName>
    <definedName name="SCOPE_1" localSheetId="11">#REF!</definedName>
    <definedName name="SCOPE_1" localSheetId="12">#REF!</definedName>
    <definedName name="SCOPE_1">#REF!</definedName>
    <definedName name="SCOPE_16_LD" localSheetId="11">#REF!</definedName>
    <definedName name="SCOPE_16_LD" localSheetId="12">#REF!</definedName>
    <definedName name="SCOPE_16_LD">#REF!</definedName>
    <definedName name="SCOPE_16_PRT" localSheetId="11">P1_SCOPE_16_PRT,P2_SCOPE_16_PRT</definedName>
    <definedName name="SCOPE_16_PRT" localSheetId="12">P1_SCOPE_16_PRT,P2_SCOPE_16_PRT</definedName>
    <definedName name="SCOPE_16_PRT">P1_SCOPE_16_PRT,P2_SCOPE_16_PRT</definedName>
    <definedName name="SCOPE_17.1_LD" localSheetId="11">#REF!</definedName>
    <definedName name="SCOPE_17.1_LD" localSheetId="12">#REF!</definedName>
    <definedName name="SCOPE_17.1_LD">#REF!</definedName>
    <definedName name="SCOPE_17.1_PRT">'[23]17.1'!$D$14:$F$17,'[23]17.1'!$D$19:$F$22,'[23]17.1'!$I$9:$I$12,'[23]17.1'!$I$14:$I$17,'[23]17.1'!$I$19:$I$22,'[23]17.1'!$D$9:$F$12</definedName>
    <definedName name="SCOPE_17_LD" localSheetId="11">#REF!</definedName>
    <definedName name="SCOPE_17_LD" localSheetId="12">#REF!</definedName>
    <definedName name="SCOPE_17_LD">#REF!</definedName>
    <definedName name="Scope_17_PRT" localSheetId="11">P1_SCOPE_16_PRT,P2_SCOPE_16_PRT</definedName>
    <definedName name="Scope_17_PRT" localSheetId="12">P1_SCOPE_16_PRT,P2_SCOPE_16_PRT</definedName>
    <definedName name="Scope_17_PRT">P1_SCOPE_16_PRT,P2_SCOPE_16_PRT</definedName>
    <definedName name="SCOPE_2" localSheetId="11">#REF!</definedName>
    <definedName name="SCOPE_2" localSheetId="12">#REF!</definedName>
    <definedName name="SCOPE_2">#REF!</definedName>
    <definedName name="SCOPE_2.1_LD" localSheetId="11">'[36]2.1'!$G$8:$O$36,'[36]2.1'!$G$187:$O$187</definedName>
    <definedName name="SCOPE_2.1_LD" localSheetId="12">'[36]2.1'!$G$8:$O$36,'[36]2.1'!$G$187:$O$187</definedName>
    <definedName name="SCOPE_2.1_LD">#REF!</definedName>
    <definedName name="SCOPE_2.1_PRT" localSheetId="11">#REF!</definedName>
    <definedName name="SCOPE_2.1_PRT" localSheetId="12">#REF!</definedName>
    <definedName name="SCOPE_2.1_PRT">#REF!</definedName>
    <definedName name="SCOPE_2.2_LD" localSheetId="11">'[36]2.2'!$G$8:$O$36,'[36]2.2'!$G$187:$O$187</definedName>
    <definedName name="SCOPE_2.2_LD" localSheetId="12">'[36]2.2'!$G$8:$O$36,'[36]2.2'!$G$187:$O$187</definedName>
    <definedName name="SCOPE_2.2_LD">#REF!</definedName>
    <definedName name="SCOPE_2.2_PRT" localSheetId="11">#REF!</definedName>
    <definedName name="SCOPE_2.2_PRT" localSheetId="12">#REF!</definedName>
    <definedName name="SCOPE_2.2_PRT">#REF!</definedName>
    <definedName name="SCOPE_2.3_LD">'[36]2.3'!$G$8:$L$36,'[36]2.3'!$G$187:$L$187</definedName>
    <definedName name="SCOPE_2_LD">'[36]2'!$G$185:$M$185,'[36]2'!$G$6:$M$35</definedName>
    <definedName name="SCOPE_22" localSheetId="11">'[36]2.2'!$B$48:$B$49,'[36]2.2'!$J$9:$O$10,P1_SCOPE_22,P2_SCOPE_22,P3_SCOPE_22</definedName>
    <definedName name="SCOPE_22" localSheetId="12">'[36]2.2'!$B$48:$B$49,'[36]2.2'!$J$9:$O$10,P1_SCOPE_22,P2_SCOPE_22,P3_SCOPE_22</definedName>
    <definedName name="SCOPE_22">'[36]2.2'!$B$48:$B$49,'[36]2.2'!$J$9:$O$10,P1_SCOPE_22,P2_SCOPE_22,P3_SCOPE_22</definedName>
    <definedName name="SCOPE_24_LD">'[23]24'!$E$8:$J$47,'[23]24'!$E$49:$J$66</definedName>
    <definedName name="SCOPE_24_PRT">'[23]24'!$E$41:$I$41,'[23]24'!$E$34:$I$34,'[23]24'!$E$36:$I$36,'[23]24'!$E$43:$I$43</definedName>
    <definedName name="SCOPE_25_LD" localSheetId="11">#REF!</definedName>
    <definedName name="SCOPE_25_LD" localSheetId="12">#REF!</definedName>
    <definedName name="SCOPE_25_LD">#REF!</definedName>
    <definedName name="SCOPE_25_PRT">'[23]25'!$E$20:$I$20,'[23]25'!$E$34:$I$34,'[23]25'!$E$41:$I$41,'[23]25'!$E$8:$I$10</definedName>
    <definedName name="SCOPE_3" localSheetId="11">[87]Смета!#REF!</definedName>
    <definedName name="SCOPE_3" localSheetId="12">[87]Смета!#REF!</definedName>
    <definedName name="SCOPE_3">[88]Смета!#REF!</definedName>
    <definedName name="SCOPE_3_LD" localSheetId="11">#REF!</definedName>
    <definedName name="SCOPE_3_LD" localSheetId="12">#REF!</definedName>
    <definedName name="SCOPE_3_LD">#REF!</definedName>
    <definedName name="SCOPE_3_PRT" localSheetId="11">#REF!</definedName>
    <definedName name="SCOPE_3_PRT" localSheetId="12">#REF!</definedName>
    <definedName name="SCOPE_3_PRT">#REF!</definedName>
    <definedName name="SCOPE_4_LD" localSheetId="11">#REF!</definedName>
    <definedName name="SCOPE_4_LD" localSheetId="12">#REF!</definedName>
    <definedName name="SCOPE_4_LD">#REF!</definedName>
    <definedName name="SCOPE_4_PRT" localSheetId="11">'[73]4'!$Z$27:$AC$31,'[73]4'!$F$14:$I$20,P1_SCOPE_4_PRT,P2_SCOPE_4_PRT</definedName>
    <definedName name="SCOPE_4_PRT" localSheetId="12">'[73]4'!$Z$27:$AC$31,'[73]4'!$F$14:$I$20,P1_SCOPE_4_PRT,P2_SCOPE_4_PRT</definedName>
    <definedName name="SCOPE_4_PRT">'[73]4'!$Z$27:$AC$31,'[73]4'!$F$14:$I$20,P1_SCOPE_4_PRT,P2_SCOPE_4_PRT</definedName>
    <definedName name="SCOPE_5_LD" localSheetId="11">#REF!</definedName>
    <definedName name="SCOPE_5_LD" localSheetId="12">#REF!</definedName>
    <definedName name="SCOPE_5_LD">#REF!</definedName>
    <definedName name="SCOPE_5_PRT" localSheetId="11">'[23]5'!$Z$27:$AC$31,'[23]5'!$F$14:$I$21,P1_SCOPE_5_PRT,P2_SCOPE_5_PRT</definedName>
    <definedName name="SCOPE_5_PRT" localSheetId="12">'[23]5'!$Z$27:$AC$31,'[23]5'!$F$14:$I$21,P1_SCOPE_5_PRT,P2_SCOPE_5_PRT</definedName>
    <definedName name="SCOPE_5_PRT">'[23]5'!$Z$27:$AC$31,'[23]5'!$F$14:$I$21,P1_SCOPE_5_PRT,P2_SCOPE_5_PRT</definedName>
    <definedName name="SCOPE_ADD_M" localSheetId="11">[19]TEHSHEET!#REF!</definedName>
    <definedName name="SCOPE_ADD_M" localSheetId="12">[19]TEHSHEET!#REF!</definedName>
    <definedName name="SCOPE_ADD_M">[19]TEHSHEET!#REF!</definedName>
    <definedName name="SCOPE_ADD_VID" localSheetId="11">#REF!</definedName>
    <definedName name="SCOPE_ADD_VID" localSheetId="12">#REF!</definedName>
    <definedName name="SCOPE_ADD_VID">#REF!</definedName>
    <definedName name="SCOPE_ADD1" localSheetId="11">[19]TEHSHEET!#REF!</definedName>
    <definedName name="SCOPE_ADD1" localSheetId="12">[19]TEHSHEET!#REF!</definedName>
    <definedName name="SCOPE_ADD1">[19]TEHSHEET!#REF!</definedName>
    <definedName name="SCOPE_APR" localSheetId="11">#REF!</definedName>
    <definedName name="SCOPE_APR" localSheetId="12">#REF!</definedName>
    <definedName name="SCOPE_APR">#REF!</definedName>
    <definedName name="SCOPE_AUG" localSheetId="11">#REF!</definedName>
    <definedName name="SCOPE_AUG" localSheetId="12">#REF!</definedName>
    <definedName name="SCOPE_AUG">#REF!</definedName>
    <definedName name="SCOPE_BAL_EN" localSheetId="11">#REF!</definedName>
    <definedName name="SCOPE_BAL_EN" localSheetId="12">#REF!</definedName>
    <definedName name="SCOPE_BAL_EN">#REF!</definedName>
    <definedName name="SCOPE_CHK2" localSheetId="11">'[36]2'!$B$92:$M$93,'[36]2'!$B$105:$M$106,'[36]2'!$B$119:$M$120,'[36]2'!$B$132:$M$133,'[36]2'!$B$146:$M$147,'[36]2'!$B$46:$M$47,P1_SCOPE_CHK2,P2_SCOPE_CHK2</definedName>
    <definedName name="SCOPE_CHK2" localSheetId="12">'[36]2'!$B$92:$M$93,'[36]2'!$B$105:$M$106,'[36]2'!$B$119:$M$120,'[36]2'!$B$132:$M$133,'[36]2'!$B$146:$M$147,'[36]2'!$B$46:$M$47,P1_SCOPE_CHK2,P2_SCOPE_CHK2</definedName>
    <definedName name="SCOPE_CHK2">'[36]2'!$B$92:$M$93,'[36]2'!$B$105:$M$106,'[36]2'!$B$119:$M$120,'[36]2'!$B$132:$M$133,'[36]2'!$B$146:$M$147,'[36]2'!$B$46:$M$47,P1_SCOPE_CHK2,P2_SCOPE_CHK2</definedName>
    <definedName name="SCOPE_CHK2.1" localSheetId="11">'[36]2.1'!$B$48:$O$49,P1_SCOPE_CHK2.1,P2_SCOPE_CHK2.1,P3_SCOPE_CHK2.1</definedName>
    <definedName name="SCOPE_CHK2.1" localSheetId="12">'[36]2.1'!$B$48:$O$49,P1_SCOPE_CHK2.1,P2_SCOPE_CHK2.1,P3_SCOPE_CHK2.1</definedName>
    <definedName name="SCOPE_CHK2.1">'[36]2.1'!$B$48:$O$49,P1_SCOPE_CHK2.1,P2_SCOPE_CHK2.1,P3_SCOPE_CHK2.1</definedName>
    <definedName name="SCOPE_CHK2.2" localSheetId="11">'[36]2.2'!$B$48:$O$49,P1_SCOPE_CHK2.2,P2_SCOPE_CHK2.2,P3_SCOPE_CHK2.2</definedName>
    <definedName name="SCOPE_CHK2.2" localSheetId="12">'[36]2.2'!$B$48:$O$49,P1_SCOPE_CHK2.2,P2_SCOPE_CHK2.2,P3_SCOPE_CHK2.2</definedName>
    <definedName name="SCOPE_CHK2.2">'[36]2.2'!$B$48:$O$49,P1_SCOPE_CHK2.2,P2_SCOPE_CHK2.2,P3_SCOPE_CHK2.2</definedName>
    <definedName name="SCOPE_CHK2.3" localSheetId="11">'[36]2.3'!$B$48:$L$49,P1_SCOPE_CHK2.3,P2_SCOPE_CHK2.3,P3_SCOPE_CHK2.3</definedName>
    <definedName name="SCOPE_CHK2.3" localSheetId="12">'[36]2.3'!$B$48:$L$49,P1_SCOPE_CHK2.3,P2_SCOPE_CHK2.3,P3_SCOPE_CHK2.3</definedName>
    <definedName name="SCOPE_CHK2.3">'[36]2.3'!$B$48:$L$49,P1_SCOPE_CHK2.3,P2_SCOPE_CHK2.3,P3_SCOPE_CHK2.3</definedName>
    <definedName name="SCOPE_CHK4">'[36]4'!$B$41:$W$42,'[36]4'!$B$54:$W$55,'[36]4'!$B$17:$W$18,'[36]4'!$B$33:$W$34,'[36]4'!$B$46:$W$47,'[36]4'!$B$26:$W$27</definedName>
    <definedName name="SCOPE_CORR" localSheetId="11">#REF!,#REF!,#REF!,#REF!,#REF!,'∆НРj-2'!P1_SCOPE_CORR,'∆НРj-2'!P2_SCOPE_CORR</definedName>
    <definedName name="SCOPE_CORR" localSheetId="12">#REF!,#REF!,#REF!,#REF!,#REF!,'∆РЭj-2'!P1_SCOPE_CORR,'∆РЭj-2'!P2_SCOPE_CORR</definedName>
    <definedName name="SCOPE_CORR">#REF!,#REF!,#REF!,#REF!,#REF!,P1_SCOPE_CORR,P2_SCOPE_CORR</definedName>
    <definedName name="SCOPE_CPR" localSheetId="11">#REF!</definedName>
    <definedName name="SCOPE_CPR" localSheetId="12">#REF!</definedName>
    <definedName name="SCOPE_CPR">#REF!</definedName>
    <definedName name="SCOPE_DATA1" localSheetId="11">#REF!</definedName>
    <definedName name="SCOPE_DATA1" localSheetId="12">#REF!</definedName>
    <definedName name="SCOPE_DATA1">#REF!</definedName>
    <definedName name="SCOPE_DATA2" localSheetId="11">#REF!</definedName>
    <definedName name="SCOPE_DATA2" localSheetId="12">#REF!</definedName>
    <definedName name="SCOPE_DATA2">#REF!</definedName>
    <definedName name="SCOPE_DATA3" localSheetId="11">#REF!</definedName>
    <definedName name="SCOPE_DATA3" localSheetId="12">#REF!</definedName>
    <definedName name="SCOPE_DATA3">#REF!</definedName>
    <definedName name="SCOPE_DATA6" localSheetId="11">'[40]Справочник организаций'!#REF!</definedName>
    <definedName name="SCOPE_DATA6" localSheetId="12">'[40]Справочник организаций'!#REF!</definedName>
    <definedName name="SCOPE_DATA6">'[40]Справочник организаций'!#REF!</definedName>
    <definedName name="SCOPE_DEC" localSheetId="11">#REF!</definedName>
    <definedName name="SCOPE_DEC" localSheetId="12">#REF!</definedName>
    <definedName name="SCOPE_DEC">#REF!</definedName>
    <definedName name="SCOPE_ESOLD" localSheetId="11">#REF!</definedName>
    <definedName name="SCOPE_ESOLD" localSheetId="12">#REF!</definedName>
    <definedName name="SCOPE_ESOLD">#REF!</definedName>
    <definedName name="SCOPE_ET" localSheetId="11">[87]Баланс!#REF!</definedName>
    <definedName name="SCOPE_ET" localSheetId="12">[87]Баланс!#REF!</definedName>
    <definedName name="SCOPE_ET">[88]Баланс!#REF!</definedName>
    <definedName name="SCOPE_ETALON2" localSheetId="11">#REF!</definedName>
    <definedName name="SCOPE_ETALON2" localSheetId="12">#REF!</definedName>
    <definedName name="SCOPE_ETALON2">#REF!</definedName>
    <definedName name="SCOPE_F" localSheetId="11">#REF!</definedName>
    <definedName name="SCOPE_F" localSheetId="12">#REF!</definedName>
    <definedName name="SCOPE_F">#REF!</definedName>
    <definedName name="SCOPE_F1_PRT" localSheetId="11">'[23]Ф-1 (для АО-энерго)'!$D$86:$E$95,P1_SCOPE_F1_PRT,P2_SCOPE_F1_PRT,P3_SCOPE_F1_PRT,P4_SCOPE_F1_PRT</definedName>
    <definedName name="SCOPE_F1_PRT" localSheetId="12">'[23]Ф-1 (для АО-энерго)'!$D$86:$E$95,P1_SCOPE_F1_PRT,P2_SCOPE_F1_PRT,P3_SCOPE_F1_PRT,P4_SCOPE_F1_PRT</definedName>
    <definedName name="SCOPE_F1_PRT">'[23]Ф-1 (для АО-энерго)'!$D$86:$E$95,P1_SCOPE_F1_PRT,P2_SCOPE_F1_PRT,P3_SCOPE_F1_PRT,P4_SCOPE_F1_PRT</definedName>
    <definedName name="SCOPE_F2_LD1" localSheetId="11">#REF!</definedName>
    <definedName name="SCOPE_F2_LD1" localSheetId="12">#REF!</definedName>
    <definedName name="SCOPE_F2_LD1">#REF!</definedName>
    <definedName name="SCOPE_F2_LD2" localSheetId="11">#REF!</definedName>
    <definedName name="SCOPE_F2_LD2" localSheetId="12">#REF!</definedName>
    <definedName name="SCOPE_F2_LD2">#REF!</definedName>
    <definedName name="SCOPE_F2_PRT" localSheetId="11">'[23]Ф-2 (для АО-энерго)'!$C$5:$D$5,'[23]Ф-2 (для АО-энерго)'!$C$52:$C$57,'[23]Ф-2 (для АО-энерго)'!$D$57:$G$57,P1_SCOPE_F2_PRT,P2_SCOPE_F2_PRT</definedName>
    <definedName name="SCOPE_F2_PRT" localSheetId="12">'[23]Ф-2 (для АО-энерго)'!$C$5:$D$5,'[23]Ф-2 (для АО-энерго)'!$C$52:$C$57,'[23]Ф-2 (для АО-энерго)'!$D$57:$G$57,P1_SCOPE_F2_PRT,P2_SCOPE_F2_PRT</definedName>
    <definedName name="SCOPE_F2_PRT">'[23]Ф-2 (для АО-энерго)'!$C$5:$D$5,'[23]Ф-2 (для АО-энерго)'!$C$52:$C$57,'[23]Ф-2 (для АО-энерго)'!$D$57:$G$57,P1_SCOPE_F2_PRT,P2_SCOPE_F2_PRT</definedName>
    <definedName name="SCOPE_FEB" localSheetId="11">#REF!</definedName>
    <definedName name="SCOPE_FEB" localSheetId="12">#REF!</definedName>
    <definedName name="SCOPE_FEB">#REF!</definedName>
    <definedName name="SCOPE_FLOAD">#N/A</definedName>
    <definedName name="SCOPE_FORM46_EE1" localSheetId="11">#REF!</definedName>
    <definedName name="SCOPE_FORM46_EE1" localSheetId="12">#REF!</definedName>
    <definedName name="SCOPE_FORM46_EE1">#REF!</definedName>
    <definedName name="SCOPE_FORM46_EE1_ZAG_KOD" localSheetId="11">[89]Заголовок!#REF!</definedName>
    <definedName name="SCOPE_FORM46_EE1_ZAG_KOD" localSheetId="12">[89]Заголовок!#REF!</definedName>
    <definedName name="SCOPE_FORM46_EE1_ZAG_KOD">[89]Заголовок!#REF!</definedName>
    <definedName name="SCOPE_FRML">#N/A</definedName>
    <definedName name="SCOPE_FUEL_ET" localSheetId="11">#REF!</definedName>
    <definedName name="SCOPE_FUEL_ET" localSheetId="12">#REF!</definedName>
    <definedName name="SCOPE_FUEL_ET">#REF!</definedName>
    <definedName name="SCOPE_I1_LD">[36]ИП!$F$24:$U$27,[36]ИП!$F$20:$U$22,[36]ИП!$F$16:$U$18,[36]ИП!$F$11:$U$14,[36]ИП!$K$29:$U$31</definedName>
    <definedName name="SCOPE_JAN" localSheetId="11">#REF!</definedName>
    <definedName name="SCOPE_JAN" localSheetId="12">#REF!</definedName>
    <definedName name="SCOPE_JAN">#REF!</definedName>
    <definedName name="SCOPE_JUL" localSheetId="11">#REF!</definedName>
    <definedName name="SCOPE_JUL" localSheetId="12">#REF!</definedName>
    <definedName name="SCOPE_JUL">#REF!</definedName>
    <definedName name="SCOPE_JUN" localSheetId="11">#REF!</definedName>
    <definedName name="SCOPE_JUN" localSheetId="12">#REF!</definedName>
    <definedName name="SCOPE_JUN">#REF!</definedName>
    <definedName name="scope_ld" localSheetId="11">'[79]Баланс тепло (2)'!#REF!</definedName>
    <definedName name="scope_ld" localSheetId="12">'[79]Баланс тепло (2)'!#REF!</definedName>
    <definedName name="scope_ld">'[80]Баланс тепло (2)'!#REF!</definedName>
    <definedName name="SCOPE_LOAD" localSheetId="11">#REF!</definedName>
    <definedName name="SCOPE_LOAD" localSheetId="12">#REF!</definedName>
    <definedName name="SCOPE_LOAD">#REF!</definedName>
    <definedName name="SCOPE_LOAD_2">'[89]Сетевые организации'!$C$11:$Q$15,'[89]Сетевые организации'!$C$17:$Q$18,'[89]Сетевые организации'!$C$21:$Q$23</definedName>
    <definedName name="SCOPE_LOAD_3">'[89]Сбытовые организации'!$C$10:$O$14,'[89]Сбытовые организации'!$C$16:$O$17,'[89]Сбытовые организации'!$C$19:$O$20,'[89]Сбытовые организации'!$C$23:$O$25,'[89]Сбытовые организации'!$C$27:$O$28</definedName>
    <definedName name="SCOPE_LOAD_4">[89]ЭСО!$C$11:$Q$14,[89]ЭСО!$C$17:$Q$19</definedName>
    <definedName name="SCOPE_LOAD_FUEL" localSheetId="11">#REF!</definedName>
    <definedName name="SCOPE_LOAD_FUEL" localSheetId="12">#REF!</definedName>
    <definedName name="SCOPE_LOAD_FUEL">#REF!</definedName>
    <definedName name="SCOPE_LOAD_I1">[36]ИП!$F$16:$U$18,[36]ИП!$F$20:$U$22,[36]ИП!$F$24:$U$27,[36]ИП!$F$29:$U$31,[36]ИП!$F$11:$U$14</definedName>
    <definedName name="SCOPE_LOAD1" localSheetId="11">#REF!</definedName>
    <definedName name="SCOPE_LOAD1" localSheetId="12">#REF!</definedName>
    <definedName name="SCOPE_LOAD1">#REF!</definedName>
    <definedName name="SCOPE_LOAD2">'[90]Стоимость ЭЭ'!$G$111:$AN$113,'[90]Стоимость ЭЭ'!$G$93:$AN$95,'[90]Стоимость ЭЭ'!$G$51:$AN$53</definedName>
    <definedName name="SCOPE_MAR" localSheetId="11">#REF!</definedName>
    <definedName name="SCOPE_MAR" localSheetId="12">#REF!</definedName>
    <definedName name="SCOPE_MAR">#REF!</definedName>
    <definedName name="SCOPE_MatrMU" localSheetId="11">[16]matrix!#REF!</definedName>
    <definedName name="SCOPE_MatrMU" localSheetId="12">[16]matrix!#REF!</definedName>
    <definedName name="SCOPE_MatrMU">[16]matrix!#REF!</definedName>
    <definedName name="SCOPE_MatrMUORG1" localSheetId="11">[16]matrix!#REF!</definedName>
    <definedName name="SCOPE_MatrMUORG1" localSheetId="12">[16]matrix!#REF!</definedName>
    <definedName name="SCOPE_MatrMUORG1">[16]matrix!#REF!</definedName>
    <definedName name="SCOPE_MatrMUORG2" localSheetId="11">[16]matrix!#REF!</definedName>
    <definedName name="SCOPE_MatrMUORG2" localSheetId="12">[16]matrix!#REF!</definedName>
    <definedName name="SCOPE_MatrMUORG2">[16]matrix!#REF!</definedName>
    <definedName name="SCOPE_MatrORG1" localSheetId="11">[16]matrix!#REF!</definedName>
    <definedName name="SCOPE_MatrORG1" localSheetId="12">[16]matrix!#REF!</definedName>
    <definedName name="SCOPE_MatrORG1">[16]matrix!#REF!</definedName>
    <definedName name="SCOPE_MatrORG2" localSheetId="11">[16]matrix!#REF!</definedName>
    <definedName name="SCOPE_MatrORG2" localSheetId="12">[16]matrix!#REF!</definedName>
    <definedName name="SCOPE_MatrORG2">[16]matrix!#REF!</definedName>
    <definedName name="SCOPE_MatrVal" localSheetId="11">[16]matrix!#REF!</definedName>
    <definedName name="SCOPE_MatrVal" localSheetId="12">[16]matrix!#REF!</definedName>
    <definedName name="SCOPE_MatrVal">[16]matrix!#REF!</definedName>
    <definedName name="SCOPE_MAY" localSheetId="11">#REF!</definedName>
    <definedName name="SCOPE_MAY" localSheetId="12">#REF!</definedName>
    <definedName name="SCOPE_MAY">#REF!</definedName>
    <definedName name="SCOPE_MO" localSheetId="11">[91]Справочники!$K$6:$K$742,[91]Справочники!#REF!</definedName>
    <definedName name="SCOPE_MO" localSheetId="12">[91]Справочники!$K$6:$K$742,[91]Справочники!#REF!</definedName>
    <definedName name="SCOPE_MO">[92]Справочники!$K$6:$K$742,[92]Справочники!#REF!</definedName>
    <definedName name="SCOPE_MO2" localSheetId="11">#REF!</definedName>
    <definedName name="SCOPE_MO2" localSheetId="12">#REF!</definedName>
    <definedName name="SCOPE_MO2">#REF!</definedName>
    <definedName name="SCOPE_MUPS" localSheetId="11">[93]Свод!#REF!,[93]Свод!#REF!</definedName>
    <definedName name="SCOPE_MUPS" localSheetId="12">[93]Свод!#REF!,[93]Свод!#REF!</definedName>
    <definedName name="SCOPE_MUPS">[93]Свод!#REF!,[93]Свод!#REF!</definedName>
    <definedName name="SCOPE_MUPS_NAMES" localSheetId="11">[93]Свод!#REF!,[93]Свод!#REF!</definedName>
    <definedName name="SCOPE_MUPS_NAMES" localSheetId="12">[93]Свод!#REF!,[93]Свод!#REF!</definedName>
    <definedName name="SCOPE_MUPS_NAMES">[93]Свод!#REF!,[93]Свод!#REF!</definedName>
    <definedName name="SCOPE_NALOG" localSheetId="11">[94]Справочники!$R$3:$R$4</definedName>
    <definedName name="SCOPE_NALOG" localSheetId="12">[94]Справочники!$R$3:$R$4</definedName>
    <definedName name="SCOPE_NALOG" localSheetId="8">[95]Справочники!$R$3:$R$4</definedName>
    <definedName name="SCOPE_NALOG" localSheetId="9">[95]Справочники!$R$3:$R$4</definedName>
    <definedName name="SCOPE_NALOG" localSheetId="10">[95]Справочники!$R$3:$R$4</definedName>
    <definedName name="SCOPE_NALOG">[96]Справочники!$R$3:$R$4</definedName>
    <definedName name="SCOPE_NOV" localSheetId="11">#REF!</definedName>
    <definedName name="SCOPE_NOV" localSheetId="12">#REF!</definedName>
    <definedName name="SCOPE_NOV">#REF!</definedName>
    <definedName name="SCOPE_OCT" localSheetId="11">#REF!</definedName>
    <definedName name="SCOPE_OCT" localSheetId="12">#REF!</definedName>
    <definedName name="SCOPE_OCT">#REF!</definedName>
    <definedName name="SCOPE_OKTMO" localSheetId="11">#REF!</definedName>
    <definedName name="SCOPE_OKTMO" localSheetId="12">#REF!</definedName>
    <definedName name="SCOPE_OKTMO">#REF!</definedName>
    <definedName name="SCOPE_ORE" localSheetId="11">#REF!</definedName>
    <definedName name="SCOPE_ORE" localSheetId="12">#REF!</definedName>
    <definedName name="SCOPE_ORE">#REF!</definedName>
    <definedName name="SCOPE_ORG" localSheetId="11">#REF!</definedName>
    <definedName name="SCOPE_ORG" localSheetId="12">#REF!</definedName>
    <definedName name="SCOPE_ORG">#REF!</definedName>
    <definedName name="SCOPE_OUTD">[37]FST5!$G$23:$G$30,[37]FST5!$G$32:$G$35,[37]FST5!$G$37,[37]FST5!$G$39:$G$45,[37]FST5!$G$47,[37]FST5!$G$49,[37]FST5!$G$5:$G$21</definedName>
    <definedName name="SCOPE_PER_LD" localSheetId="11">#REF!</definedName>
    <definedName name="SCOPE_PER_LD" localSheetId="12">#REF!</definedName>
    <definedName name="SCOPE_PER_LD">#REF!</definedName>
    <definedName name="SCOPE_PER_PRT" localSheetId="11">P5_SCOPE_PER_PRT,P6_SCOPE_PER_PRT,P7_SCOPE_PER_PRT,'∆НРj-2'!P8_SCOPE_PER_PRT</definedName>
    <definedName name="SCOPE_PER_PRT" localSheetId="12">P5_SCOPE_PER_PRT,P6_SCOPE_PER_PRT,P7_SCOPE_PER_PRT,'∆РЭj-2'!P8_SCOPE_PER_PRT</definedName>
    <definedName name="SCOPE_PER_PRT">P5_SCOPE_PER_PRT,P6_SCOPE_PER_PRT,P7_SCOPE_PER_PRT,P8_SCOPE_PER_PRT</definedName>
    <definedName name="SCOPE_PRD" localSheetId="11">#REF!</definedName>
    <definedName name="SCOPE_PRD" localSheetId="12">#REF!</definedName>
    <definedName name="SCOPE_PRD">#REF!</definedName>
    <definedName name="SCOPE_PRD_ET" localSheetId="11">#REF!</definedName>
    <definedName name="SCOPE_PRD_ET" localSheetId="12">#REF!</definedName>
    <definedName name="SCOPE_PRD_ET">#REF!</definedName>
    <definedName name="SCOPE_PRD_ET2" localSheetId="11">#REF!</definedName>
    <definedName name="SCOPE_PRD_ET2" localSheetId="12">#REF!</definedName>
    <definedName name="SCOPE_PRD_ET2">#REF!</definedName>
    <definedName name="SCOPE_PRT" localSheetId="11">'[91]Баланс тепло'!$N$10,'[91]Баланс тепло'!$H$10,'[91]Баланс тепло'!$P$10:$Q$10,'[91]Баланс тепло'!$J$10,'[91]Баланс тепло'!$S$10:$X$10,'[91]Баланс тепло'!$L$10</definedName>
    <definedName name="SCOPE_PRT" localSheetId="12">'[91]Баланс тепло'!$N$10,'[91]Баланс тепло'!$H$10,'[91]Баланс тепло'!$P$10:$Q$10,'[91]Баланс тепло'!$J$10,'[91]Баланс тепло'!$S$10:$X$10,'[91]Баланс тепло'!$L$10</definedName>
    <definedName name="SCOPE_PRT">'[92]Баланс тепло'!$N$10,'[92]Баланс тепло'!$H$10,'[92]Баланс тепло'!$P$10:$Q$10,'[92]Баланс тепло'!$J$10,'[92]Баланс тепло'!$S$10:$X$10,'[92]Баланс тепло'!$L$10</definedName>
    <definedName name="SCOPE_PRZ" localSheetId="11">#REF!</definedName>
    <definedName name="SCOPE_PRZ" localSheetId="12">#REF!</definedName>
    <definedName name="SCOPE_PRZ">#REF!</definedName>
    <definedName name="SCOPE_PRZ_ET" localSheetId="11">#REF!</definedName>
    <definedName name="SCOPE_PRZ_ET" localSheetId="12">#REF!</definedName>
    <definedName name="SCOPE_PRZ_ET">#REF!</definedName>
    <definedName name="SCOPE_PRZ_ET2" localSheetId="11">#REF!</definedName>
    <definedName name="SCOPE_PRZ_ET2" localSheetId="12">#REF!</definedName>
    <definedName name="SCOPE_PRZ_ET2">#REF!</definedName>
    <definedName name="SCOPE_R" localSheetId="11">#REF!</definedName>
    <definedName name="SCOPE_R" localSheetId="12">#REF!</definedName>
    <definedName name="SCOPE_R">#REF!</definedName>
    <definedName name="SCOPE_REGIONS" localSheetId="11">#REF!</definedName>
    <definedName name="SCOPE_REGIONS" localSheetId="12">#REF!</definedName>
    <definedName name="SCOPE_REGIONS">#REF!</definedName>
    <definedName name="SCOPE_REGLD" localSheetId="11">#REF!</definedName>
    <definedName name="SCOPE_REGLD" localSheetId="12">#REF!</definedName>
    <definedName name="SCOPE_REGLD">#REF!</definedName>
    <definedName name="SCOPE_RG" localSheetId="11">#REF!</definedName>
    <definedName name="SCOPE_RG" localSheetId="12">#REF!</definedName>
    <definedName name="SCOPE_RG">#REF!</definedName>
    <definedName name="SCOPE_SBTLD" localSheetId="11">#REF!</definedName>
    <definedName name="SCOPE_SBTLD" localSheetId="12">#REF!</definedName>
    <definedName name="SCOPE_SBTLD">#REF!</definedName>
    <definedName name="SCOPE_SEP" localSheetId="11">#REF!</definedName>
    <definedName name="SCOPE_SEP" localSheetId="12">#REF!</definedName>
    <definedName name="SCOPE_SEP">#REF!</definedName>
    <definedName name="SCOPE_SETLD" localSheetId="11">#REF!</definedName>
    <definedName name="SCOPE_SETLD" localSheetId="12">#REF!</definedName>
    <definedName name="SCOPE_SETLD">#REF!</definedName>
    <definedName name="SCOPE_SMETA" localSheetId="11">[87]Смета!#REF!</definedName>
    <definedName name="SCOPE_SMETA" localSheetId="12">[87]Смета!#REF!</definedName>
    <definedName name="SCOPE_SMETA">[88]Смета!#REF!</definedName>
    <definedName name="SCOPE_SPR_PRT">[23]Справочники!$D$21:$J$22,[23]Справочники!$E$13:$I$14,[23]Справочники!$F$27:$H$28</definedName>
    <definedName name="SCOPE_SS" localSheetId="11">#REF!,#REF!,#REF!,#REF!,#REF!,#REF!</definedName>
    <definedName name="SCOPE_SS" localSheetId="12">#REF!,#REF!,#REF!,#REF!,#REF!,#REF!</definedName>
    <definedName name="SCOPE_SS">#REF!,#REF!,#REF!,#REF!,#REF!,#REF!</definedName>
    <definedName name="SCOPE_SS2" localSheetId="11">#REF!</definedName>
    <definedName name="SCOPE_SS2" localSheetId="12">#REF!</definedName>
    <definedName name="SCOPE_SS2">#REF!</definedName>
    <definedName name="SCOPE_SUM" localSheetId="11">#REF!,#REF!</definedName>
    <definedName name="SCOPE_SUM" localSheetId="12">#REF!,#REF!</definedName>
    <definedName name="SCOPE_SUM">#REF!,#REF!</definedName>
    <definedName name="SCOPE_SV_LD1" localSheetId="11">[23]свод!$E$104:$M$104,[23]свод!$E$106:$M$117,[23]свод!$E$120:$M$121,[23]свод!$E$123:$M$127,[23]свод!$E$10:$M$68,P1_SCOPE_SV_LD1</definedName>
    <definedName name="SCOPE_SV_LD1" localSheetId="12">[23]свод!$E$104:$M$104,[23]свод!$E$106:$M$117,[23]свод!$E$120:$M$121,[23]свод!$E$123:$M$127,[23]свод!$E$10:$M$68,P1_SCOPE_SV_LD1</definedName>
    <definedName name="SCOPE_SV_LD1">[23]свод!$E$104:$M$104,[23]свод!$E$106:$M$117,[23]свод!$E$120:$M$121,[23]свод!$E$123:$M$127,[23]свод!$E$10:$M$68,P1_SCOPE_SV_LD1</definedName>
    <definedName name="SCOPE_SV_LD2" localSheetId="11">[97]П1.15!#REF!</definedName>
    <definedName name="SCOPE_SV_LD2" localSheetId="12">[97]П1.15!#REF!</definedName>
    <definedName name="SCOPE_SV_LD2">[97]П1.15!#REF!</definedName>
    <definedName name="SCOPE_SV_PRT" localSheetId="11">P1_SCOPE_SV_PRT,P2_SCOPE_SV_PRT,P3_SCOPE_SV_PRT</definedName>
    <definedName name="SCOPE_SV_PRT" localSheetId="12">P1_SCOPE_SV_PRT,P2_SCOPE_SV_PRT,P3_SCOPE_SV_PRT</definedName>
    <definedName name="SCOPE_SV_PRT">P1_SCOPE_SV_PRT,P2_SCOPE_SV_PRT,P3_SCOPE_SV_PRT</definedName>
    <definedName name="SCOPE_SVOD" localSheetId="11">[89]Свод!#REF!,[89]Свод!#REF!</definedName>
    <definedName name="SCOPE_SVOD" localSheetId="12">[89]Свод!#REF!,[89]Свод!#REF!</definedName>
    <definedName name="SCOPE_SVOD">[89]Свод!#REF!,[89]Свод!#REF!</definedName>
    <definedName name="SCOPE_TEST" localSheetId="11">#REF!</definedName>
    <definedName name="SCOPE_TEST" localSheetId="12">#REF!</definedName>
    <definedName name="SCOPE_TEST">#REF!</definedName>
    <definedName name="scope_toLoad" localSheetId="11">'[79]Баланс тепло (2)'!#REF!,'[79]Баланс тепло (2)'!$H$9:$AE$9</definedName>
    <definedName name="scope_toLoad" localSheetId="12">'[79]Баланс тепло (2)'!#REF!,'[79]Баланс тепло (2)'!$H$9:$AE$9</definedName>
    <definedName name="scope_toLoad">'[80]Баланс тепло (2)'!#REF!,'[80]Баланс тепло (2)'!$H$9:$AE$9</definedName>
    <definedName name="SCOPE_TP">[37]FST5!$L$12:$L$23,[37]FST5!$L$5:$L$8</definedName>
    <definedName name="SCOPE_VD">[19]TEHSHEET!$D$1:$D$10</definedName>
    <definedName name="SCOPE_YEAR" localSheetId="11">#REF!</definedName>
    <definedName name="SCOPE_YEAR" localSheetId="12">#REF!</definedName>
    <definedName name="SCOPE_YEAR">#REF!</definedName>
    <definedName name="SCPE_I2_LD" localSheetId="11">#REF!</definedName>
    <definedName name="SCPE_I2_LD" localSheetId="12">#REF!</definedName>
    <definedName name="SCPE_I2_LD">#REF!</definedName>
    <definedName name="sd" localSheetId="11">'[10]5.2-опер.рас ПП'!sd</definedName>
    <definedName name="sd" localSheetId="12">'[10]5.2-опер.рас ПП'!sd</definedName>
    <definedName name="sd">#N/A</definedName>
    <definedName name="sdasd" localSheetId="11" hidden="1">{"Маржа для директора",#N/A,FALSE,"Маржа Чисто Влад ";"Маржа для директора",#N/A,FALSE,"Маржа Хабаровск";"Маржа для директора",#N/A,FALSE,"Маржа СВОД"}</definedName>
    <definedName name="sdasd" localSheetId="12" hidden="1">{"Маржа для директора",#N/A,FALSE,"Маржа Чисто Влад ";"Маржа для директора",#N/A,FALSE,"Маржа Хабаровск";"Маржа для директора",#N/A,FALSE,"Маржа СВОД"}</definedName>
    <definedName name="sdasd" hidden="1">{"Маржа для директора",#N/A,FALSE,"Маржа Чисто Влад ";"Маржа для директора",#N/A,FALSE,"Маржа Хабаровск";"Маржа для директора",#N/A,FALSE,"Маржа СВОД"}</definedName>
    <definedName name="sde" localSheetId="11">#REF!</definedName>
    <definedName name="sde" localSheetId="12">#REF!</definedName>
    <definedName name="sde">#REF!</definedName>
    <definedName name="sderawe">#REF!</definedName>
    <definedName name="sdf" localSheetId="11">#REF!</definedName>
    <definedName name="sdf" localSheetId="12">#REF!</definedName>
    <definedName name="sdf">#REF!</definedName>
    <definedName name="sdfasef">#REF!,#REF!,#REF!</definedName>
    <definedName name="sdfgdf">[26]Справочники!$H$10</definedName>
    <definedName name="sdfgv">[9]FES!#REF!</definedName>
    <definedName name="sdfgyhu">IF(Loan_Amount*Interest_Rate*Loan_Years*Loan_Start&gt;0,1,0)</definedName>
    <definedName name="sdfh" hidden="1">{"Маржа для директора",#N/A,FALSE,"Маржа Чисто Влад ";"Маржа для директора",#N/A,FALSE,"Маржа Хабаровск";"Маржа для директора",#N/A,FALSE,"Маржа СВОД"}</definedName>
    <definedName name="sdfhdfh" hidden="1">{"Маржа для директора",#N/A,FALSE,"Маржа Чисто Влад ";"Маржа для директора",#N/A,FALSE,"Маржа Хабаровск";"Маржа для директора",#N/A,FALSE,"Маржа СВОД"}</definedName>
    <definedName name="sdfhfg">[21]TEHSHEET!$I$1:$I$15</definedName>
    <definedName name="sdfhfh" hidden="1">{#N/A,#N/A,FALSE,"Себестоимсть-97"}</definedName>
    <definedName name="sdfhgf"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sdfhh" hidden="1">{"konoplin - Личное представление",#N/A,TRUE,"ФинПлан_1кв";"konoplin - Личное представление",#N/A,TRUE,"ФинПлан_2кв"}</definedName>
    <definedName name="sdfhsdf" hidden="1">{"Товар.выработка без продаж",#N/A,FALSE,"товар"}</definedName>
    <definedName name="sdfhsdfh" hidden="1">{"PRINTME",#N/A,FALSE,"FINAL-10"}</definedName>
    <definedName name="sdfngfjn">#REF!</definedName>
    <definedName name="sdfrt" hidden="1">{#N/A,#N/A,TRUE,"Лист1";#N/A,#N/A,TRUE,"Лист2";#N/A,#N/A,TRUE,"Лист3"}</definedName>
    <definedName name="sdg">#REF!</definedName>
    <definedName name="sdga">#REF!</definedName>
    <definedName name="sdgag">#REF!</definedName>
    <definedName name="sdgf" hidden="1">{"Маржа для директора",#N/A,FALSE,"Маржа Чисто Влад ";"Маржа для директора",#N/A,FALSE,"Маржа Хабаровск";"Маржа для директора",#N/A,FALSE,"Маржа СВОД"}</definedName>
    <definedName name="sdgfsfgsdgsd">#N/A</definedName>
    <definedName name="sdgfsg">#N/A</definedName>
    <definedName name="sdggt">#REF!</definedName>
    <definedName name="sdgsdg">[9]FES!#REF!</definedName>
    <definedName name="sdgtsw">'[33]29'!$M$60:$X$60,'[33]29'!$M$66:$X$66,'[33]29'!$M$72:$X$72,P1_T29?L10</definedName>
    <definedName name="sdgvc">[9]FES!#REF!</definedName>
    <definedName name="sdgvsd">[9]FES!#REF!</definedName>
    <definedName name="sdgvsdgv">[9]FES!#REF!</definedName>
    <definedName name="sdhsfj">#N/A</definedName>
    <definedName name="sdrg" hidden="1">{"Маржа для директора",#N/A,FALSE,"Маржа Чисто Влад ";"Маржа для директора",#N/A,FALSE,"Маржа Хабаровск";"Маржа для директора",#N/A,FALSE,"Маржа СВОД"}</definedName>
    <definedName name="sds">#N/A</definedName>
    <definedName name="sdser" hidden="1">{"Маржа для директора",#N/A,FALSE,"Маржа Чисто Влад ";"Маржа для директора",#N/A,FALSE,"Маржа Хабаровск";"Маржа для директора",#N/A,FALSE,"Маржа СВОД"}</definedName>
    <definedName name="sdsss">#N/A</definedName>
    <definedName name="sdt">'[34]28'!$B$256:$B$258,'[34]28'!$B$262:$B$264,'[34]28'!$B$271:$B$273,'[34]28'!$B$276:$B$278,'[34]28'!$B$282:$B$284,'[34]28'!$B$288:$B$291,'[34]28'!$B$11:$B$13,P1_T28?axis?R?ПЭ?</definedName>
    <definedName name="sdtfhdju" hidden="1">{#N/A,#N/A,TRUE,"Лист1";#N/A,#N/A,TRUE,"Лист2";#N/A,#N/A,TRUE,"Лист3"}</definedName>
    <definedName name="sdzrfewa">P1_T21.2.2?Data,P2_T21.2.2?Data</definedName>
    <definedName name="se">#REF!</definedName>
    <definedName name="seg">#REF!</definedName>
    <definedName name="segwg">#REF!</definedName>
    <definedName name="sel_s">"sel_s_1,sel_s_2"</definedName>
    <definedName name="sent" localSheetId="11">#REF!</definedName>
    <definedName name="sent" localSheetId="12">#REF!</definedName>
    <definedName name="sent">#REF!</definedName>
    <definedName name="sentral_kurgan" localSheetId="11">#REF!</definedName>
    <definedName name="sentral_kurgan" localSheetId="12">#REF!</definedName>
    <definedName name="sentral_kurgan">#REF!</definedName>
    <definedName name="ser" hidden="1">{"Маржа для директора",#N/A,FALSE,"Маржа Чисто Влад ";"Маржа для директора",#N/A,FALSE,"Маржа Хабаровск";"Маржа для директора",#N/A,FALSE,"Маржа СВОД"}</definedName>
    <definedName name="sergeg">[16]matrix!#REF!</definedName>
    <definedName name="sergwe">#REF!</definedName>
    <definedName name="sersfv">#REF!</definedName>
    <definedName name="sert3etr" hidden="1">{#N/A,#N/A,FALSE,"Себестоимсть-97"}</definedName>
    <definedName name="sertg">#REF!</definedName>
    <definedName name="serth">'[34]28'!$D$190:$E$213,'[34]28'!$G$164:$H$187,'[34]28'!$D$164:$E$187,'[34]28'!$D$138:$I$161,'[34]28'!$D$8:$I$109,'[34]28'!$D$112:$I$135,P1_T28?Data</definedName>
    <definedName name="serw">#REF!</definedName>
    <definedName name="SET_ET" localSheetId="11">#REF!</definedName>
    <definedName name="SET_ET" localSheetId="12">#REF!</definedName>
    <definedName name="SET_ET">#REF!</definedName>
    <definedName name="SET_PROT">#N/A</definedName>
    <definedName name="SET_PRT">#N/A</definedName>
    <definedName name="SETcom" localSheetId="11">#REF!</definedName>
    <definedName name="SETcom" localSheetId="12">#REF!</definedName>
    <definedName name="SETcom">#REF!</definedName>
    <definedName name="setew">'[31]10я Мельн'!#REF!</definedName>
    <definedName name="setwt">(#REF!,#REF!)</definedName>
    <definedName name="sew">#REF!</definedName>
    <definedName name="sey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sf" hidden="1">{"Маржа для директора",#N/A,FALSE,"Маржа Чисто Влад ";"Маржа для директора",#N/A,FALSE,"Маржа Хабаровск";"Маржа для директора",#N/A,FALSE,"Маржа СВОД"}</definedName>
    <definedName name="sfd" localSheetId="11">#REF!</definedName>
    <definedName name="sfd" localSheetId="12">#REF!</definedName>
    <definedName name="sfd">#REF!</definedName>
    <definedName name="sfdfghf">#REF!</definedName>
    <definedName name="sfdtart">'[11]27'!$F$16:$I$16,P1_T27?L4.1</definedName>
    <definedName name="sffhh" localSheetId="11">#REF!</definedName>
    <definedName name="sffhh" localSheetId="12">#REF!</definedName>
    <definedName name="sffhh">#REF!</definedName>
    <definedName name="sfgerg">#REF!,#REF!,#REF!,#REF!</definedName>
    <definedName name="sfgerw">#REF!</definedName>
    <definedName name="sfgew" hidden="1">{#N/A,#N/A,FALSE,"Себестоимсть-97"}</definedName>
    <definedName name="sfgh">'[34]29'!$P$18:$P$25,P1_T17?unit?ТГКАЛ,P2_T17?unit?ТГКАЛ</definedName>
    <definedName name="sfghsfjsfjsf">#N/A</definedName>
    <definedName name="sfgj" hidden="1">{"Маржа для директора",#N/A,FALSE,"Маржа Чисто Влад ";"Маржа для директора",#N/A,FALSE,"Маржа Хабаровск";"Маржа для директора",#N/A,FALSE,"Маржа СВОД"}</definedName>
    <definedName name="sfh">#N/A</definedName>
    <definedName name="sfhgfgh" hidden="1">{#N/A,#N/A,TRUE,"Лист1";#N/A,#N/A,TRUE,"Лист2";#N/A,#N/A,TRUE,"Лист3"}</definedName>
    <definedName name="sfhgghghhhhhhhhhh">#N/A</definedName>
    <definedName name="sfhgsf">#REF!</definedName>
    <definedName name="sfhsfgh" hidden="1">{"Маржа для директора",#N/A,FALSE,"Маржа Чисто Влад ";"Маржа для директора",#N/A,FALSE,"Маржа Хабаровск";"Маржа для директора",#N/A,FALSE,"Маржа СВОД"}</definedName>
    <definedName name="sfhsfjsjsj">#N/A</definedName>
    <definedName name="sfhtas">#REF!</definedName>
    <definedName name="sfwetg" hidden="1">{#N/A,#N/A,FALSE,"Себестоимсть-97"}</definedName>
    <definedName name="sfwse">P1_T2_DiapProt,P2_T2_DiapProt</definedName>
    <definedName name="sg" hidden="1">{"Маржа для директора",#N/A,FALSE,"Маржа Чисто Влад ";"Маржа для директора",#N/A,FALSE,"Маржа Хабаровск";"Маржа для директора",#N/A,FALSE,"Маржа СВОД"}</definedName>
    <definedName name="sgdfg">[98]Справочники!$R$3:$R$4</definedName>
    <definedName name="sgdfges">#REF!</definedName>
    <definedName name="sgdg">[9]FES!#REF!</definedName>
    <definedName name="sgedtgh" hidden="1">#REF!,#REF!,#REF!,#REF!,#REF!,#REF!,#REF!</definedName>
    <definedName name="sger">#REF!</definedName>
    <definedName name="sgerhaerh">[35]Смета!#REF!</definedName>
    <definedName name="sgew" hidden="1">{"Маржа для директора",#N/A,FALSE,"Маржа Чисто Влад ";"Маржа для директора",#N/A,FALSE,"Маржа Хабаровск";"Маржа для директора",#N/A,FALSE,"Маржа СВОД"}</definedName>
    <definedName name="sgfg">[17]Титульный!$G$32</definedName>
    <definedName name="sgfvb">[9]FES!#REF!</definedName>
    <definedName name="sgg">[17]Титульный!$F$13</definedName>
    <definedName name="sgggf" hidden="1">#REF!,#REF!,#REF!,#REF!,#REF!,#REF!,#REF!</definedName>
    <definedName name="sghrt" hidden="1">{#N/A,#N/A,TRUE,"Лист1";#N/A,#N/A,TRUE,"Лист2";#N/A,#N/A,TRUE,"Лист3"}</definedName>
    <definedName name="sgr">#REF!</definedName>
    <definedName name="sgrgh" hidden="1">{"Маржа для директора",#N/A,FALSE,"Маржа Чисто Влад ";"Маржа для директора",#N/A,FALSE,"Маржа Хабаровск";"Маржа для директора",#N/A,FALSE,"Маржа СВОД"}</definedName>
    <definedName name="sgrhg" hidden="1">#REF!,#REF!,#REF!,#REF!,#REF!,#REF!</definedName>
    <definedName name="sgsdfb">[9]FES!#REF!</definedName>
    <definedName name="sgsgv">[9]FES!#REF!</definedName>
    <definedName name="sgsrfsh">P9_T12?unit?ГА,P10_T12?unit?ГА,P11_T12?unit?ГА</definedName>
    <definedName name="sgtsaert">'[33]21.1'!$C$26:$D$27,'[33]21.1'!$F$29:$Y$32,'[33]21.1'!$C$29:$D$32,'[33]21.1'!$F$34:$Y$35,'[33]21.1'!$C$34:$D$35,'[33]21.1'!$F$37:$Y$37,'[33]21.1'!$C$37:$D$37,'[33]21.1'!$F$8:$Y$8,P1_T21.1?Data</definedName>
    <definedName name="sgw">#REF!</definedName>
    <definedName name="sgwer">'[49]Баланс тепло (2)'!#REF!</definedName>
    <definedName name="sgwre">[37]FST5!$G$149:$G$165,P1_eso</definedName>
    <definedName name="share_tog" localSheetId="11">#REF!</definedName>
    <definedName name="share_tog" localSheetId="12">#REF!</definedName>
    <definedName name="share_tog">#REF!</definedName>
    <definedName name="shares" localSheetId="11">#REF!</definedName>
    <definedName name="shares" localSheetId="12">#REF!</definedName>
    <definedName name="shares">#REF!</definedName>
    <definedName name="shdff" hidden="1">{#N/A,#N/A,TRUE,"Лист1";#N/A,#N/A,TRUE,"Лист2";#N/A,#N/A,TRUE,"Лист3"}</definedName>
    <definedName name="Sheet2?prefix?">"H"</definedName>
    <definedName name="shit">#N/A</definedName>
    <definedName name="shos" localSheetId="11">#REF!</definedName>
    <definedName name="shos" localSheetId="12">#REF!</definedName>
    <definedName name="shos">#REF!</definedName>
    <definedName name="shtj" hidden="1">{"Маржа для директора",#N/A,FALSE,"Маржа Чисто Влад ";"Маржа для директора",#N/A,FALSE,"Маржа Хабаровск";"Маржа для директора",#N/A,FALSE,"Маржа СВОД"}</definedName>
    <definedName name="SISTEMA" localSheetId="11">#REF!</definedName>
    <definedName name="SISTEMA" localSheetId="12">#REF!</definedName>
    <definedName name="SISTEMA">#REF!</definedName>
    <definedName name="size" localSheetId="11">#REF!</definedName>
    <definedName name="size" localSheetId="12">#REF!</definedName>
    <definedName name="size">#REF!</definedName>
    <definedName name="sjsytk" hidden="1">{"Маржа для директора",#N/A,FALSE,"Маржа Чисто Влад ";"Маржа для директора",#N/A,FALSE,"Маржа Хабаровск";"Маржа для директора",#N/A,FALSE,"Маржа СВОД"}</definedName>
    <definedName name="SKQnt">[24]Параметры!$B$4</definedName>
    <definedName name="smet" localSheetId="11" hidden="1">{#N/A,#N/A,FALSE,"Себестоимсть-97"}</definedName>
    <definedName name="smet" localSheetId="12" hidden="1">{#N/A,#N/A,FALSE,"Себестоимсть-97"}</definedName>
    <definedName name="smet" hidden="1">{#N/A,#N/A,FALSE,"Себестоимсть-97"}</definedName>
    <definedName name="SmetaList" localSheetId="11">[99]Лист!#REF!</definedName>
    <definedName name="SmetaList" localSheetId="12">[99]Лист!#REF!</definedName>
    <definedName name="SmetaList">[99]Лист!#REF!</definedName>
    <definedName name="SPR_GES_ET" localSheetId="11">#REF!</definedName>
    <definedName name="SPR_GES_ET" localSheetId="12">#REF!</definedName>
    <definedName name="SPR_GES_ET">#REF!</definedName>
    <definedName name="SPR_GRES_ET" localSheetId="11">#REF!</definedName>
    <definedName name="SPR_GRES_ET" localSheetId="12">#REF!</definedName>
    <definedName name="SPR_GRES_ET">#REF!</definedName>
    <definedName name="SPR_OTH_ET" localSheetId="11">#REF!</definedName>
    <definedName name="SPR_OTH_ET" localSheetId="12">#REF!</definedName>
    <definedName name="SPR_OTH_ET">#REF!</definedName>
    <definedName name="SPR_PROT" localSheetId="11">#REF!,#REF!</definedName>
    <definedName name="SPR_PROT" localSheetId="12">#REF!,#REF!</definedName>
    <definedName name="SPR_PROT">#REF!,#REF!</definedName>
    <definedName name="SPR_REGS">[100]справочно!$K$6:$K$92</definedName>
    <definedName name="SPR_TES_ET" localSheetId="11">#REF!</definedName>
    <definedName name="SPR_TES_ET" localSheetId="12">#REF!</definedName>
    <definedName name="SPR_TES_ET">#REF!</definedName>
    <definedName name="SPRAV_PROT" localSheetId="11">[91]Справочники!$E$6,[91]Справочники!$D$11:$D$902,[91]Справочники!$E$3</definedName>
    <definedName name="SPRAV_PROT" localSheetId="12">[91]Справочники!$E$6,[91]Справочники!$D$11:$D$902,[91]Справочники!$E$3</definedName>
    <definedName name="SPRAV_PROT">[92]Справочники!$E$6,[92]Справочники!$D$11:$D$902,[92]Справочники!$E$3</definedName>
    <definedName name="sq" localSheetId="11">#REF!</definedName>
    <definedName name="sq" localSheetId="12">#REF!</definedName>
    <definedName name="sq">#REF!</definedName>
    <definedName name="sr">'[36]2.1'!$M$9:$M$10,P1_PROT_21,P2_PROT_21,P3_PROT_21,P4_PROT_21,P5_PROT_21</definedName>
    <definedName name="sregf">[21]TEHSHEET!$I$1:$I$15</definedName>
    <definedName name="srfgeeartg">#REF!</definedName>
    <definedName name="srg" hidden="1">#REF!,#REF!,#REF!,#REF!,#REF!,#REF!,#REF!,#REF!</definedName>
    <definedName name="srgeghts">#REF!,#REF!</definedName>
    <definedName name="srgh">#REF!</definedName>
    <definedName name="srgvdsf">#REF!,#REF!</definedName>
    <definedName name="ss">#N/A</definedName>
    <definedName name="sshsgh" localSheetId="11">#REF!</definedName>
    <definedName name="sshsgh" localSheetId="12">#REF!</definedName>
    <definedName name="sshsgh">#REF!</definedName>
    <definedName name="sssss">#N/A</definedName>
    <definedName name="sssssssssssssss" localSheetId="11">#REF!</definedName>
    <definedName name="sssssssssssssss" localSheetId="12">#REF!</definedName>
    <definedName name="sssssssssssssss">#REF!</definedName>
    <definedName name="st" hidden="1">{"Маржа для директора",#N/A,FALSE,"Маржа Чисто Влад ";"Маржа для директора",#N/A,FALSE,"Маржа Хабаровск";"Маржа для директора",#N/A,FALSE,"Маржа СВОД"}</definedName>
    <definedName name="station">[101]Титульный!$F$15</definedName>
    <definedName name="ste" hidden="1">{"Маржа для директора",#N/A,FALSE,"Маржа Чисто Влад ";"Маржа для директора",#N/A,FALSE,"Маржа Хабаровск";"Маржа для директора",#N/A,FALSE,"Маржа СВОД"}</definedName>
    <definedName name="ster">[19]REESTR!#REF!</definedName>
    <definedName name="stf" hidden="1">{"Маржа для директора",#N/A,FALSE,"Маржа Чисто Влад ";"Маржа для директора",#N/A,FALSE,"Маржа Хабаровск";"Маржа для директора",#N/A,FALSE,"Маржа СВОД"}</definedName>
    <definedName name="str">IF([0]!ggh,Header_Row+[0]!rty,Header_Row)</definedName>
    <definedName name="struy">#REF!</definedName>
    <definedName name="stwtyw" hidden="1">'[78]12'!$E$33:$I$33,'[78]12'!$E$17:$I$17,'[78]12'!$E$43:$I$43,'[78]12'!$E$15:$I$15,'[78]12'!$E$6:$I$6,'[78]12'!$E$27:$I$27,'[78]12'!$E$41:$I$41,[0]!P1_T12?unit?ТРУБ</definedName>
    <definedName name="styhgrt" hidden="1">{"Маржа для директора",#N/A,FALSE,"Маржа Чисто Влад ";"Маржа для директора",#N/A,FALSE,"Маржа Хабаровск";"Маржа для директора",#N/A,FALSE,"Маржа СВОД"}</definedName>
    <definedName name="sujer">'[73]4'!$Z$27:$AC$31,'[73]4'!$F$14:$I$20,P1_SCOPE_4_PRT,P2_SCOPE_4_PRT</definedName>
    <definedName name="svsdgv">[9]FES!#REF!</definedName>
    <definedName name="swe" hidden="1">{"Маржа для директора",#N/A,FALSE,"Маржа Чисто Влад ";"Маржа для директора",#N/A,FALSE,"Маржа Хабаровск";"Маржа для директора",#N/A,FALSE,"Маржа СВОД"}</definedName>
    <definedName name="swet" hidden="1">{#N/A,#N/A,FALSE,"Себестоимсть-97"}</definedName>
    <definedName name="sxgtds" hidden="1">{#N/A,#N/A,TRUE,"Лист1";#N/A,#N/A,TRUE,"Лист2";#N/A,#N/A,TRUE,"Лист3"}</definedName>
    <definedName name="syg">'[33]27'!$AK$18:$AN$18,'[33]27'!$AQ$18:$AT$18,'[33]27'!$AW$18:$AZ$18,'[33]27'!$BC$18:$BF$18,'[33]27'!$BI$18:$BL$18,'[33]27'!$BO$18:$BR$18,'[33]27'!$BU$18:$BX$18,P1_T27?L4.1.1.1</definedName>
    <definedName name="syhawreg">'[33]29'!$G$86:$X$86,'[33]29'!$G$100:$X$100,P1_T29?item_ext?2СТ.Э</definedName>
    <definedName name="t" localSheetId="11" hidden="1">{"Маржа для директора",#N/A,FALSE,"Маржа Чисто Влад ";"Маржа для директора",#N/A,FALSE,"Маржа Хабаровск";"Маржа для директора",#N/A,FALSE,"Маржа СВОД"}</definedName>
    <definedName name="t" localSheetId="12" hidden="1">{"Маржа для директора",#N/A,FALSE,"Маржа Чисто Влад ";"Маржа для директора",#N/A,FALSE,"Маржа Хабаровск";"Маржа для директора",#N/A,FALSE,"Маржа СВОД"}</definedName>
    <definedName name="t" hidden="1">{"Маржа для директора",#N/A,FALSE,"Маржа Чисто Влад ";"Маржа для директора",#N/A,FALSE,"Маржа Хабаровск";"Маржа для директора",#N/A,FALSE,"Маржа СВОД"}</definedName>
    <definedName name="T0.1?axis?C?ПЭ">'[38]0.1'!$J$7:$K$12,'[38]0.1'!$M$7:$N$12,'[38]0.1'!$G$7:$H$12</definedName>
    <definedName name="T0.1?axis?C?ПЭ?">'[38]0.1'!$J$5:$K$5,'[38]0.1'!$M$5:$N$5,'[38]0.1'!$G$5:$H$5</definedName>
    <definedName name="T0.1?axis?ПРД?БАЗ">'[38]0.1'!$M$7:$N$12,'[38]0.1'!$G$7:$H$12</definedName>
    <definedName name="T0.1?axis?ПФ?ПЛАН">'[38]0.1'!$M$7:$N$12,'[38]0.1'!$G$7:$H$12</definedName>
    <definedName name="T0.1?Data">'[38]0.1'!$J$7:$K$12,'[38]0.1'!$M$7:$N$12,'[38]0.1'!$G$7:$H$12</definedName>
    <definedName name="T0.1_Protect" localSheetId="11">'[38]0.1'!$K$5:$K$5,'[38]0.1'!$H$5:$H$5,'[38]0.1'!#REF!,'[38]0.1'!#REF!,'[38]0.1'!$H$11:$H$11,'[38]0.1'!$A$13:$IV$113,'[38]0.1'!$P$1:$AP$65536,'[38]0.1'!$N$5:$N$5</definedName>
    <definedName name="T0.1_Protect" localSheetId="12">'[38]0.1'!$K$5:$K$5,'[38]0.1'!$H$5:$H$5,'[38]0.1'!#REF!,'[38]0.1'!#REF!,'[38]0.1'!$H$11:$H$11,'[38]0.1'!$A$13:$IV$113,'[38]0.1'!$P$1:$AP$65536,'[38]0.1'!$N$5:$N$5</definedName>
    <definedName name="T0.1_Protect">'[38]0.1'!$K$5:$K$5,'[38]0.1'!$H$5:$H$5,'[38]0.1'!#REF!,'[38]0.1'!#REF!,'[38]0.1'!$H$11:$H$11,'[38]0.1'!$A$13:$IV$113,'[38]0.1'!$P$1:$AP$65536,'[38]0.1'!$N$5:$N$5</definedName>
    <definedName name="T0?axis?ПРД?БАЗ">'[38]0'!$I$7:$J$135,'[38]0'!$F$7:$G$135</definedName>
    <definedName name="T0?axis?ПРД?ПРЕД">'[38]0'!$K$7:$L$135,'[38]0'!$D$7:$E$135</definedName>
    <definedName name="T0?axis?ПФ?ПЛАН">'[38]0'!$I$7:$I$135,'[38]0'!$D$7:$D$135,'[38]0'!$K$7:$K$135,'[38]0'!$F$7:$F$135</definedName>
    <definedName name="T0?axis?ПФ?ФАКТ">'[38]0'!$J$7:$J$135,'[38]0'!$E$7:$E$135,'[38]0'!$L$7:$L$135,'[38]0'!$G$7:$G$135</definedName>
    <definedName name="T0?Data" localSheetId="11">#REF!,#REF!,#REF!,#REF!,#REF!,#REF!,[0]!P1_T0?Data</definedName>
    <definedName name="T0?Data" localSheetId="12">#REF!,#REF!,#REF!,#REF!,#REF!,#REF!,[0]!P1_T0?Data</definedName>
    <definedName name="T0?Data">#REF!,#REF!,#REF!,#REF!,#REF!,#REF!,P1_T0?Data</definedName>
    <definedName name="T0?unit?МВТ">'[38]0'!$D$8:$H$8,'[38]0'!$D$101:$H$101</definedName>
    <definedName name="T0?unit?ПРЦ">'[38]0'!$D$130:$H$131,'[38]0'!$D$134:$H$135,'[38]0'!$I$7:$L$135,'[38]0'!$D$110:$H$112,'[38]0'!$D$102:$H$103</definedName>
    <definedName name="T0?unit?РУБ.ГКАЛ">'[38]0'!$D$104:$H$104,'[38]0'!$D$107:$H$107</definedName>
    <definedName name="T0?unit?ТРУБ" localSheetId="11">#REF!,#REF!,#REF!,[0]!P1_T0?unit?ТРУБ</definedName>
    <definedName name="T0?unit?ТРУБ" localSheetId="12">#REF!,#REF!,#REF!,[0]!P1_T0?unit?ТРУБ</definedName>
    <definedName name="T0?unit?ТРУБ">#REF!,#REF!,#REF!,P1_T0?unit?ТРУБ</definedName>
    <definedName name="T0_1_Protect">'[38]0.1'!$J$5:$K$5,'[38]0.1'!$M$5:$N$5,'[38]0.1'!$H$11:$H$11,'[38]0.1'!$G$5:$H$5</definedName>
    <definedName name="T0_Protect" localSheetId="11">P2_T0_Protect,P3_T0_Protect</definedName>
    <definedName name="T0_Protect" localSheetId="12">P2_T0_Protect,P3_T0_Protect</definedName>
    <definedName name="T0_Protect">P2_T0_Protect,P3_T0_Protect</definedName>
    <definedName name="T1.1?axis?R?ПЭ">'[11]1.1'!$D$13:$E$13,'[11]1.1'!$D$9:$E$9</definedName>
    <definedName name="T1.1?axis?R?ПЭ?">'[11]1.1'!$B$13:$B$13,'[11]1.1'!$B$9:$B$9</definedName>
    <definedName name="T1.1?axis?ПРД?БАЗ">'[11]1.1'!$D$6:$D$22</definedName>
    <definedName name="T1.1?axis?ПРД?РЕГ">'[11]1.1'!$E$6:$E$22</definedName>
    <definedName name="T1.1?Data">'[11]1.1'!$D$9:$E$9,'[11]1.1'!$D$11:$E$11,'[11]1.1'!$D$13:$E$13,'[11]1.1'!$D$15:$E$22,'[11]1.1'!$D$6:$E$7</definedName>
    <definedName name="T1.1?L1">'[11]1.1'!$D$6:$E$6</definedName>
    <definedName name="T1.1?L1.1">'[11]1.1'!$D$7:$E$7</definedName>
    <definedName name="T1.1?L1.1.x">'[11]1.1'!$D$9:$E$9</definedName>
    <definedName name="T1.1?L1.2">'[11]1.1'!$D$11:$E$11</definedName>
    <definedName name="T1.1?L1.2.x">'[11]1.1'!$D$13:$E$13</definedName>
    <definedName name="T1.1?L2">'[11]1.1'!$D$15:$E$15</definedName>
    <definedName name="T1.1?L3">'[11]1.1'!$D$16:$E$16</definedName>
    <definedName name="T1.1?L4">'[11]1.1'!$D$17:$E$17</definedName>
    <definedName name="T1.1?L5">'[11]1.1'!$D$18:$E$18</definedName>
    <definedName name="T1.1?L6">'[11]1.1'!$D$19:$E$19</definedName>
    <definedName name="T1.1?L7">'[11]1.1'!$D$20:$E$20</definedName>
    <definedName name="T1.1?L8">'[11]1.1'!$D$21:$E$21</definedName>
    <definedName name="T1.1?L9">'[11]1.1'!$D$22:$E$22</definedName>
    <definedName name="T1.1?Name">'[11]1.1'!$E$1</definedName>
    <definedName name="T1.1?Table">'[11]1.1'!$A$4:$E$22</definedName>
    <definedName name="T1.1?Title">'[11]1.1'!$A$2:$E$2</definedName>
    <definedName name="T1.1?unit?ТКВТ">'[11]1.1'!$D$6:$E$22</definedName>
    <definedName name="T1.1_Copy1">'[11]1.1'!$A$9:$IV$9</definedName>
    <definedName name="T1.1_Copy2">'[11]1.1'!$A$13:$IV$13</definedName>
    <definedName name="T1.1_Name1">'[11]1.1'!$B$9:$B$9</definedName>
    <definedName name="T1.1_Name2">'[11]1.1'!$B$13:$B$13</definedName>
    <definedName name="T1.2?axis?ПРД?БАЗ">'[11]1.2'!$D$6:$D$22</definedName>
    <definedName name="T1.2?axis?ПРД?РЕГ">'[11]1.2'!$E$6:$E$22</definedName>
    <definedName name="T1.2?Data">'[11]1.2'!$D$8:$E$10,'[11]1.2'!$D$12:$E$17,'[11]1.2'!$D$19:$E$22,'[11]1.2'!$D$6:$E$6</definedName>
    <definedName name="T1.2?L1">'[11]1.2'!$D$6:$E$6</definedName>
    <definedName name="T1.2?L1.1">'[11]1.2'!$D$8:$E$8</definedName>
    <definedName name="T1.2?L1.2">'[11]1.2'!$D$9:$E$9</definedName>
    <definedName name="T1.2?L1.3">'[11]1.2'!$D$10:$E$10</definedName>
    <definedName name="T1.2?L1.3.1">'[11]1.2'!$D$12:$E$12</definedName>
    <definedName name="T1.2?L1.3.2">'[11]1.2'!$D$13:$E$13</definedName>
    <definedName name="T1.2?L1.4">'[11]1.2'!$D$14:$E$14</definedName>
    <definedName name="T1.2?L2">'[11]1.2'!$D$15:$E$15</definedName>
    <definedName name="T1.2?L3">'[11]1.2'!$D$16:$E$16</definedName>
    <definedName name="T1.2?L4">'[11]1.2'!$D$17:$E$17</definedName>
    <definedName name="T1.2?L4.1">'[11]1.2'!$D$19:$E$19</definedName>
    <definedName name="T1.2?L4.2">'[11]1.2'!$D$20:$E$20</definedName>
    <definedName name="T1.2?L4.3">'[11]1.2'!$D$21:$E$21</definedName>
    <definedName name="T1.2?L4.4">'[11]1.2'!$D$22:$E$22</definedName>
    <definedName name="T1.2?Name">'[11]1.2'!$E$1</definedName>
    <definedName name="T1.2?Table">'[11]1.2'!$A$4:$E$22</definedName>
    <definedName name="T1.2?Title">'[11]1.2'!$A$2:$E$2</definedName>
    <definedName name="T1.2?unit?ТКВТ">'[11]1.2'!$D$6:$E$22</definedName>
    <definedName name="T1.2_CP" localSheetId="11">#REF!</definedName>
    <definedName name="T1.2_CP" localSheetId="12">#REF!</definedName>
    <definedName name="T1.2_CP">#REF!</definedName>
    <definedName name="T1.2_LOAD" localSheetId="11">#REF!</definedName>
    <definedName name="T1.2_LOAD" localSheetId="12">#REF!</definedName>
    <definedName name="T1.2_LOAD">#REF!</definedName>
    <definedName name="T1.2_PRT" localSheetId="11">#REF!,#REF!,#REF!</definedName>
    <definedName name="T1.2_PRT" localSheetId="12">#REF!,#REF!,#REF!</definedName>
    <definedName name="T1.2_PRT">#REF!,#REF!,#REF!</definedName>
    <definedName name="T1?axis?ПРД?БАЗ">'[38]1'!$K$6:$L$23,'[38]1'!$F$6:$G$23</definedName>
    <definedName name="T1?axis?ПРД?ПРЕД">'[38]1'!$M$6:$N$23,'[38]1'!$D$6:$E$23</definedName>
    <definedName name="T1?axis?ПФ?ПЛАН">'[38]1'!$K$6:$K$23,'[38]1'!$D$6:$D$23,'[38]1'!$M$6:$M$23,'[38]1'!$F$6:$F$23</definedName>
    <definedName name="T1?axis?ПФ?ФАКТ">'[38]1'!$L$6:$L$23,'[38]1'!$E$6:$E$23,'[38]1'!$N$6:$N$23,'[38]1'!$G$6:$G$23</definedName>
    <definedName name="T1?Columns">[102]перекрестка!$A$7:$O$7</definedName>
    <definedName name="T1?Data">'[38]1'!$D$14:$I$18,'[38]1'!$D$20:$I$23,'[38]1'!$K$6:$N$12,'[38]1'!$K$14:$N$18,'[38]1'!$K$20:$N$23,'[38]1'!$D$6:$I$12</definedName>
    <definedName name="T1?Scope">[102]перекрестка!$F$8:$O$163</definedName>
    <definedName name="T1_" localSheetId="11">#REF!</definedName>
    <definedName name="T1_" localSheetId="12">#REF!</definedName>
    <definedName name="T1_">#REF!</definedName>
    <definedName name="T1_Protect">#N/A</definedName>
    <definedName name="T10?axis?R?ВТОП">'[11]10'!$D$8:$S$21</definedName>
    <definedName name="T10?axis?R?ВТОП?">'[11]10'!$C$8:$C$21</definedName>
    <definedName name="T10?axis?R?ПЭ">'[11]10'!$D$8:$S$21</definedName>
    <definedName name="T10?axis?R?ПЭ?">'[11]10'!$B$8:$B$21</definedName>
    <definedName name="T10?axis?ПРД?БАЗ">'[11]10'!$A$8:$S$14</definedName>
    <definedName name="T10?axis?ПРД?ПРЕД">'[38]10'!$N$6:$O$33,'[38]10'!$G$6:$H$33</definedName>
    <definedName name="T10?axis?ПРД?РЕГ">'[11]10'!$A$15:$S$21</definedName>
    <definedName name="T10?axis?ПФ?ПЛАН">'[38]10'!$L$6:$L$33,'[38]10'!$G$6:$G$33,'[38]10'!$N$6:$N$33,'[38]10'!$I$6:$I$33</definedName>
    <definedName name="T10?axis?ПФ?ФАКТ">'[38]10'!$M$6:$M$33,'[38]10'!$H$6:$H$33,'[38]10'!$O$6:$O$33,'[38]10'!$J$6:$J$33</definedName>
    <definedName name="T10?Data" localSheetId="11">'[11]10'!$D$16:$S$16,'[11]10'!$D$19:$S$20,P1_T10?Data</definedName>
    <definedName name="T10?Data" localSheetId="12">'[11]10'!$D$16:$S$16,'[11]10'!$D$19:$S$20,P1_T10?Data</definedName>
    <definedName name="T10?Data">'[11]10'!$D$16:$S$16,'[11]10'!$D$19:$S$20,P1_T10?Data</definedName>
    <definedName name="T10?L10">'[11]10'!$K$9,'[11]10'!$K$12:$K$13</definedName>
    <definedName name="T10?L11">'[11]10'!$L$9,'[11]10'!$L$12:$L$13</definedName>
    <definedName name="T10?L12">'[11]10'!$M$9,'[11]10'!$M$12:$M$13</definedName>
    <definedName name="T10?L13">'[11]10'!$N$9,'[11]10'!$N$12:$N$13</definedName>
    <definedName name="T10?L14">'[11]10'!$O$9,'[11]10'!$O$12:$O$13</definedName>
    <definedName name="T10?L15">'[11]10'!$P$9,'[11]10'!$P$12:$P$13</definedName>
    <definedName name="T10?L16">'[11]10'!$Q$9,'[11]10'!$Q$12:$Q$13</definedName>
    <definedName name="T10?L17">'[11]10'!$R$9,'[11]10'!$R$12:$R$13</definedName>
    <definedName name="T10?L18">'[11]10'!$S$9,'[11]10'!$S$12:$S$13</definedName>
    <definedName name="T10?L3">'[11]10'!$D$9,'[11]10'!$D$12:$D$13</definedName>
    <definedName name="T10?L4">'[11]10'!$E$9,'[11]10'!$E$12:$E$13</definedName>
    <definedName name="T10?L5">'[11]10'!$F$9,'[11]10'!$F$12:$F$13</definedName>
    <definedName name="T10?L6">'[11]10'!$G$9,'[11]10'!$G$12:$G$13</definedName>
    <definedName name="T10?L7">'[11]10'!$H$9,'[11]10'!$H$12:$H$13</definedName>
    <definedName name="T10?L8">'[11]10'!$I$9,'[11]10'!$I$12:$I$13</definedName>
    <definedName name="T10?L9">'[11]10'!$J$9,'[11]10'!$J$12:$J$13</definedName>
    <definedName name="T10?Name">'[11]10'!$S$1</definedName>
    <definedName name="T10?Table">'[11]10'!$A$4:$S$21</definedName>
    <definedName name="T10?Title">'[11]10'!$A$2:$S$2</definedName>
    <definedName name="T10?unit?КМ">'[11]10'!$I$8:$I$21</definedName>
    <definedName name="T10?unit?РУБ.ТНТ">'[11]10'!$L$8:$L$21,'[11]10'!$O$8:$O$21,'[11]10'!$R$8:$R$21,'[11]10'!$E$8:$E$21,'[11]10'!$H$8:$H$21</definedName>
    <definedName name="T10?unit?РУБ.ТНТ.КМ">'[11]10'!$J$8:$J$21</definedName>
    <definedName name="T10?unit?ТРУБ">'[11]10'!$M$8:$M$21,'[11]10'!$P$8:$P$21,'[11]10'!$S$8:$S$21,'[11]10'!$F$8:$F$21</definedName>
    <definedName name="T10?unit?ТТНТ">'[11]10'!$N$8:$N$21,'[11]10'!$Q$8:$Q$21,'[11]10'!$D$8:$D$21,'[11]10'!$G$8:$G$21</definedName>
    <definedName name="T10?unit?ЧСЛ">'[11]10'!$K$8:$K$21</definedName>
    <definedName name="T10_Copy1">'[11]10'!$A$9:$IV$10</definedName>
    <definedName name="T10_Copy2">'[11]10'!$A$9:$IV$9</definedName>
    <definedName name="T10_Copy3">'[11]10'!$A$13:$IV$13</definedName>
    <definedName name="T10_Copy4">'[11]10'!$A$16:$IV$17</definedName>
    <definedName name="T10_Copy5">'[11]10'!$A$16:$IV$16</definedName>
    <definedName name="T10_Copy6">'[11]10'!$A$20:$IV$20</definedName>
    <definedName name="T10_Name1">'[11]10'!$A$9:$A$10</definedName>
    <definedName name="T10_Name2">'[11]10'!$C$9</definedName>
    <definedName name="T10_Name3">'[11]10'!$C$13:$C$13</definedName>
    <definedName name="T10_Name4">'[11]10'!$A$16:$A$17</definedName>
    <definedName name="T10_Name5">'[11]10'!$C$16</definedName>
    <definedName name="T10_Name6">'[11]10'!$C$20:$C$20</definedName>
    <definedName name="T10_Protect">'[38]10'!$G$7:$K$31,'[38]10'!$B$22:$B$31,'[38]10'!$A$34:$IV$134,'[38]10'!$P$1:$AP$65536,'[38]10'!$C$7:$C$31</definedName>
    <definedName name="T11?axis?R?ВРАС" localSheetId="11">#REF!</definedName>
    <definedName name="T11?axis?R?ВРАС" localSheetId="12">#REF!</definedName>
    <definedName name="T11?axis?R?ВРАС">#REF!</definedName>
    <definedName name="T11?axis?R?ВРАС?" localSheetId="11">#REF!</definedName>
    <definedName name="T11?axis?R?ВРАС?" localSheetId="12">#REF!</definedName>
    <definedName name="T11?axis?R?ВРАС?">#REF!</definedName>
    <definedName name="T11?axis?R?ВТОП">'[11]11'!$F$8:$Q$14,'[11]11'!$F$18:$Q$24</definedName>
    <definedName name="T11?axis?R?ВТОП?">'[11]11'!$D$8:$D$14,'[11]11'!$D$18:$D$24</definedName>
    <definedName name="T11?axis?R?ДОГОВОР" localSheetId="11">#REF!</definedName>
    <definedName name="T11?axis?R?ДОГОВОР" localSheetId="12">#REF!</definedName>
    <definedName name="T11?axis?R?ДОГОВОР">#REF!</definedName>
    <definedName name="T11?axis?R?ДОГОВОР?" localSheetId="11">#REF!</definedName>
    <definedName name="T11?axis?R?ДОГОВОР?" localSheetId="12">#REF!</definedName>
    <definedName name="T11?axis?R?ДОГОВОР?">#REF!</definedName>
    <definedName name="T11?axis?R?ПЭ">'[11]11'!$F$8:$Q$14,'[11]11'!$F$18:$Q$24</definedName>
    <definedName name="T11?axis?R?ПЭ?">'[11]11'!$B$8:$B$14,'[11]11'!$B$18:$B$24</definedName>
    <definedName name="T11?axis?R?СЦТ">'[11]11'!$F$16:$Q$16,'[11]11'!$F$26:$Q$26</definedName>
    <definedName name="T11?axis?R?СЦТ?">'[11]11'!$A$26:$A$26,'[11]11'!$A$16:$A$16</definedName>
    <definedName name="T11?axis?ПРД?БАЗ">'[11]11'!$A$8:$Q$17</definedName>
    <definedName name="T11?axis?ПРД?ПРЕД">'[38]11'!$M$6:$N$58,'[38]11'!$F$6:$G$58</definedName>
    <definedName name="T11?axis?ПРД?РЕГ">'[11]11'!$A$18:$Q$27</definedName>
    <definedName name="T11?axis?ПФ?NA" localSheetId="11">#REF!</definedName>
    <definedName name="T11?axis?ПФ?NA" localSheetId="12">#REF!</definedName>
    <definedName name="T11?axis?ПФ?NA">#REF!</definedName>
    <definedName name="T11?axis?ПФ?ПЛАН">'[38]11'!$K$6:$K$58,'[38]11'!$F$6:$F$58,'[38]11'!$M$6:$M$58,'[38]11'!$H$6:$H$58</definedName>
    <definedName name="T11?axis?ПФ?ФАКТ">'[38]11'!$L$6:$L$58,'[38]11'!$G$6:$G$58,'[38]11'!$N$6:$N$58,'[38]11'!$I$6:$I$58</definedName>
    <definedName name="T11?Data">#N/A</definedName>
    <definedName name="T11?item_ext?ВСЕГО">'[11]11'!$A$22:$Q$24,'[11]11'!$A$12:$Q$14</definedName>
    <definedName name="T11?item_ext?ИТОГО">'[11]11'!$A$25:$Q$25,'[11]11'!$A$15:$Q$15</definedName>
    <definedName name="T11?item_ext?РОСТ" localSheetId="11">#REF!</definedName>
    <definedName name="T11?item_ext?РОСТ" localSheetId="12">#REF!</definedName>
    <definedName name="T11?item_ext?РОСТ">#REF!</definedName>
    <definedName name="T11?item_ext?СЦТ">'[11]11'!$A$26:$Q$27,'[11]11'!$A$16:$Q$17</definedName>
    <definedName name="T11?L1" localSheetId="11">#REF!</definedName>
    <definedName name="T11?L1" localSheetId="12">#REF!</definedName>
    <definedName name="T11?L1">#REF!</definedName>
    <definedName name="T11?L1.1" localSheetId="11">#REF!</definedName>
    <definedName name="T11?L1.1" localSheetId="12">#REF!</definedName>
    <definedName name="T11?L1.1">#REF!</definedName>
    <definedName name="T11?L10">'[11]11'!$M$8:$M$27</definedName>
    <definedName name="T11?L11">'[11]11'!$N$8:$N$27</definedName>
    <definedName name="T11?L12">'[11]11'!$O$8:$O$27</definedName>
    <definedName name="T11?L13">'[11]11'!$P$8:$P$27</definedName>
    <definedName name="T11?L14">'[11]11'!$Q$8:$Q$27</definedName>
    <definedName name="T11?L3">'[11]11'!$F$8:$F$27</definedName>
    <definedName name="T11?L4">'[11]11'!$G$8:$G$27</definedName>
    <definedName name="T11?L5">'[11]11'!$H$8:$H$27</definedName>
    <definedName name="T11?L6">'[11]11'!$I$8:$I$27</definedName>
    <definedName name="T11?L7">'[11]11'!$J$8:$J$27</definedName>
    <definedName name="T11?L8">'[11]11'!$K$8:$K$27</definedName>
    <definedName name="T11?L9">'[11]11'!$L$8:$L$27</definedName>
    <definedName name="T11?Name">'[11]11'!$Q$1</definedName>
    <definedName name="T11?Table">'[11]11'!$A$3:$Q$27</definedName>
    <definedName name="T11?Title">'[11]11'!$A$2:$Q$2</definedName>
    <definedName name="T11?unit?ПРЦ" localSheetId="11">#REF!</definedName>
    <definedName name="T11?unit?ПРЦ" localSheetId="12">#REF!</definedName>
    <definedName name="T11?unit?ПРЦ">#REF!</definedName>
    <definedName name="T11?unit?РУБ.ТНТ">'[11]11'!$M$8:$M$27</definedName>
    <definedName name="T11?unit?РУБ.ТУТ">'[11]11'!$N$8:$N$27</definedName>
    <definedName name="T11?unit?ТРУБ">'[11]11'!$O$8:$Q$27</definedName>
    <definedName name="T11?unit?ТТНТ">'[11]11'!$I$8:$K$27</definedName>
    <definedName name="T11?unit?ТТУТ">'[11]11'!$F$8:$H$27</definedName>
    <definedName name="T11?unit?ЧСЛ">'[11]11'!$L$8:$L$27</definedName>
    <definedName name="T11_ADD_1" localSheetId="11">#REF!</definedName>
    <definedName name="T11_ADD_1" localSheetId="12">#REF!</definedName>
    <definedName name="T11_ADD_1">#REF!</definedName>
    <definedName name="T11_Copy1">'[11]11'!$A$9:$IV$10</definedName>
    <definedName name="T11_Copy2">'[11]11'!$A$9:$IV$9</definedName>
    <definedName name="T11_Copy3">'[11]11'!$A$13:$IV$13</definedName>
    <definedName name="T11_Copy4">'[11]11'!$A$19:$IV$20</definedName>
    <definedName name="T11_Copy5">'[11]11'!$A$19:$IV$19</definedName>
    <definedName name="T11_Copy6">'[11]11'!$A$23:$IV$23</definedName>
    <definedName name="T11_Copy7">'[11]11'!$A$16:$IV$16</definedName>
    <definedName name="T11_Copy8">'[11]11'!$A$26:$IV$26</definedName>
    <definedName name="T11_Name1">'[11]11'!$A$9</definedName>
    <definedName name="T11_Name2">'[11]11'!$D$9</definedName>
    <definedName name="T11_Name3">'[11]11'!$D$13:$D$13</definedName>
    <definedName name="T11_Name4">'[11]11'!$A$19</definedName>
    <definedName name="T11_Name5">'[11]11'!$D$19</definedName>
    <definedName name="T11_Name6">'[11]11'!$D$23:$D$23</definedName>
    <definedName name="T11_Name7">'[11]11'!$A$16:$A$16</definedName>
    <definedName name="T11_Name8">'[11]11'!$A$26:$A$26</definedName>
    <definedName name="T11_Protect">'[38]11'!$F$6:$J$56,'[38]11'!$B$47:$B$56,'[38]11'!$A$59:$IV$150,'[38]11'!$O$1:$AO$65536,'[38]11'!$C$6:$C$56</definedName>
    <definedName name="T12?axis?R?ПЭ">'[11]12'!$C$19:$J$19,'[11]12'!$C$23:$J$23,'[11]12'!$C$29:$J$31,'[11]12'!$C$33:$J$33,'[11]12'!$C$37:$J$37,'[11]12'!$C$15:$J$17</definedName>
    <definedName name="T12?axis?R?ПЭ?">'[11]12'!$B$19:$B$19,'[11]12'!$B$23:$B$23,'[11]12'!$B$29:$B$31,'[11]12'!$B$33:$B$33,'[11]12'!$B$37:$B$37,'[11]12'!$B$15:$B$17</definedName>
    <definedName name="T12?axis?ПРД?БАЗ">'[11]12'!$C$13:$J$25</definedName>
    <definedName name="T12?axis?ПРД?ПРЕД">'[38]12'!$L$6:$M$20,'[38]12'!$E$6:$F$20</definedName>
    <definedName name="T12?axis?ПРД?РЕГ">'[11]12'!$C$27:$J$39</definedName>
    <definedName name="T12?axis?ПФ?ПЛАН">'[38]12'!$J$6:$J$20,'[38]12'!$E$6:$E$20,'[38]12'!$L$6:$L$20,'[38]12'!$G$6:$G$20</definedName>
    <definedName name="T12?axis?ПФ?ФАКТ">'[38]12'!$K$6:$K$20,'[38]12'!$F$6:$F$20,'[38]12'!$M$6:$M$20,'[38]12'!$H$6:$H$20</definedName>
    <definedName name="T12?Data" localSheetId="11">P6_T12?Data,P7_T12?Data</definedName>
    <definedName name="T12?Data" localSheetId="12">P6_T12?Data,P7_T12?Data</definedName>
    <definedName name="T12?Data">'[11]12'!$C$29:$J$30,'[11]12'!$C$31:$E$31,'[11]12'!$H$31:$J$31,'[11]12'!$C$33:$J$33,'[11]12'!$C$35:$E$35,'[11]12'!$H$35:$J$35,'[11]12'!$C$37:$J$37,'[11]12'!$H$39:$J$39,'[11]12'!$C$13:$E$13,P1_T12?Data</definedName>
    <definedName name="T12?item_ext?ВСЕГО">'[11]12'!$C$25:$J$25,'[11]12'!$C$39:$J$39</definedName>
    <definedName name="T12?item_ext?ТЭ">'[11]12'!$C$22:$J$24,'[11]12'!$C$36:$J$38</definedName>
    <definedName name="T12?item_ext?ТЭ.ВСЕГО">'[11]12'!$C$21:$J$21,'[11]12'!$C$35:$J$35</definedName>
    <definedName name="T12?item_ext?ЭЭ">'[11]12'!$C$15:$J$20,'[11]12'!$C$29:$J$34</definedName>
    <definedName name="T12?item_ext?ЭЭ.ВСЕГО">'[11]12'!$C$13:$J$13,'[11]12'!$C$27:$J$27</definedName>
    <definedName name="T12?L10">'[11]12'!$J$35,'[11]12'!$J$37:$J$37,'[11]12'!$J$39,'[11]12'!$J$13,'[11]12'!$J$15:$J$17,'[11]12'!$J$19:$J$19,'[11]12'!$J$21,'[11]12'!$J$23:$J$23,'[11]12'!$J$25,'[11]12'!$J$27,'[11]12'!$J$29:$J$31,'[11]12'!$J$33:$J$33</definedName>
    <definedName name="T12?L3">'[11]12'!$C$35,'[11]12'!$C$37:$C$37,'[11]12'!$C$13,'[11]12'!$C$15:$C$17,'[11]12'!$C$19:$C$19,'[11]12'!$C$21,'[11]12'!$C$23:$C$23,'[11]12'!$C$27,'[11]12'!$C$29:$C$31,'[11]12'!$C$33:$C$33</definedName>
    <definedName name="T12?L3.1.x" localSheetId="11">[0]!P2_T12?L3.1.x,P3_T12?L3.1.x,P4_T12?L3.1.x,P5_T12?L3.1.x,P6_T12?L3.1.x,P7_T12?L3.1.x,P8_T12?L3.1.x,P9_T12?L3.1.x,P10_T12?L3.1.x</definedName>
    <definedName name="T12?L3.1.x" localSheetId="12">[0]!P2_T12?L3.1.x,P3_T12?L3.1.x,P4_T12?L3.1.x,P5_T12?L3.1.x,P6_T12?L3.1.x,P7_T12?L3.1.x,P8_T12?L3.1.x,P9_T12?L3.1.x,P10_T12?L3.1.x</definedName>
    <definedName name="T12?L3.1.x">P2_T12?L3.1.x,P3_T12?L3.1.x,P4_T12?L3.1.x,P5_T12?L3.1.x,P6_T12?L3.1.x,P7_T12?L3.1.x,P8_T12?L3.1.x,P9_T12?L3.1.x,P10_T12?L3.1.x</definedName>
    <definedName name="T12?L3.x" localSheetId="11">[0]!P2_T12?L3.x,P3_T12?L3.x,P4_T12?L3.x,P5_T12?L3.x,P6_T12?L3.x,P7_T12?L3.x,P8_T12?L3.x,P9_T12?L3.x,P10_T12?L3.x</definedName>
    <definedName name="T12?L3.x" localSheetId="12">[0]!P2_T12?L3.x,P3_T12?L3.x,P4_T12?L3.x,P5_T12?L3.x,P6_T12?L3.x,P7_T12?L3.x,P8_T12?L3.x,P9_T12?L3.x,P10_T12?L3.x</definedName>
    <definedName name="T12?L3.x">P2_T12?L3.x,P3_T12?L3.x,P4_T12?L3.x,P5_T12?L3.x,P6_T12?L3.x,P7_T12?L3.x,P8_T12?L3.x,P9_T12?L3.x,P10_T12?L3.x</definedName>
    <definedName name="T12?L4">'[11]12'!$D$35,'[11]12'!$D$37:$D$37,'[11]12'!$D$13,'[11]12'!$D$15:$D$17,'[11]12'!$D$19:$D$19,'[11]12'!$D$21,'[11]12'!$D$23:$D$23,'[11]12'!$D$27,'[11]12'!$D$29:$D$31,'[11]12'!$D$33:$D$33</definedName>
    <definedName name="T12?L5">'[11]12'!$E$35,'[11]12'!$E$37:$E$37,'[11]12'!$E$13,'[11]12'!$E$15:$E$17,'[11]12'!$E$19:$E$19,'[11]12'!$E$21,'[11]12'!$E$23:$E$23,'[11]12'!$E$27,'[11]12'!$E$29:$E$31,'[11]12'!$E$33:$E$33</definedName>
    <definedName name="T12?L6">'[11]12'!$F$37:$F$37,'[11]12'!$F$15:$F$16,'[11]12'!$F$19:$F$19,'[11]12'!$F$23:$F$23,'[11]12'!$F$29:$F$30,'[11]12'!$F$33:$F$33</definedName>
    <definedName name="T12?L7">'[11]12'!$G$37:$G$37,'[11]12'!$G$15:$G$16,'[11]12'!$G$19:$G$19,'[11]12'!$G$23:$G$23,'[11]12'!$G$29:$G$30,'[11]12'!$G$33:$G$33</definedName>
    <definedName name="T12?L8">'[11]12'!$H$35,'[11]12'!$H$37:$H$37,'[11]12'!$H$39,'[11]12'!$H$13,'[11]12'!$H$15:$H$17,'[11]12'!$H$19:$H$19,'[11]12'!$H$21,'[11]12'!$H$23:$H$23,'[11]12'!$H$25,'[11]12'!$H$27,'[11]12'!$H$29:$H$31,'[11]12'!$H$33:$H$33</definedName>
    <definedName name="T12?L9">'[11]12'!$I$35,'[11]12'!$I$37:$I$37,'[11]12'!$I$39,'[11]12'!$I$13,'[11]12'!$I$15:$I$17,'[11]12'!$I$19:$I$19,'[11]12'!$I$21,'[11]12'!$I$23:$I$23,'[11]12'!$I$25,'[11]12'!$I$27,'[11]12'!$I$29:$I$31,'[11]12'!$I$33:$I$33</definedName>
    <definedName name="T12?Name">'[11]12'!$J$1</definedName>
    <definedName name="T12?Table">'[11]12'!$A$7:$J$39</definedName>
    <definedName name="T12?Title">'[11]12'!$A$2:$J$2</definedName>
    <definedName name="T12?unit?ГА" localSheetId="11">P9_T12?unit?ГА,P10_T12?unit?ГА,P11_T12?unit?ГА</definedName>
    <definedName name="T12?unit?ГА" localSheetId="12">P9_T12?unit?ГА,P10_T12?unit?ГА,P11_T12?unit?ГА</definedName>
    <definedName name="T12?unit?ГА">P9_T12?unit?ГА,P10_T12?unit?ГА,P11_T12?unit?ГА</definedName>
    <definedName name="T12?unit?ГКАЛ.Ч">'[11]12'!$D$21:$D$24,'[11]12'!$D$35:$D$38</definedName>
    <definedName name="T12?unit?МВТ">'[11]12'!$D$13:$D$19,'[11]12'!$D$27:$D$33</definedName>
    <definedName name="T12?unit?МКВТЧ">'[11]12'!$C$13:$C$19,'[11]12'!$C$27:$C$33</definedName>
    <definedName name="T12?unit?РУБ.ГКАЛ">'[11]12'!$E$21:$E$24,'[11]12'!$G$21:$G$24,'[11]12'!$E$35:$E$38,'[11]12'!$G$35:$G$38</definedName>
    <definedName name="T12?unit?РУБ.КВТ">'[11]12'!$F$13:$F$19,'[11]12'!$F$27:$F$33</definedName>
    <definedName name="T12?unit?РУБ.ТКВТЧ">'[11]12'!$E$13:$E$19,'[11]12'!$G$13:$G$19,'[11]12'!$E$27:$E$33,'[11]12'!$G$27:$G$33</definedName>
    <definedName name="T12?unit?ТГКАЛ">'[11]12'!$C$21:$C$24,'[11]12'!$C$35:$C$38</definedName>
    <definedName name="T12?unit?ТРУБ" localSheetId="11">P7_T12?unit?ТРУБ,P8_T12?unit?ТРУБ,P9_T12?unit?ТРУБ,P10_T12?unit?ТРУБ,P11_T12?unit?ТРУБ</definedName>
    <definedName name="T12?unit?ТРУБ" localSheetId="12">P7_T12?unit?ТРУБ,P8_T12?unit?ТРУБ,P9_T12?unit?ТРУБ,P10_T12?unit?ТРУБ,P11_T12?unit?ТРУБ</definedName>
    <definedName name="T12?unit?ТРУБ">'[11]12'!$H$13:$J$39</definedName>
    <definedName name="T12?unit?ТРУБ.ГКАЛ.Ч">'[11]12'!$F$21:$F$24,'[11]12'!$F$35:$F$38</definedName>
    <definedName name="T12_Copy1">'[11]12'!$A$19:$IV$19</definedName>
    <definedName name="T12_Copy2">'[11]12'!$A$23:$IV$23</definedName>
    <definedName name="T12_Copy3">'[11]12'!$A$33:$IV$33</definedName>
    <definedName name="T12_Copy4">'[11]12'!$A$37:$IV$37</definedName>
    <definedName name="T12_Name1">'[11]12'!$B$19:$B$19</definedName>
    <definedName name="T12_Name2">'[11]12'!$B$23:$B$23</definedName>
    <definedName name="T12_Name3">'[11]12'!$B$33:$B$33</definedName>
    <definedName name="T12_Name4">'[11]12'!$B$37:$B$37</definedName>
    <definedName name="T12_Protect">'[38]12'!$B$13:$B$18,'[38]12'!$E$13:$I$18,'[38]12'!$A$21:$IV$120,'[38]12'!$N$1:$AN$65536,'[38]12'!$E$6:$I$9</definedName>
    <definedName name="T13?axis?ПРД?БАЗ">'[11]13'!$A$6:$E$10</definedName>
    <definedName name="T13?axis?ПРД?ПРЕД">'[38]13'!$G$6:$H$26,'[38]13'!$N$6:$O$26</definedName>
    <definedName name="T13?axis?ПРД?РЕГ">'[11]13'!$A$11:$E$15</definedName>
    <definedName name="T13?axis?ПФ?ПЛАН">'[38]13'!$N$6:$N$26,'[38]13'!$I$6:$I$26,'[38]13'!$G$6:$G$26,'[38]13'!$L$6:$L$26</definedName>
    <definedName name="T13?axis?ПФ?ФАКТ">'[38]13'!$O$6:$O$26,'[38]13'!$J$6:$J$26,'[38]13'!$H$6:$H$26,'[38]13'!$M$6:$M$26</definedName>
    <definedName name="T13?Data">'[11]13'!$C$9:$E$9,'[11]13'!$D$12:$E$12,'[11]13'!$C$14:$E$14,'[11]13'!$E$7</definedName>
    <definedName name="T13?L1.1" localSheetId="11">'[38]13'!$G$6:$O$6,'[38]13'!#REF!,'[38]13'!$G$16:$O$16</definedName>
    <definedName name="T13?L1.1" localSheetId="12">'[38]13'!$G$6:$O$6,'[38]13'!#REF!,'[38]13'!$G$16:$O$16</definedName>
    <definedName name="T13?L1.1">'[38]13'!$G$6:$O$6,'[38]13'!#REF!,'[38]13'!$G$16:$O$16</definedName>
    <definedName name="T13?L1.2" localSheetId="11">'[38]13'!#REF!,'[38]13'!$G$17:$O$17,'[38]13'!$G$7:$O$7</definedName>
    <definedName name="T13?L1.2" localSheetId="12">'[38]13'!#REF!,'[38]13'!$G$17:$O$17,'[38]13'!$G$7:$O$7</definedName>
    <definedName name="T13?L1.2">'[38]13'!#REF!,'[38]13'!$G$17:$O$17,'[38]13'!$G$7:$O$7</definedName>
    <definedName name="T13?L2" localSheetId="11">'[38]13'!$G$8:$O$8,'[38]13'!#REF!,'[38]13'!$G$18:$O$18</definedName>
    <definedName name="T13?L2" localSheetId="12">'[38]13'!$G$8:$O$8,'[38]13'!#REF!,'[38]13'!$G$18:$O$18</definedName>
    <definedName name="T13?L2">'[38]13'!$G$8:$O$8,'[38]13'!#REF!,'[38]13'!$G$18:$O$18</definedName>
    <definedName name="T13?L2.1" localSheetId="11">'[38]13'!$G$9:$O$9,'[38]13'!#REF!,'[38]13'!$G$19:$O$19</definedName>
    <definedName name="T13?L2.1" localSheetId="12">'[38]13'!$G$9:$O$9,'[38]13'!#REF!,'[38]13'!$G$19:$O$19</definedName>
    <definedName name="T13?L2.1">'[38]13'!$G$9:$O$9,'[38]13'!#REF!,'[38]13'!$G$19:$O$19</definedName>
    <definedName name="T13?L2.1.1" localSheetId="11">'[38]13'!$G$10:$O$10,'[38]13'!#REF!,'[38]13'!$G$20:$O$20</definedName>
    <definedName name="T13?L2.1.1" localSheetId="12">'[38]13'!$G$10:$O$10,'[38]13'!#REF!,'[38]13'!$G$20:$O$20</definedName>
    <definedName name="T13?L2.1.1">'[38]13'!$G$10:$O$10,'[38]13'!#REF!,'[38]13'!$G$20:$O$20</definedName>
    <definedName name="T13?L2.1.2" localSheetId="11">'[38]13'!$G$11:$O$11,'[38]13'!#REF!,'[38]13'!$G$21:$O$21</definedName>
    <definedName name="T13?L2.1.2" localSheetId="12">'[38]13'!$G$11:$O$11,'[38]13'!#REF!,'[38]13'!$G$21:$O$21</definedName>
    <definedName name="T13?L2.1.2">'[38]13'!$G$11:$O$11,'[38]13'!#REF!,'[38]13'!$G$21:$O$21</definedName>
    <definedName name="T13?L2.2" localSheetId="11">'[38]13'!$G$12:$O$12,'[38]13'!#REF!,'[38]13'!$G$22:$O$22</definedName>
    <definedName name="T13?L2.2" localSheetId="12">'[38]13'!$G$12:$O$12,'[38]13'!#REF!,'[38]13'!$G$22:$O$22</definedName>
    <definedName name="T13?L2.2">'[38]13'!$G$12:$O$12,'[38]13'!#REF!,'[38]13'!$G$22:$O$22</definedName>
    <definedName name="T13?L2.2.1" localSheetId="11">'[38]13'!$G$13:$O$13,'[38]13'!#REF!,'[38]13'!$G$23:$O$23</definedName>
    <definedName name="T13?L2.2.1" localSheetId="12">'[38]13'!$G$13:$O$13,'[38]13'!#REF!,'[38]13'!$G$23:$O$23</definedName>
    <definedName name="T13?L2.2.1">'[38]13'!$G$13:$O$13,'[38]13'!#REF!,'[38]13'!$G$23:$O$23</definedName>
    <definedName name="T13?L2.2.2" localSheetId="11">'[38]13'!$G$14:$O$14,'[38]13'!#REF!,'[38]13'!$G$24:$O$24</definedName>
    <definedName name="T13?L2.2.2" localSheetId="12">'[38]13'!$G$14:$O$14,'[38]13'!#REF!,'[38]13'!$G$24:$O$24</definedName>
    <definedName name="T13?L2.2.2">'[38]13'!$G$14:$O$14,'[38]13'!#REF!,'[38]13'!$G$24:$O$24</definedName>
    <definedName name="T13?L3">'[11]13'!$C$6:$C$15</definedName>
    <definedName name="T13?L4">'[11]13'!$D$6:$D$15</definedName>
    <definedName name="T13?L5">'[11]13'!$E$6:$E$15</definedName>
    <definedName name="T13?Name">'[11]13'!$E$1</definedName>
    <definedName name="T13?Table">'[11]13'!$A$3:$E$15</definedName>
    <definedName name="T13?Title">'[11]13'!$A$2:$E$2</definedName>
    <definedName name="T13?unit?МКВТЧ">'[11]13'!$C$6:$C$15</definedName>
    <definedName name="T13?unit?РУБ.ТКВТЧ">'[11]13'!$D$6:$D$15</definedName>
    <definedName name="T13?unit?РУБ.ТМКБ" localSheetId="11">'[38]13'!$G$14:$K$14,'[38]13'!$G$21:$K$21,'[38]13'!$G$24:$K$24,'[38]13'!#REF!,'[38]13'!#REF!,'[38]13'!$G$11:$K$11</definedName>
    <definedName name="T13?unit?РУБ.ТМКБ" localSheetId="12">'[38]13'!$G$14:$K$14,'[38]13'!$G$21:$K$21,'[38]13'!$G$24:$K$24,'[38]13'!#REF!,'[38]13'!#REF!,'[38]13'!$G$11:$K$11</definedName>
    <definedName name="T13?unit?РУБ.ТМКБ">'[38]13'!$G$14:$K$14,'[38]13'!$G$21:$K$21,'[38]13'!$G$24:$K$24,'[38]13'!#REF!,'[38]13'!#REF!,'[38]13'!$G$11:$K$11</definedName>
    <definedName name="T13?unit?ТГКАЛ" localSheetId="11">'[38]13'!$G$17:$K$17,'[38]13'!#REF!,'[38]13'!$G$7:$K$7</definedName>
    <definedName name="T13?unit?ТГКАЛ" localSheetId="12">'[38]13'!$G$17:$K$17,'[38]13'!#REF!,'[38]13'!$G$7:$K$7</definedName>
    <definedName name="T13?unit?ТГКАЛ">'[38]13'!$G$17:$K$17,'[38]13'!#REF!,'[38]13'!$G$7:$K$7</definedName>
    <definedName name="T13?unit?ТМКБ" localSheetId="11">'[38]13'!$G$13:$K$13,'[38]13'!$G$20:$K$20,'[38]13'!$G$23:$K$23,'[38]13'!#REF!,'[38]13'!#REF!,'[38]13'!$G$10:$K$10</definedName>
    <definedName name="T13?unit?ТМКБ" localSheetId="12">'[38]13'!$G$13:$K$13,'[38]13'!$G$20:$K$20,'[38]13'!$G$23:$K$23,'[38]13'!#REF!,'[38]13'!#REF!,'[38]13'!$G$10:$K$10</definedName>
    <definedName name="T13?unit?ТМКБ">'[38]13'!$G$13:$K$13,'[38]13'!$G$20:$K$20,'[38]13'!$G$23:$K$23,'[38]13'!#REF!,'[38]13'!#REF!,'[38]13'!$G$10:$K$10</definedName>
    <definedName name="T13?unit?ТРУБ">'[11]13'!$E$6:$E$15</definedName>
    <definedName name="T13_Copy1">'[11]13'!$A$9:$IV$9</definedName>
    <definedName name="T13_Copy2">'[11]13'!$A$14:$IV$14</definedName>
    <definedName name="T13_Name1">'[11]13'!$B$9:$B$9</definedName>
    <definedName name="T13_Name2">'[11]13'!$B$14:$B$14</definedName>
    <definedName name="T13_Protect">'[38]13'!$G$20:$K$25,'[38]13'!$A$27:$IV$126,'[38]13'!$P$1:$AP$65536,'[38]13'!$C$16:$C$25</definedName>
    <definedName name="T14?axis?R?ПЭ">'[11]14'!$C$8:$E$8,'[11]14'!$C$12:$E$12</definedName>
    <definedName name="T14?axis?R?ПЭ?">'[11]14'!$B$8:$B$8,'[11]14'!$B$12:$B$12</definedName>
    <definedName name="T14?axis?ПРД?БАЗ">'[11]14'!$A$6:$E$9</definedName>
    <definedName name="T14?axis?ПРД?ПРЕД">'[38]14'!$L$6:$M$20,'[38]14'!$E$6:$F$20</definedName>
    <definedName name="T14?axis?ПРД?РЕГ">'[11]14'!$A$10:$E$13</definedName>
    <definedName name="T14?axis?ПФ?ПЛАН">'[38]14'!$G$6:$G$20,'[38]14'!$J$6:$J$20,'[38]14'!$L$6:$L$20,'[38]14'!$E$6:$E$20</definedName>
    <definedName name="T14?axis?ПФ?ФАКТ">'[38]14'!$H$6:$H$20,'[38]14'!$K$6:$K$20,'[38]14'!$M$6:$M$20,'[38]14'!$F$6:$F$20</definedName>
    <definedName name="T14?Data">'[11]14'!$E$6,'[11]14'!$C$8:$E$8,'[11]14'!$C$10,'[11]14'!$E$10,'[11]14'!$C$12:$E$12,'[11]14'!$C$6</definedName>
    <definedName name="T14?item_ext?ВСЕГО">'[11]14'!$A$6:$E$6,'[11]14'!$A$10:$E$10</definedName>
    <definedName name="T14?L1">'[38]14'!$E$13:$M$13,'[38]14'!$E$10:$M$10,'[38]14'!$E$16:$M$16,'[38]14'!$E$7:$M$7</definedName>
    <definedName name="T14?L1.1">'[38]14'!$E$14:$M$14,'[38]14'!$E$11:$M$11,'[38]14'!$E$17:$M$17,'[38]14'!$E$8:$M$8</definedName>
    <definedName name="T14?L1.2">'[38]14'!$E$15:$M$15,'[38]14'!$E$12:$M$12,'[38]14'!$E$18:$M$18,'[38]14'!$E$9:$M$9</definedName>
    <definedName name="T14?L3">'[11]14'!$C$10,'[11]14'!$C$12:$C$12,'[11]14'!$C$6,'[11]14'!$C$8:$C$8</definedName>
    <definedName name="T14?L4">'[11]14'!$D$10,'[11]14'!$D$12:$D$12,'[11]14'!$D$6,'[11]14'!$D$8:$D$8</definedName>
    <definedName name="T14?L5">'[11]14'!$E$10,'[11]14'!$E$12:$E$12,'[11]14'!$E$6,'[11]14'!$E$8:$E$8</definedName>
    <definedName name="T14?Name">'[11]14'!$E$1</definedName>
    <definedName name="T14?Table">'[11]14'!$A$3:$E$13</definedName>
    <definedName name="T14?Title">'[11]14'!$A$2:$E$2</definedName>
    <definedName name="T14?unit?КОП.КВТЧ">'[11]14'!$D$6:$D$13</definedName>
    <definedName name="T14?unit?МКВТЧ">'[11]14'!$C$6:$C$13</definedName>
    <definedName name="T14?unit?ПРЦ">'[38]14'!$E$15:$I$15,'[38]14'!$E$9:$I$9,'[38]14'!$E$18:$I$18,'[38]14'!$J$6:$M$20,'[38]14'!$E$12:$I$12</definedName>
    <definedName name="T14?unit?ТРУБ">'[11]14'!$E$6:$E$13</definedName>
    <definedName name="T14_Copy1">'[11]14'!$A$8:$IV$8</definedName>
    <definedName name="T14_Copy2">'[11]14'!$A$12:$IV$12</definedName>
    <definedName name="T14_Name1">'[11]14'!$B$8:$B$8</definedName>
    <definedName name="T14_Name2">'[11]14'!$B$12:$B$12</definedName>
    <definedName name="T14_Protect">'[38]14'!$E$7:$I$18,'[38]14'!$A$21:$IV$120,'[38]14'!$N$1:$AN$65536,'[38]14'!$B$7:$B$18</definedName>
    <definedName name="T15?axis?R?ВРАС">'[11]15'!$C$37:$P$37</definedName>
    <definedName name="T15?axis?R?ВРАС?">'[11]15'!$B$37:$B$37</definedName>
    <definedName name="T15?axis?ПРД?БАЗ">'[11]15'!$G$10:$G$52,'[11]15'!$I$10:$I$52,'[11]15'!$K$10:$K$52,'[11]15'!$M$10:$M$52,'[11]15'!$O$10:$O$52,'[11]15'!$E$10:$E$52,'[11]15'!$C$10:$C$52</definedName>
    <definedName name="T15?axis?ПРД?ПРЕД">'[38]15'!$K$6:$L$11,'[38]15'!$D$6:$E$11</definedName>
    <definedName name="T15?axis?ПРД?РЕГ">'[11]15'!$H$10:$H$52,'[11]15'!$J$10:$J$52,'[11]15'!$L$10:$L$52,'[11]15'!$N$10:$N$52,'[11]15'!$P$10:$P$52,'[11]15'!$F$10:$F$52,'[11]15'!$D$10:$D$52</definedName>
    <definedName name="T15?axis?ПФ?ПЛАН">'[38]15'!$I$6:$I$11,'[38]15'!$D$6:$D$11,'[38]15'!$K$6:$K$11,'[38]15'!$F$6:$F$11</definedName>
    <definedName name="T15?axis?ПФ?ФАКТ">'[38]15'!$J$6:$J$11,'[38]15'!$E$6:$E$11,'[38]15'!$L$6:$L$11,'[38]15'!$G$6:$G$11</definedName>
    <definedName name="T15?Columns" localSheetId="11">#REF!</definedName>
    <definedName name="T15?Columns" localSheetId="12">#REF!</definedName>
    <definedName name="T15?Columns">#REF!</definedName>
    <definedName name="T15?Data">'[11]15'!$C$26:$P$30,'[11]15'!$C$31:$H$31,'[11]15'!$C$32:$P$35,'[11]15'!$C$37:$P$37,'[11]15'!$C$39:$P$43,'[11]15'!$C$45:$P$52,'[11]15'!$C$10:$P$24</definedName>
    <definedName name="T15?item_ext?ВСЕГО">'[11]15'!$C$10:$D$52</definedName>
    <definedName name="T15?item_ext?ПРОЧЕЕ">'[11]15'!$O$10:$P$52</definedName>
    <definedName name="T15?item_ext?ПТЭ">'[11]15'!$M$10:$N$52</definedName>
    <definedName name="T15?item_ext?ПЭ">'[11]15'!$I$10:$J$52</definedName>
    <definedName name="T15?item_ext?РЕГ">'[11]15'!$E$10:$F$52</definedName>
    <definedName name="T15?item_ext?ТЭ">'[11]15'!$K$10:$L$52</definedName>
    <definedName name="T15?item_ext?ЭЭ">'[11]15'!$G$10:$H$52</definedName>
    <definedName name="T15?ItemComments" localSheetId="11">#REF!</definedName>
    <definedName name="T15?ItemComments" localSheetId="12">#REF!</definedName>
    <definedName name="T15?ItemComments">#REF!</definedName>
    <definedName name="T15?Items" localSheetId="11">#REF!</definedName>
    <definedName name="T15?Items" localSheetId="12">#REF!</definedName>
    <definedName name="T15?Items">#REF!</definedName>
    <definedName name="T15?L1">'[11]15'!$C$10:$P$10</definedName>
    <definedName name="T15?L10">'[11]15'!$C$39:$P$39</definedName>
    <definedName name="T15?L10.1">'[11]15'!$C$40:$P$40</definedName>
    <definedName name="T15?L11">'[11]15'!$C$41:$P$41</definedName>
    <definedName name="T15?L12">'[11]15'!$C$42:$P$42</definedName>
    <definedName name="T15?L13">'[11]15'!$C$43:$P$43</definedName>
    <definedName name="T15?L13.1">'[11]15'!$C$45:$P$45</definedName>
    <definedName name="T15?L13.1.1">'[11]15'!$C$46:$P$46</definedName>
    <definedName name="T15?L13.1.2">'[11]15'!$C$47:$P$47</definedName>
    <definedName name="T15?L13.1.3">'[11]15'!$C$48:$P$48</definedName>
    <definedName name="T15?L13.2">'[11]15'!$C$49:$P$49</definedName>
    <definedName name="T15?L13.2.1">'[11]15'!$C$50:$P$50</definedName>
    <definedName name="T15?L13.2.3">'[11]15'!$C$51:$P$51</definedName>
    <definedName name="T15?L13.3">'[11]15'!$C$52:$P$52</definedName>
    <definedName name="T15?L2">'[11]15'!$C$11:$P$11</definedName>
    <definedName name="T15?L2.1">'[11]15'!$C$12:$P$12</definedName>
    <definedName name="T15?L3">'[11]15'!$C$13:$P$13</definedName>
    <definedName name="T15?L3.1">'[11]15'!$C$14:$P$14</definedName>
    <definedName name="T15?L4">'[11]15'!$C$15:$P$15</definedName>
    <definedName name="T15?L5">'[11]15'!$C$16:$P$16</definedName>
    <definedName name="T15?L5.1">'[11]15'!$C$17:$P$17</definedName>
    <definedName name="T15?L5.2">'[11]15'!$C$18:$P$18</definedName>
    <definedName name="T15?L6">'[11]15'!$C$19:$P$19</definedName>
    <definedName name="T15?L6.1">'[11]15'!$C$20:$P$20</definedName>
    <definedName name="T15?L7">'[11]15'!$C$21:$P$21</definedName>
    <definedName name="T15?L7.1">'[11]15'!$C$22:$P$22</definedName>
    <definedName name="T15?L8">'[11]15'!$C$23:$P$23</definedName>
    <definedName name="T15?L9">'[11]15'!$C$24:$P$24</definedName>
    <definedName name="T15?L9.1">'[11]15'!$C$26:$P$26</definedName>
    <definedName name="T15?L9.2">'[11]15'!$C$27:$P$27</definedName>
    <definedName name="T15?L9.3">'[11]15'!$C$28:$P$28</definedName>
    <definedName name="T15?L9.4">'[11]15'!$C$29:$P$29</definedName>
    <definedName name="T15?L9.5">'[11]15'!$C$30:$P$30</definedName>
    <definedName name="T15?L9.6">'[11]15'!$C$31:$H$31</definedName>
    <definedName name="T15?L9.7">'[11]15'!$C$32:$P$32</definedName>
    <definedName name="T15?L9.7.1">'[11]15'!$C$33:$P$33</definedName>
    <definedName name="T15?L9.7.2">'[11]15'!$C$34:$P$34</definedName>
    <definedName name="T15?L9.8">'[11]15'!$C$35:$P$35</definedName>
    <definedName name="T15?L9.8.1">'[11]15'!$C$37:$P$37</definedName>
    <definedName name="T15?Name">'[11]15'!$P$1</definedName>
    <definedName name="T15?Scope" localSheetId="11">#REF!</definedName>
    <definedName name="T15?Scope" localSheetId="12">#REF!</definedName>
    <definedName name="T15?Scope">#REF!</definedName>
    <definedName name="T15?Table">'[11]15'!$A$3:$P$52</definedName>
    <definedName name="T15?Title">'[11]15'!$A$2:$P$2</definedName>
    <definedName name="T15?unit?ТРУБ">'[11]15'!$C$10:$P$52</definedName>
    <definedName name="T15?ВРАС" localSheetId="11">#REF!</definedName>
    <definedName name="T15?ВРАС" localSheetId="12">#REF!</definedName>
    <definedName name="T15?ВРАС">#REF!</definedName>
    <definedName name="T15_Copy">'[11]15'!$A$37:$IV$37</definedName>
    <definedName name="T15_Name">'[11]15'!$B$37:$B$37</definedName>
    <definedName name="T15_Protect">'[53]15'!$E$25:$I$29,'[53]15'!$E$31:$I$34,'[53]15'!$E$36:$I$38,'[53]15'!$E$42:$I$43,'[53]15'!$E$9:$I$17,'[53]15'!$B$36:$B$38,'[53]15'!$E$19:$I$21</definedName>
    <definedName name="T16?axis?ПРД?БАЗ">'[11]16'!$F$7:$F$47,'[11]16'!$H$7:$H$47,'[11]16'!$J$7:$J$47,'[11]16'!$L$7:$L$47,'[11]16'!$D$7:$D$47</definedName>
    <definedName name="T16?axis?ПРД?ПРЕД">'[38]16'!$O$6:$P$35,'[38]16'!$H$6:$I$35</definedName>
    <definedName name="T16?axis?ПРД?РЕГ">'[11]16'!$G$7:$G$47,'[11]16'!$I$7:$I$47,'[11]16'!$K$7:$K$47,'[11]16'!$M$7:$M$47,'[11]16'!$E$7:$E$47</definedName>
    <definedName name="T16?axis?ПФ?ПЛАН">'[38]16'!$M$6:$M$35,'[38]16'!$H$6:$H$35,'[38]16'!$O$6:$O$35,'[38]16'!$J$6:$J$35</definedName>
    <definedName name="T16?axis?ПФ?ФАКТ">'[38]16'!$N$6:$N$35,'[38]16'!$I$6:$I$35,'[38]16'!$P$6:$P$35,'[38]16'!$K$6:$K$35</definedName>
    <definedName name="T16?Columns" localSheetId="11">#REF!</definedName>
    <definedName name="T16?Columns" localSheetId="12">#REF!</definedName>
    <definedName name="T16?Columns">#REF!</definedName>
    <definedName name="T16?Data">'[11]16'!$D$26:$M$27,'[11]16'!$D$29:$M$31,'[11]16'!$D$10:$M$15,'[11]16'!$D$17:$M$18,'[11]16'!$D$20:$M$21,'[11]16'!$D$23:$M$24,'[11]16'!$D$33:$M$35,'[11]16'!$D$37:$M$41,'[11]16'!$D$43:$M$47,'[11]16'!$D$7:$M$8</definedName>
    <definedName name="T16?item_ext?ВСЕГО">'[11]16'!$D$7:$E$47</definedName>
    <definedName name="T16?item_ext?ПТЭ">'[11]16'!$L$7:$M$47</definedName>
    <definedName name="T16?item_ext?ПЭ">'[11]16'!$J$7:$K$47</definedName>
    <definedName name="T16?item_ext?ТЭ">'[11]16'!$H$7:$I$47</definedName>
    <definedName name="T16?item_ext?ЧЕЛ" localSheetId="11">P20_T16?item_ext?ЧЕЛ,P21_T16?item_ext?ЧЕЛ,'∆НРj-2'!P22_T16?item_ext?ЧЕЛ,'∆НРj-2'!P23_T16?item_ext?ЧЕЛ</definedName>
    <definedName name="T16?item_ext?ЧЕЛ" localSheetId="12">P20_T16?item_ext?ЧЕЛ,P21_T16?item_ext?ЧЕЛ,'∆РЭj-2'!P22_T16?item_ext?ЧЕЛ,'∆РЭj-2'!P23_T16?item_ext?ЧЕЛ</definedName>
    <definedName name="T16?item_ext?ЧЕЛ">P20_T16?item_ext?ЧЕЛ,P21_T16?item_ext?ЧЕЛ,P22_T16?item_ext?ЧЕЛ,P23_T16?item_ext?ЧЕЛ</definedName>
    <definedName name="T16?item_ext?ЭЭ">'[11]16'!$F$7:$G$47</definedName>
    <definedName name="T16?ItemComments" localSheetId="11">#REF!</definedName>
    <definedName name="T16?ItemComments" localSheetId="12">#REF!</definedName>
    <definedName name="T16?ItemComments">#REF!</definedName>
    <definedName name="T16?Items" localSheetId="11">#REF!</definedName>
    <definedName name="T16?Items" localSheetId="12">#REF!</definedName>
    <definedName name="T16?Items">#REF!</definedName>
    <definedName name="T16?L1">'[11]16'!$D$7:$M$7</definedName>
    <definedName name="T16?L1.1">'[11]16'!$D$8:$M$8</definedName>
    <definedName name="T16?L2.1">'[11]16'!$D$10:$M$10</definedName>
    <definedName name="T16?L2.10.1">'[11]16'!$D$26:$M$26</definedName>
    <definedName name="T16?L2.10.2">'[11]16'!$D$27:$M$27</definedName>
    <definedName name="T16?L2.11.1">'[11]16'!$D$29:$M$29</definedName>
    <definedName name="T16?L2.11.2">'[11]16'!$D$30:$M$30</definedName>
    <definedName name="T16?L2.12">'[11]16'!$D$31:$M$31</definedName>
    <definedName name="T16?L2.2">'[11]16'!$D$11:$M$11</definedName>
    <definedName name="T16?L2.3">'[11]16'!$D$12:$M$12</definedName>
    <definedName name="T16?L2.4">'[11]16'!$D$13:$M$13</definedName>
    <definedName name="T16?L2.5">'[11]16'!$D$14:$M$14</definedName>
    <definedName name="T16?L2.6">'[11]16'!$D$15:$M$15</definedName>
    <definedName name="T16?L2.7.1">'[11]16'!$D$17:$M$17</definedName>
    <definedName name="T16?L2.7.2">'[11]16'!$D$18:$M$18</definedName>
    <definedName name="T16?L2.8.1">'[11]16'!$D$20:$M$20</definedName>
    <definedName name="T16?L2.8.2">'[11]16'!$D$21:$M$21</definedName>
    <definedName name="T16?L2.9.1">'[11]16'!$D$23:$M$23</definedName>
    <definedName name="T16?L2.9.2">'[11]16'!$D$24:$M$24</definedName>
    <definedName name="T16?L3.1">'[11]16'!$D$33:$M$33</definedName>
    <definedName name="T16?L3.2">'[11]16'!$D$34:$M$34</definedName>
    <definedName name="T16?L3.3">'[11]16'!$D$35:$M$35</definedName>
    <definedName name="T16?L4.1">'[11]16'!$D$37:$M$37</definedName>
    <definedName name="T16?L4.2">'[11]16'!$D$38:$M$38</definedName>
    <definedName name="T16?L4.3">'[11]16'!$D$39:$M$39</definedName>
    <definedName name="T16?L4.4">'[11]16'!$D$40:$M$40</definedName>
    <definedName name="T16?L4.5">'[11]16'!$D$41:$M$41</definedName>
    <definedName name="T16?L5.1">'[11]16'!$D$43:$M$43</definedName>
    <definedName name="T16?L5.2">'[11]16'!$D$44:$M$44</definedName>
    <definedName name="T16?L5.3">'[11]16'!$D$45:$M$45</definedName>
    <definedName name="T16?L6">'[11]16'!$D$46:$M$46</definedName>
    <definedName name="T16?L7">'[11]16'!$D$47:$M$47</definedName>
    <definedName name="T16?Name">'[11]16'!$M$1</definedName>
    <definedName name="T16?Scope" localSheetId="11">#REF!</definedName>
    <definedName name="T16?Scope" localSheetId="12">#REF!</definedName>
    <definedName name="T16?Scope">#REF!</definedName>
    <definedName name="T16?Table">'[11]16'!$A$3:$M$47</definedName>
    <definedName name="T16?Title">'[11]16'!$A$2:$M$2</definedName>
    <definedName name="T16?unit?ПРЦ">'[11]16'!$D$20:$M$20,'[11]16'!$D$23:$M$23,'[11]16'!$D$26:$M$26,'[11]16'!$D$29:$M$29,'[11]16'!$D$17:$M$17</definedName>
    <definedName name="T16?unit?РУБ.ЧЕЛ">'[11]16'!$D$15:$M$15,'[11]16'!$D$18:$M$18,'[11]16'!$D$21:$M$21,'[11]16'!$D$24:$M$24,'[11]16'!$D$27:$M$27,'[11]16'!$D$30:$M$31,'[11]16'!$D$38:$M$38,'[11]16'!$D$44:$M$44,'[11]16'!$D$47:$M$47,'[11]16'!$D$10:$M$10</definedName>
    <definedName name="T16?unit?ТРУБ" localSheetId="11">P24_T16?unit?ТРУБ,P25_T16?unit?ТРУБ,P26_T16?unit?ТРУБ,P27_T16?unit?ТРУБ,'∆НРj-2'!P28_T16?unit?ТРУБ,'∆НРj-2'!P29_T16?unit?ТРУБ</definedName>
    <definedName name="T16?unit?ТРУБ" localSheetId="12">P24_T16?unit?ТРУБ,P25_T16?unit?ТРУБ,P26_T16?unit?ТРУБ,P27_T16?unit?ТРУБ,'∆РЭj-2'!P28_T16?unit?ТРУБ,'∆РЭj-2'!P29_T16?unit?ТРУБ</definedName>
    <definedName name="T16?unit?ТРУБ">'[11]16'!$D$39:$M$41,'[11]16'!$D$45:$M$46,'[11]16'!$D$33:$M$35</definedName>
    <definedName name="T16?unit?ЧЕЛ" localSheetId="11">P17_T16?unit?ЧЕЛ,P18_T16?unit?ЧЕЛ,P19_T16?unit?ЧЕЛ,P20_T16?unit?ЧЕЛ,P21_T16?unit?ЧЕЛ,'∆НРj-2'!P22_T16?unit?ЧЕЛ</definedName>
    <definedName name="T16?unit?ЧЕЛ" localSheetId="12">P17_T16?unit?ЧЕЛ,P18_T16?unit?ЧЕЛ,P19_T16?unit?ЧЕЛ,P20_T16?unit?ЧЕЛ,P21_T16?unit?ЧЕЛ,'∆РЭj-2'!P22_T16?unit?ЧЕЛ</definedName>
    <definedName name="T16?unit?ЧЕЛ">'[11]16'!$D$37:$M$37,'[11]16'!$D$43:$M$43,'[11]16'!$D$7:$M$8</definedName>
    <definedName name="T16?unit?ЧСЛ">'[11]16'!$D$11:$M$14</definedName>
    <definedName name="T16?Units" localSheetId="11">#REF!</definedName>
    <definedName name="T16?Units" localSheetId="12">#REF!</definedName>
    <definedName name="T16?Units">#REF!</definedName>
    <definedName name="T16_Protect" localSheetId="11">#REF!,#REF!,'∆НРj-2'!P1_T16_Protect</definedName>
    <definedName name="T16_Protect" localSheetId="12">#REF!,#REF!,'∆РЭj-2'!P1_T16_Protect</definedName>
    <definedName name="T16_Protect">#REF!,#REF!,P1_T16_Protect</definedName>
    <definedName name="T17.1?axis?C?НП">'[38]17.1'!$D$6:$F$19,'[38]17.1'!$D$21:$F$34</definedName>
    <definedName name="T17.1?axis?R?ВОБР">'[11]17.1'!$D$6:$I$21</definedName>
    <definedName name="T17.1?axis?R?ВОБР?">'[11]17.1'!$C$6:$C$21</definedName>
    <definedName name="T17.1?axis?R?ВРАС">'[38]17.1'!$D$30:$H$32,'[38]17.1'!$D$15:$H$17</definedName>
    <definedName name="T17.1?axis?R?ВРАС?">'[38]17.1'!$B$30:$B$32,'[38]17.1'!$B$15:$B$17</definedName>
    <definedName name="T17.1?axis?R?НАП">'[11]17.1'!$D$23:$I$26</definedName>
    <definedName name="T17.1?axis?R?НАП?">'[11]17.1'!$C$23:$C$26</definedName>
    <definedName name="T17.1?Data">'[11]17.1'!$D$6:$I$26</definedName>
    <definedName name="T17.1?Equipment">'[102]17.1'!$B$7:$B$27</definedName>
    <definedName name="T17.1?item_ext?ВСЕГО">'[11]17.1'!$D$22:$I$22</definedName>
    <definedName name="T17.1?item_ext?НАП">'[11]17.1'!$D$23:$I$26</definedName>
    <definedName name="T17.1?ItemComments">'[102]17.1'!$D$4:$I$4</definedName>
    <definedName name="T17.1?Items">'[102]17.1'!$D$5:$I$5</definedName>
    <definedName name="T17.1?L1">'[38]17.1'!$A$6:$H$6,'[38]17.1'!$A$21:$H$21</definedName>
    <definedName name="T17.1?L2">'[38]17.1'!$A$7:$H$7,'[38]17.1'!$A$22:$H$22</definedName>
    <definedName name="T17.1?L3">'[11]17.1'!$D$6:$D$26</definedName>
    <definedName name="T17.1?L3.1">'[38]17.1'!$A$9:$H$9,'[38]17.1'!$A$24:$H$24</definedName>
    <definedName name="T17.1?L4">'[11]17.1'!$E$6:$E$26</definedName>
    <definedName name="T17.1?L4.1">'[38]17.1'!$A$11:$H$11,'[38]17.1'!$A$26:$H$26</definedName>
    <definedName name="T17.1?L5">'[11]17.1'!$F$6:$F$26</definedName>
    <definedName name="T17.1?L5.1">'[38]17.1'!$A$13:$H$13,'[38]17.1'!$A$28:$H$28</definedName>
    <definedName name="T17.1?L6">'[11]17.1'!$G$6:$G$26</definedName>
    <definedName name="T17.1?L7">'[11]17.1'!$H$6:$H$26</definedName>
    <definedName name="T17.1?L8">'[11]17.1'!$I$6:$I$26</definedName>
    <definedName name="T17.1?Name">'[11]17.1'!$I$1</definedName>
    <definedName name="T17.1?Scope">'[102]17.1'!$D$7:$I$27</definedName>
    <definedName name="T17.1?Table">'[11]17.1'!$A$3:$I$26</definedName>
    <definedName name="T17.1?Title">'[11]17.1'!$A$2:$I$2</definedName>
    <definedName name="T17.1?unit?РУБ">'[38]17.1'!$D$9:$H$9,'[38]17.1'!$D$11:$H$11,'[38]17.1'!$D$13:$H$13,'[38]17.1'!$D$24:$H$24,'[38]17.1'!$D$26:$H$26,'[38]17.1'!$D$28:$H$28</definedName>
    <definedName name="T17.1?unit?ТРУБ">'[11]17.1'!$D$6:$I$26</definedName>
    <definedName name="T17.1?unit?ЧДН">'[38]17.1'!$D$7:$H$7,'[38]17.1'!$D$22:$H$22</definedName>
    <definedName name="T17.1?unit?ЧЕЛ">'[38]17.1'!$D$21:$H$21,'[38]17.1'!$D$6:$H$6</definedName>
    <definedName name="T17.1_Protect">'[53]17.1'!$D$14:$F$17,'[53]17.1'!$D$19:$F$22,'[53]17.1'!$I$9:$I$12,'[53]17.1'!$I$14:$I$17,'[53]17.1'!$I$19:$I$22,'[53]17.1'!$D$9:$F$12</definedName>
    <definedName name="T17?axis?ПРД?БАЗ">'[11]17'!$E$7:$E$12,'[11]17'!$G$7:$G$12,'[11]17'!$I$7:$I$12,'[11]17'!$K$7:$K$12,'[11]17'!$C$7:$C$12</definedName>
    <definedName name="T17?axis?ПРД?ПРЕД">'[38]17'!$K$6:$L$17,'[38]17'!$D$6:$E$17</definedName>
    <definedName name="T17?axis?ПРД?РЕГ">'[11]17'!$F$7:$F$12,'[11]17'!$H$7:$H$12,'[11]17'!$J$7:$J$12,'[11]17'!$L$7:$L$12,'[11]17'!$D$7:$D$12</definedName>
    <definedName name="T17?axis?ПФ?ПЛАН">'[38]17'!$I$6:$I$17,'[38]17'!$D$6:$D$17,'[38]17'!$K$6:$K$17,'[38]17'!$F$6:$F$17</definedName>
    <definedName name="T17?axis?ПФ?ФАКТ">'[38]17'!$J$6:$J$17,'[38]17'!$E$6:$E$17,'[38]17'!$L$6:$L$17,'[38]17'!$G$6:$G$17</definedName>
    <definedName name="T17?Columns">'[102]17'!$D$6:$H$6</definedName>
    <definedName name="T17?Data">'[11]17'!$C$7:$L$12</definedName>
    <definedName name="T17?item_ext?ВСЕГО">'[11]17'!$C$7:$D$12</definedName>
    <definedName name="T17?item_ext?ПТЭ">'[11]17'!$K$7:$L$12</definedName>
    <definedName name="T17?item_ext?ПЭ">'[11]17'!$I$7:$J$12</definedName>
    <definedName name="T17?item_ext?ТЭ">'[11]17'!$G$7:$H$12</definedName>
    <definedName name="T17?item_ext?ЭЭ">'[11]17'!$E$7:$F$12</definedName>
    <definedName name="T17?ItemComments">'[102]17'!$B$7:$B$12</definedName>
    <definedName name="T17?Items">'[102]17'!$C$7:$C$12</definedName>
    <definedName name="T17?L1">'[11]17'!$C$7:$L$7</definedName>
    <definedName name="T17?L2">'[11]17'!$C$8:$L$8</definedName>
    <definedName name="T17?L3">'[11]17'!$C$9:$L$9</definedName>
    <definedName name="T17?L4">'[11]17'!$C$10:$L$10</definedName>
    <definedName name="T17?L5">'[11]17'!$C$11:$L$11</definedName>
    <definedName name="T17?L6">'[11]17'!$C$12:$L$12</definedName>
    <definedName name="T17?L7">'[34]29'!$L$60,'[34]29'!$O$60,'[34]29'!$F$60,'[34]29'!$I$60</definedName>
    <definedName name="T17?Name">'[11]17'!$L$1</definedName>
    <definedName name="T17?Scope">'[102]17'!$D$7:$H$12</definedName>
    <definedName name="T17?Table">'[11]17'!$A$3:$L$12</definedName>
    <definedName name="T17?Title">'[11]17'!$A$2:$L$2</definedName>
    <definedName name="T17?unit?ГКАЛЧ">'[34]29'!$M$26:$M$33,'[34]29'!$P$26:$P$33,'[34]29'!$G$52:$G$59,'[34]29'!$J$52:$J$59,'[34]29'!$M$52:$M$59,'[34]29'!$P$52:$P$59,'[34]29'!$G$26:$G$33,'[34]29'!$J$26:$J$33</definedName>
    <definedName name="T17?unit?ПРЦ">'[11]17'!$C$11:$L$11</definedName>
    <definedName name="T17?unit?РУБ.ГКАЛ" localSheetId="11">'[34]29'!$O$18:$O$25,P1_T17?unit?РУБ.ГКАЛ,P2_T17?unit?РУБ.ГКАЛ</definedName>
    <definedName name="T17?unit?РУБ.ГКАЛ" localSheetId="12">'[34]29'!$O$18:$O$25,P1_T17?unit?РУБ.ГКАЛ,P2_T17?unit?РУБ.ГКАЛ</definedName>
    <definedName name="T17?unit?РУБ.ГКАЛ">'[34]29'!$O$18:$O$25,P1_T17?unit?РУБ.ГКАЛ,P2_T17?unit?РУБ.ГКАЛ</definedName>
    <definedName name="T17?unit?ТГКАЛ" localSheetId="11">'[34]29'!$P$18:$P$25,P1_T17?unit?ТГКАЛ,P2_T17?unit?ТГКАЛ</definedName>
    <definedName name="T17?unit?ТГКАЛ" localSheetId="12">'[34]29'!$P$18:$P$25,P1_T17?unit?ТГКАЛ,P2_T17?unit?ТГКАЛ</definedName>
    <definedName name="T17?unit?ТГКАЛ">'[34]29'!$P$18:$P$25,P1_T17?unit?ТГКАЛ,P2_T17?unit?ТГКАЛ</definedName>
    <definedName name="T17?unit?ТРУБ">'[11]17'!$C$7:$L$10,'[11]17'!$C$12:$L$12</definedName>
    <definedName name="T17?unit?ТРУБ.ГКАЛЧ.МЕС">'[34]29'!$L$26:$L$33,'[34]29'!$O$26:$O$33,'[34]29'!$F$52:$F$59,'[34]29'!$I$52:$I$59,'[34]29'!$L$52:$L$59,'[34]29'!$O$52:$O$59,'[34]29'!$F$26:$F$33,'[34]29'!$I$26:$I$33</definedName>
    <definedName name="T17_1_ADD_1" localSheetId="11">'[103]3.6.'!#REF!</definedName>
    <definedName name="T17_1_ADD_1" localSheetId="12">'[103]3.6.'!#REF!</definedName>
    <definedName name="T17_1_ADD_1">'[103]3.6.'!#REF!</definedName>
    <definedName name="T17_1_Protect">'[38]17.1'!$D$9:$F$11,'[38]17.1'!$D$13:$F$17,'[38]17.1'!$D$21:$F$22,'[38]17.1'!$D$24:$F$26,'[38]17.1'!$D$28:$F$32,'[38]17.1'!$B$15:$B$17,'[38]17.1'!$B$30:$B$32,'[38]17.1'!$D$5:$F$7</definedName>
    <definedName name="T17_Protect" localSheetId="11">'[53]21.3'!$E$54:$I$57,'[53]21.3'!$E$10:$I$10,P1_T17_Protect</definedName>
    <definedName name="T17_Protect" localSheetId="12">'[53]21.3'!$E$54:$I$57,'[53]21.3'!$E$10:$I$10,P1_T17_Protect</definedName>
    <definedName name="T17_Protect">'[53]21.3'!$E$54:$I$57,'[53]21.3'!$E$10:$I$10,P1_T17_Protect</definedName>
    <definedName name="T17_Protection" localSheetId="11">P2_T17_Protection,P3_T17_Protection,P4_T17_Protection,P5_T17_Protection,'∆НРj-2'!P6_T17_Protection</definedName>
    <definedName name="T17_Protection" localSheetId="12">P2_T17_Protection,P3_T17_Protection,P4_T17_Protection,P5_T17_Protection,'∆РЭj-2'!P6_T17_Protection</definedName>
    <definedName name="T17_Protection">P2_T17_Protection,P3_T17_Protection,P4_T17_Protection,P5_T17_Protection,P6_T17_Protection</definedName>
    <definedName name="T18.1?axis?C?ПЭ">'[11]18.1'!$C$8:$G$47</definedName>
    <definedName name="T18.1?axis?C?ПЭ?">'[11]18.1'!$C$5:$G$5</definedName>
    <definedName name="T18.1?axis?R?ВРАС">'[11]18.1'!$C$28:$G$28,'[11]18.1'!$C$32:$G$32</definedName>
    <definedName name="T18.1?axis?R?ВРАС?">'[11]18.1'!$B$28:$B$28,'[11]18.1'!$B$32:$B$32</definedName>
    <definedName name="T18.1?axis?ПРД?БАЗ">'[11]18.1'!$C$8:$C$47,'[11]18.1'!$F$8:$F$47</definedName>
    <definedName name="T18.1?axis?ПРД?РЕГ">'[11]18.1'!$D$8:$D$47,'[11]18.1'!$G$8:$G$47</definedName>
    <definedName name="T18.1?Data" localSheetId="11">P1_T18.1?Data,P2_T18.1?Data</definedName>
    <definedName name="T18.1?Data" localSheetId="12">P1_T18.1?Data,P2_T18.1?Data</definedName>
    <definedName name="T18.1?Data">P1_T18.1?Data,P2_T18.1?Data</definedName>
    <definedName name="T18.1?L1">'[11]18.1'!$C$8:$D$8,'[11]18.1'!$F$8:$G$8</definedName>
    <definedName name="T18.1?L10">'[11]18.1'!$C$34:$D$34,'[11]18.1'!$F$34:$G$34</definedName>
    <definedName name="T18.1?L11">'[11]18.1'!$C$35:$D$35,'[11]18.1'!$F$35:$G$35</definedName>
    <definedName name="T18.1?L12">'[11]18.1'!$C$36:$D$36,'[11]18.1'!$F$36:$G$36</definedName>
    <definedName name="T18.1?L13">'[11]18.1'!$C$37:$D$37,'[11]18.1'!$F$37:$G$37</definedName>
    <definedName name="T18.1?L14">'[11]18.1'!$C$38:$D$38,'[11]18.1'!$F$38:$G$38</definedName>
    <definedName name="T18.1?L15">'[11]18.1'!$C$39:$D$39,'[11]18.1'!$F$39:$G$39</definedName>
    <definedName name="T18.1?L15.1">'[11]18.1'!$C$41:$D$41,'[11]18.1'!$F$41:$G$41</definedName>
    <definedName name="T18.1?L15.1.1">'[11]18.1'!$C$43:$D$43,'[11]18.1'!$F$43:$G$43</definedName>
    <definedName name="T18.1?L15.1.2">'[11]18.1'!$C$44:$D$44,'[11]18.1'!$F$44:$G$44</definedName>
    <definedName name="T18.1?L16">'[11]18.1'!$C$45:$D$45,'[11]18.1'!$F$45:$G$45</definedName>
    <definedName name="T18.1?L16.1">'[11]18.1'!$C$47:$D$47,'[11]18.1'!$F$47:$G$47</definedName>
    <definedName name="T18.1?L2">'[11]18.1'!$C$9:$D$9,'[11]18.1'!$F$9:$G$9</definedName>
    <definedName name="T18.1?L3">'[11]18.1'!$C$10:$D$10,'[11]18.1'!$F$10:$G$10</definedName>
    <definedName name="T18.1?L4">'[11]18.1'!$C$11:$D$11,'[11]18.1'!$F$11:$G$11</definedName>
    <definedName name="T18.1?L5">'[11]18.1'!$C$12:$D$12,'[11]18.1'!$F$12:$G$12</definedName>
    <definedName name="T18.1?L6">'[11]18.1'!$C$13:$D$13,'[11]18.1'!$F$13:$G$13</definedName>
    <definedName name="T18.1?L6.1">'[11]18.1'!$C$15:$D$15,'[11]18.1'!$F$15:$G$15</definedName>
    <definedName name="T18.1?L6.2">'[11]18.1'!$C$16:$D$16,'[11]18.1'!$F$16:$G$16</definedName>
    <definedName name="T18.1?L6.3">'[11]18.1'!$C$17:$D$17,'[11]18.1'!$F$17:$G$17</definedName>
    <definedName name="T18.1?L7">'[11]18.1'!$C$18:$D$18,'[11]18.1'!$F$18:$G$18</definedName>
    <definedName name="T18.1?L8">'[11]18.1'!$C$19:$D$19,'[11]18.1'!$F$19:$G$19</definedName>
    <definedName name="T18.1?L9">'[11]18.1'!$C$20:$D$20,'[11]18.1'!$F$20:$G$20</definedName>
    <definedName name="T18.1?L9.1">'[11]18.1'!$C$22:$D$22,'[11]18.1'!$F$22:$G$22</definedName>
    <definedName name="T18.1?L9.2">'[11]18.1'!$C$23:$D$23,'[11]18.1'!$F$23:$G$23</definedName>
    <definedName name="T18.1?L9.3">'[11]18.1'!$C$24:$D$24,'[11]18.1'!$F$24:$G$24</definedName>
    <definedName name="T18.1?L9.4">'[11]18.1'!$C$25:$D$25,'[11]18.1'!$F$25:$G$25</definedName>
    <definedName name="T18.1?L9.5">'[11]18.1'!$C$26:$D$26,'[11]18.1'!$F$26:$G$26</definedName>
    <definedName name="T18.1?L9.5.x">'[11]18.1'!$C$28:$D$28,'[11]18.1'!$F$28:$G$28</definedName>
    <definedName name="T18.1?L9.6">'[11]18.1'!$C$30:$D$30,'[11]18.1'!$F$30:$G$30</definedName>
    <definedName name="T18.1?L9.6.x">'[11]18.1'!$C$32:$D$32,'[11]18.1'!$F$32:$G$32</definedName>
    <definedName name="T18.1?Name">'[11]18.1'!$H$1</definedName>
    <definedName name="T18.1?Table">'[11]18.1'!$A$3:$H$47</definedName>
    <definedName name="T18.1?Title">'[11]18.1'!$A$2:$G$2</definedName>
    <definedName name="T18.1?unit?ТРУБ">'[11]18.1'!$C$8:$G$47</definedName>
    <definedName name="T18.2?axis?R?ВРАС">'[11]18.2'!$C$31:$F$31,'[11]18.2'!$C$35:$F$35</definedName>
    <definedName name="T18.2?axis?R?ВРАС?">'[11]18.2'!$B$31:$B$31,'[11]18.2'!$B$35:$B$35</definedName>
    <definedName name="T18.2?axis?R?НАП">'[11]18.2'!$C$41:$F$44,'[11]18.2'!$C$15:$F$18</definedName>
    <definedName name="T18.2?axis?R?НАП?">'[11]18.2'!$B$15:$B$18,'[11]18.2'!$B$41:$B$44</definedName>
    <definedName name="T18.2?axis?ПРД?БАЗ">'[11]18.2'!$C$9:$D$50</definedName>
    <definedName name="T18.2?axis?ПРД?РЕГ">'[11]18.2'!$E$9:$F$50</definedName>
    <definedName name="T18.2?Columns">'[102]18.2'!$F$5:$J$5</definedName>
    <definedName name="T18.2?Data">'[11]18.2'!$C$49:$F$50,'[11]18.2'!$C$9:$F$12,'[11]18.2'!$C$14:$F$23,'[11]18.2'!$C$25:$F$29,'[11]18.2'!$C$31:$F$31,'[11]18.2'!$C$33:$F$33,'[11]18.2'!$C$35:$F$35,'[11]18.2'!$C$37:$F$39,'[11]18.2'!$C$41:$F$47</definedName>
    <definedName name="T18.2?item_ext?ВСЕГО">'[11]18.2'!$C$9:$C$50,'[11]18.2'!$E$9:$E$50</definedName>
    <definedName name="T18.2?item_ext?СБЫТ" localSheetId="11">'[53]18.2'!#REF!,'[53]18.2'!#REF!</definedName>
    <definedName name="T18.2?item_ext?СБЫТ" localSheetId="12">'[53]18.2'!#REF!,'[53]18.2'!#REF!</definedName>
    <definedName name="T18.2?item_ext?СБЫТ">'[53]18.2'!#REF!,'[53]18.2'!#REF!</definedName>
    <definedName name="T18.2?ItemComments">'[102]18.2'!$E$6:$E$64</definedName>
    <definedName name="T18.2?Items">'[102]18.2'!$C$6:$C$64</definedName>
    <definedName name="T18.2?L1">'[11]18.2'!$C$9:$F$9</definedName>
    <definedName name="T18.2?L10">'[11]18.2'!$C$39:$F$39</definedName>
    <definedName name="T18.2?L10.x">'[11]18.2'!$C$41:$F$44</definedName>
    <definedName name="T18.2?L11">'[11]18.2'!$C$45:$F$45</definedName>
    <definedName name="T18.2?L12">'[11]18.2'!$C$46:$F$46</definedName>
    <definedName name="T18.2?L13">'[11]18.2'!$C$47:$F$47</definedName>
    <definedName name="T18.2?L13.1">'[11]18.2'!$C$49:$F$49</definedName>
    <definedName name="T18.2?L14">'[11]18.2'!$C$50:$F$50</definedName>
    <definedName name="T18.2?L2">'[11]18.2'!$C$10:$F$10</definedName>
    <definedName name="T18.2?L3">'[11]18.2'!$C$11:$F$11</definedName>
    <definedName name="T18.2?L4">'[11]18.2'!$C$12:$F$12</definedName>
    <definedName name="T18.2?L4.1">'[11]18.2'!$C$14:$F$14</definedName>
    <definedName name="T18.2?L4.1.x">'[11]18.2'!$C$15:$F$18</definedName>
    <definedName name="T18.2?L4.2">'[11]18.2'!$C$19:$F$19</definedName>
    <definedName name="T18.2?L4.3">'[11]18.2'!$C$20:$F$20</definedName>
    <definedName name="T18.2?L5">'[11]18.2'!$C$21:$F$21</definedName>
    <definedName name="T18.2?L6">'[11]18.2'!$C$22:$F$22</definedName>
    <definedName name="T18.2?L7">'[11]18.2'!$C$23:$F$23</definedName>
    <definedName name="T18.2?L7.1">'[11]18.2'!$C$25:$F$25</definedName>
    <definedName name="T18.2?L7.2">'[11]18.2'!$C$26:$F$26</definedName>
    <definedName name="T18.2?L7.3">'[11]18.2'!$C$27:$F$27</definedName>
    <definedName name="T18.2?L7.4">'[11]18.2'!$C$28:$F$28</definedName>
    <definedName name="T18.2?L7.5">'[11]18.2'!$C$29:$F$29</definedName>
    <definedName name="T18.2?L7.5.x">'[11]18.2'!$C$31:$F$31</definedName>
    <definedName name="T18.2?L7.6">'[11]18.2'!$C$33:$F$33</definedName>
    <definedName name="T18.2?L7.6.x">'[11]18.2'!$C$35:$F$35</definedName>
    <definedName name="T18.2?L8">'[11]18.2'!$C$37:$F$37</definedName>
    <definedName name="T18.2?L9">'[11]18.2'!$C$38:$F$38</definedName>
    <definedName name="T18.2?Name">'[11]18.2'!$F$1</definedName>
    <definedName name="T18.2?Scope">'[102]18.2'!$F$6:$J$64</definedName>
    <definedName name="T18.2?Table">'[11]18.2'!$A$3:$F$58</definedName>
    <definedName name="T18.2?Title">'[11]18.2'!$A$2:$F$2</definedName>
    <definedName name="T18.2?unit?ТРУБ">'[11]18.2'!$C$9:$F$50</definedName>
    <definedName name="T18.2?Units">'[102]18.2'!$D$6:$D$64</definedName>
    <definedName name="T18.2?ВРАС">'[53]18.2'!$B$35:$B$38,'[53]18.2'!$B$28:$B$31</definedName>
    <definedName name="T18.2_Protect" localSheetId="11">'[53]18.2'!$F$58:$J$59,'[53]18.2'!$F$62:$J$62,'[53]18.2'!$F$64:$J$67,'[53]18.2'!$F$6:$J$8,P1_T18.2_Protect</definedName>
    <definedName name="T18.2_Protect" localSheetId="12">'[53]18.2'!$F$58:$J$59,'[53]18.2'!$F$62:$J$62,'[53]18.2'!$F$64:$J$67,'[53]18.2'!$F$6:$J$8,P1_T18.2_Protect</definedName>
    <definedName name="T18.2_Protect">'[53]18.2'!$F$58:$J$59,'[53]18.2'!$F$62:$J$62,'[53]18.2'!$F$64:$J$67,'[53]18.2'!$F$6:$J$8,P1_T18.2_Protect</definedName>
    <definedName name="T18?axis?R?ВРАС">'[11]18'!$C$28:$D$28,'[11]18'!$C$32:$D$32</definedName>
    <definedName name="T18?axis?R?ВРАС?">'[11]18'!$B$28:$B$28,'[11]18'!$B$32:$B$32</definedName>
    <definedName name="T18?axis?ПРД?БАЗ">'[11]18'!$C$7:$C$55</definedName>
    <definedName name="T18?axis?ПРД?ПРЕД">'[38]18'!$N$6:$O$43,'[38]18'!$G$6:$H$43</definedName>
    <definedName name="T18?axis?ПРД?РЕГ">'[11]18'!$D$7:$D$55</definedName>
    <definedName name="T18?axis?ПФ?ПЛАН">'[38]18'!$L$6:$L$43,'[38]18'!$G$6:$G$43,'[38]18'!$N$6:$N$43,'[38]18'!$I$6:$I$43</definedName>
    <definedName name="T18?axis?ПФ?ФАКТ">'[38]18'!$M$6:$M$43,'[38]18'!$H$6:$H$43,'[38]18'!$O$6:$O$43,'[38]18'!$J$6:$J$43</definedName>
    <definedName name="T18?Data">'[11]18'!$C$44:$D$44,'[11]18'!$C$46:$D$49,'[11]18'!$C$51:$D$55,'[11]18'!$C$7:$D$12,'[11]18'!$C$14:$D$19,'[11]18'!$C$21:$D$26,'[11]18'!$C$28:$D$28,'[11]18'!$C$30:$D$30,'[11]18'!$C$32:$D$32,'[11]18'!$C$34:$D$42</definedName>
    <definedName name="T18?L1">'[11]18'!$C$7:$D$7</definedName>
    <definedName name="T18?L10">'[11]18'!$C$34:$D$34</definedName>
    <definedName name="T18?L11">'[11]18'!$C$35:$D$35</definedName>
    <definedName name="T18?L11.1">'[11]18'!$C$36:$D$36</definedName>
    <definedName name="T18?L11.2">'[11]18'!$C$37:$D$37</definedName>
    <definedName name="T18?L12">'[11]18'!$C$38:$D$38</definedName>
    <definedName name="T18?L13">'[11]18'!$C$39:$D$39</definedName>
    <definedName name="T18?L14">'[11]18'!$C$40:$D$40</definedName>
    <definedName name="T18?L15">'[11]18'!$C$41:$D$41</definedName>
    <definedName name="T18?L16">'[11]18'!$C$42:$D$42</definedName>
    <definedName name="T18?L16.1">'[11]18'!$C$44:$D$44</definedName>
    <definedName name="T18?L16.1.1">'[11]18'!$C$46:$D$46</definedName>
    <definedName name="T18?L16.1.2">'[11]18'!$C$47:$D$47</definedName>
    <definedName name="T18?L16.1.3">'[11]18'!$C$48:$D$48</definedName>
    <definedName name="T18?L17">'[11]18'!$C$49:$D$49</definedName>
    <definedName name="T18?L17.1">'[11]18'!$C$51:$D$51</definedName>
    <definedName name="T18?L17.2">'[11]18'!$C$52:$D$52</definedName>
    <definedName name="T18?L17.3">'[11]18'!$C$53:$D$53</definedName>
    <definedName name="T18?L17.4">'[11]18'!$C$54:$D$54</definedName>
    <definedName name="T18?L18">'[11]18'!$C$55:$D$55</definedName>
    <definedName name="T18?L2">'[11]18'!$C$8:$D$8</definedName>
    <definedName name="T18?L3">'[11]18'!$C$9:$D$9</definedName>
    <definedName name="T18?L4">'[11]18'!$C$10:$D$10</definedName>
    <definedName name="T18?L5">'[11]18'!$C$11:$D$11</definedName>
    <definedName name="T18?L6">'[11]18'!$C$12:$D$12</definedName>
    <definedName name="T18?L6.1">'[11]18'!$C$14:$D$14</definedName>
    <definedName name="T18?L6.2">'[11]18'!$C$15:$D$15</definedName>
    <definedName name="T18?L6.3">'[11]18'!$C$16:$D$16</definedName>
    <definedName name="T18?L7">'[11]18'!$C$17:$D$17</definedName>
    <definedName name="T18?L8">'[11]18'!$C$18:$D$18</definedName>
    <definedName name="T18?L9">'[11]18'!$C$19:$D$19</definedName>
    <definedName name="T18?L9.1">'[11]18'!$C$21:$D$21</definedName>
    <definedName name="T18?L9.2">'[11]18'!$C$22:$D$22</definedName>
    <definedName name="T18?L9.3">'[11]18'!$C$23:$D$23</definedName>
    <definedName name="T18?L9.4">'[11]18'!$C$24:$D$24</definedName>
    <definedName name="T18?L9.5">'[11]18'!$C$25:$D$25</definedName>
    <definedName name="T18?L9.6">'[11]18'!$C$26:$D$26</definedName>
    <definedName name="T18?L9.6.x">'[11]18'!$C$28:$D$28</definedName>
    <definedName name="T18?L9.7">'[11]18'!$C$30:$D$30</definedName>
    <definedName name="T18?L9.7.x">'[11]18'!$C$32:$D$32</definedName>
    <definedName name="T18?Name">'[11]18'!$D$1</definedName>
    <definedName name="T18?Table">'[11]18'!$A$3:$D$55</definedName>
    <definedName name="T18?Title">'[11]18'!$A$2:$D$2</definedName>
    <definedName name="T18?unit?ТРУБ">'[11]18'!$C$7:$D$55</definedName>
    <definedName name="T18_1_Copy1">'[11]18.1'!$A$28:$IV$28</definedName>
    <definedName name="T18_1_Copy2">'[11]18.1'!$A$32:$IV$32</definedName>
    <definedName name="T18_1_Copy3">'[11]18.1'!$F$1:$G$65536</definedName>
    <definedName name="T18_1_Name1">'[11]18.1'!$B$28:$B$28</definedName>
    <definedName name="T18_1_Name2">'[11]18.1'!$B$32:$B$32</definedName>
    <definedName name="T18_1_Name3">'[11]18.1'!$F$4</definedName>
    <definedName name="T18_2_Copy1">'[11]18.2'!$A$31:$IV$31</definedName>
    <definedName name="T18_2_Copy2">'[11]18.2'!$A$35:$IV$35</definedName>
    <definedName name="T18_2_Name1">'[11]18.2'!$B$31:$B$31</definedName>
    <definedName name="T18_2_Name2">'[11]18.2'!$B$35:$B$35</definedName>
    <definedName name="T18_Copy1">'[11]18'!$A$28:$IV$28</definedName>
    <definedName name="T18_Copy2">'[11]18'!$A$32:$IV$32</definedName>
    <definedName name="T18_Name1">'[11]18'!$B$28:$B$28</definedName>
    <definedName name="T18_Name2">'[11]18'!$B$32:$B$32</definedName>
    <definedName name="T18_Protect">'[38]18'!$B$6:$C$41,'[38]18'!$A$44:$IV$143,'[38]18'!$P$1:$AP$65536,'[38]18'!$G$6:$K$41</definedName>
    <definedName name="T19.1.1?axis?C?ПЭ">'[11]19.1.1'!$C$9:$G$44</definedName>
    <definedName name="T19.1.1?axis?C?ПЭ?">'[11]19.1.1'!$C$5:$G$5</definedName>
    <definedName name="T19.1.1?axis?C?СЦТ">'[11]19.1.1'!$C$9:$G$44</definedName>
    <definedName name="T19.1.1?axis?C?СЦТ?">'[11]19.1.1'!$C$6:$G$6</definedName>
    <definedName name="T19.1.1?axis?R?ВРАС">'[11]19.1.1'!$C$29:$G$29,'[11]19.1.1'!$C$33:$G$33</definedName>
    <definedName name="T19.1.1?axis?R?ВРАС?">'[11]19.1.1'!$B$29:$B$29,'[11]19.1.1'!$B$33:$B$33</definedName>
    <definedName name="T19.1.1?axis?ПРД?БАЗ">'[11]19.1.1'!$C$9:$C$44,'[11]19.1.1'!$F$9:$F$44</definedName>
    <definedName name="T19.1.1?axis?ПРД?РЕГ">'[11]19.1.1'!$D$9:$D$44,'[11]19.1.1'!$G$9:$G$44</definedName>
    <definedName name="T19.1.1?Data" localSheetId="11">P1_T19.1.1?Data,P2_T19.1.1?Data</definedName>
    <definedName name="T19.1.1?Data" localSheetId="12">P1_T19.1.1?Data,P2_T19.1.1?Data</definedName>
    <definedName name="T19.1.1?Data">P1_T19.1.1?Data,P2_T19.1.1?Data</definedName>
    <definedName name="T19.1.1?L1">'[11]19.1.1'!$C$9:$D$9,'[11]19.1.1'!$F$9:$G$9</definedName>
    <definedName name="T19.1.1?L10">'[11]19.1.1'!$C$35:$D$35,'[11]19.1.1'!$F$35:$G$35</definedName>
    <definedName name="T19.1.1?L11">'[11]19.1.1'!$C$36:$D$36,'[11]19.1.1'!$F$36:$G$36</definedName>
    <definedName name="T19.1.1?L12">'[11]19.1.1'!$C$37:$D$37,'[11]19.1.1'!$F$37:$G$37</definedName>
    <definedName name="T19.1.1?L13">'[11]19.1.1'!$C$38:$D$38,'[11]19.1.1'!$F$38:$G$38</definedName>
    <definedName name="T19.1.1?L14">'[11]19.1.1'!$C$39:$D$39,'[11]19.1.1'!$F$39:$G$39</definedName>
    <definedName name="T19.1.1?L14.1">'[11]19.1.1'!$C$41:$D$41,'[11]19.1.1'!$F$41:$G$41</definedName>
    <definedName name="T19.1.1?L15">'[11]19.1.1'!$C$42:$D$42,'[11]19.1.1'!$F$42:$G$42</definedName>
    <definedName name="T19.1.1?L15.1">'[11]19.1.1'!$C$44:$D$44,'[11]19.1.1'!$F$44:$G$44</definedName>
    <definedName name="T19.1.1?L2">'[11]19.1.1'!$C$10:$D$10,'[11]19.1.1'!$F$10:$G$10</definedName>
    <definedName name="T19.1.1?L3">'[11]19.1.1'!$C$11:$D$11,'[11]19.1.1'!$F$11:$G$11</definedName>
    <definedName name="T19.1.1?L4">'[11]19.1.1'!$C$12:$D$12,'[11]19.1.1'!$F$12:$G$12</definedName>
    <definedName name="T19.1.1?L5">'[11]19.1.1'!$C$13:$D$13,'[11]19.1.1'!$F$13:$G$13</definedName>
    <definedName name="T19.1.1?L6">'[11]19.1.1'!$C$14:$D$14,'[11]19.1.1'!$F$14:$G$14</definedName>
    <definedName name="T19.1.1?L6.1">'[11]19.1.1'!$C$16:$D$16,'[11]19.1.1'!$F$16:$G$16</definedName>
    <definedName name="T19.1.1?L6.2">'[11]19.1.1'!$C$17:$D$17,'[11]19.1.1'!$F$17:$G$17</definedName>
    <definedName name="T19.1.1?L6.3">'[11]19.1.1'!$C$18:$D$18,'[11]19.1.1'!$F$18:$G$18</definedName>
    <definedName name="T19.1.1?L7">'[11]19.1.1'!$C$19:$D$19,'[11]19.1.1'!$F$19:$G$19</definedName>
    <definedName name="T19.1.1?L8">'[11]19.1.1'!$C$20:$D$20,'[11]19.1.1'!$F$20:$G$20</definedName>
    <definedName name="T19.1.1?L9">'[11]19.1.1'!$C$21:$D$21,'[11]19.1.1'!$F$21:$G$21</definedName>
    <definedName name="T19.1.1?L9.1">'[11]19.1.1'!$C$23:$D$23,'[11]19.1.1'!$F$23:$G$23</definedName>
    <definedName name="T19.1.1?L9.2">'[11]19.1.1'!$C$24:$D$24,'[11]19.1.1'!$F$24:$G$24</definedName>
    <definedName name="T19.1.1?L9.3">'[11]19.1.1'!$C$25:$D$25,'[11]19.1.1'!$F$25:$G$25</definedName>
    <definedName name="T19.1.1?L9.4">'[11]19.1.1'!$C$26:$D$26,'[11]19.1.1'!$F$26:$G$26</definedName>
    <definedName name="T19.1.1?L9.5">'[11]19.1.1'!$C$27:$D$27,'[11]19.1.1'!$F$27:$G$27</definedName>
    <definedName name="T19.1.1?L9.5.x">'[11]19.1.1'!$C$29:$D$29,'[11]19.1.1'!$F$29:$G$29</definedName>
    <definedName name="T19.1.1?L9.6">'[11]19.1.1'!$C$31:$D$31,'[11]19.1.1'!$F$31:$G$31</definedName>
    <definedName name="T19.1.1?L9.6.x">'[11]19.1.1'!$C$33:$D$33,'[11]19.1.1'!$F$33:$G$33</definedName>
    <definedName name="T19.1.1?Name">'[11]19.1.1'!$H$1</definedName>
    <definedName name="T19.1.1?Table">'[11]19.1.1'!$A$3:$H$44</definedName>
    <definedName name="T19.1.1?Title">'[11]19.1.1'!$A$2:$G$2</definedName>
    <definedName name="T19.1.1?unit?ТРУБ">'[11]19.1.1'!$C$9:$G$44</definedName>
    <definedName name="T19.1.2?axis?C?СЦТ">'[11]19.1.2'!$C$9:$G$44</definedName>
    <definedName name="T19.1.2?axis?C?СЦТ?">'[11]19.1.2'!$C$5:$G$5</definedName>
    <definedName name="T19.1.2?axis?R?ВРАС">'[11]19.1.2'!$C$29:$G$29,'[11]19.1.2'!$C$33:$G$33</definedName>
    <definedName name="T19.1.2?axis?R?ВРАС?">'[11]19.1.2'!$B$29:$B$29,'[11]19.1.2'!$B$33:$B$33</definedName>
    <definedName name="T19.1.2?axis?ПРД?БАЗ">'[11]19.1.2'!$C$9:$C$44,'[11]19.1.2'!$F$9:$F$44</definedName>
    <definedName name="T19.1.2?axis?ПРД?РЕГ">'[11]19.1.2'!$D$9:$D$44,'[11]19.1.2'!$G$9:$G$44</definedName>
    <definedName name="T19.1.2?Data" localSheetId="11">P1_T19.1.2?Data,P2_T19.1.2?Data</definedName>
    <definedName name="T19.1.2?Data" localSheetId="12">P1_T19.1.2?Data,P2_T19.1.2?Data</definedName>
    <definedName name="T19.1.2?Data">P1_T19.1.2?Data,P2_T19.1.2?Data</definedName>
    <definedName name="T19.1.2?L1">'[11]19.1.2'!$C$9:$D$9,'[11]19.1.2'!$F$9:$G$9</definedName>
    <definedName name="T19.1.2?L10">'[11]19.1.2'!$C$35:$D$35,'[11]19.1.2'!$F$35:$G$35</definedName>
    <definedName name="T19.1.2?L11">'[11]19.1.2'!$C$36:$D$36,'[11]19.1.2'!$F$36:$G$36</definedName>
    <definedName name="T19.1.2?L12">'[11]19.1.2'!$C$37:$D$37,'[11]19.1.2'!$F$37:$G$37</definedName>
    <definedName name="T19.1.2?L13">'[11]19.1.2'!$C$38:$D$38,'[11]19.1.2'!$F$38:$G$38</definedName>
    <definedName name="T19.1.2?L14">'[11]19.1.2'!$C$39:$D$39,'[11]19.1.2'!$F$39:$G$39</definedName>
    <definedName name="T19.1.2?L14.1">'[11]19.1.2'!$C$41:$D$41,'[11]19.1.2'!$F$41:$G$41</definedName>
    <definedName name="T19.1.2?L15">'[11]19.1.2'!$C$42:$D$42,'[11]19.1.2'!$F$42:$G$42</definedName>
    <definedName name="T19.1.2?L15.1">'[11]19.1.2'!$C$44:$D$44,'[11]19.1.2'!$F$44:$G$44</definedName>
    <definedName name="T19.1.2?L2">'[11]19.1.2'!$C$10:$D$10,'[11]19.1.2'!$F$10:$G$10</definedName>
    <definedName name="T19.1.2?L3">'[11]19.1.2'!$C$11:$D$11,'[11]19.1.2'!$F$11:$G$11</definedName>
    <definedName name="T19.1.2?L4">'[11]19.1.2'!$C$12:$D$12,'[11]19.1.2'!$F$12:$G$12</definedName>
    <definedName name="T19.1.2?L5">'[11]19.1.2'!$C$13:$D$13,'[11]19.1.2'!$F$13:$G$13</definedName>
    <definedName name="T19.1.2?L6">'[11]19.1.2'!$C$14:$D$14,'[11]19.1.2'!$F$14:$G$14</definedName>
    <definedName name="T19.1.2?L6.1">'[11]19.1.2'!$C$16:$D$16,'[11]19.1.2'!$F$16:$G$16</definedName>
    <definedName name="T19.1.2?L6.2">'[11]19.1.2'!$C$17:$D$17,'[11]19.1.2'!$F$17:$G$17</definedName>
    <definedName name="T19.1.2?L6.3">'[11]19.1.2'!$C$18:$D$18,'[11]19.1.2'!$F$18:$G$18</definedName>
    <definedName name="T19.1.2?L7">'[11]19.1.2'!$C$19:$D$19,'[11]19.1.2'!$F$19:$G$19</definedName>
    <definedName name="T19.1.2?L8">'[11]19.1.2'!$C$20:$D$20,'[11]19.1.2'!$F$20:$G$20</definedName>
    <definedName name="T19.1.2?L9">'[11]19.1.2'!$C$21:$D$21,'[11]19.1.2'!$F$21:$G$21</definedName>
    <definedName name="T19.1.2?L9.1">'[11]19.1.2'!$C$23:$D$23,'[11]19.1.2'!$F$23:$G$23</definedName>
    <definedName name="T19.1.2?L9.2">'[11]19.1.2'!$C$24:$D$24,'[11]19.1.2'!$F$24:$G$24</definedName>
    <definedName name="T19.1.2?L9.3">'[11]19.1.2'!$C$25:$D$25,'[11]19.1.2'!$F$25:$G$25</definedName>
    <definedName name="T19.1.2?L9.4">'[11]19.1.2'!$C$26:$D$26,'[11]19.1.2'!$F$26:$G$26</definedName>
    <definedName name="T19.1.2?L9.5">'[11]19.1.2'!$C$27:$D$27,'[11]19.1.2'!$F$27:$G$27</definedName>
    <definedName name="T19.1.2?L9.5.x">'[11]19.1.2'!$C$29:$D$29,'[11]19.1.2'!$F$29:$G$29</definedName>
    <definedName name="T19.1.2?L9.6">'[11]19.1.2'!$C$31:$D$31,'[11]19.1.2'!$F$31:$G$31</definedName>
    <definedName name="T19.1.2?L9.6.x">'[11]19.1.2'!$C$33:$D$33,'[11]19.1.2'!$F$33:$G$33</definedName>
    <definedName name="T19.1.2?Name">'[11]19.1.2'!$H$1</definedName>
    <definedName name="T19.1.2?Table">'[11]19.1.2'!$A$3:$H$44</definedName>
    <definedName name="T19.1.2?Title">'[11]19.1.2'!$A$2:$G$2</definedName>
    <definedName name="T19.1.2?unit?ТРУБ">'[11]19.1.2'!$C$9:$G$44</definedName>
    <definedName name="T19.2?axis?C?СЦТ">'[11]19.2'!$C$10:$K$49</definedName>
    <definedName name="T19.2?axis?C?СЦТ?">'[11]19.2'!$C$5:$K$5</definedName>
    <definedName name="T19.2?axis?R?ВРАС">'[11]19.2'!$C$33:$K$33,'[11]19.2'!$C$37:$K$37</definedName>
    <definedName name="T19.2?axis?R?ВРАС?">'[11]19.2'!$B$33:$B$33,'[11]19.2'!$B$37:$B$37</definedName>
    <definedName name="T19.2?axis?ПРД?БАЗ">'[11]19.2'!$H$10:$I$49,'[11]19.2'!$C$10:$D$49</definedName>
    <definedName name="T19.2?axis?ПРД?РЕГ">'[11]19.2'!$E$10:$F$49,'[11]19.2'!$J$10:$K$49</definedName>
    <definedName name="T19.2?Data" localSheetId="11">P1_T19.2?Data,P2_T19.2?Data</definedName>
    <definedName name="T19.2?Data" localSheetId="12">P1_T19.2?Data,P2_T19.2?Data</definedName>
    <definedName name="T19.2?Data">P1_T19.2?Data,P2_T19.2?Data</definedName>
    <definedName name="T19.2?item_ext?СБЫТ">'[11]19.2'!$I$10:$I$46,'[11]19.2'!$K$10:$K$46,'[11]19.2'!$D$10:$D$46,'[11]19.2'!$F$10:$F$46</definedName>
    <definedName name="T19.2?L1">'[11]19.2'!$C$10:$F$10,'[11]19.2'!$H$10:$K$10</definedName>
    <definedName name="T19.2?L1.1">'[11]19.2'!$C$12:$F$12,'[11]19.2'!$H$12:$K$12</definedName>
    <definedName name="T19.2?L1.2">'[11]19.2'!$C$13:$F$13,'[11]19.2'!$H$13:$K$13</definedName>
    <definedName name="T19.2?L1.3">'[11]19.2'!$C$14:$F$14,'[11]19.2'!$H$14:$K$14</definedName>
    <definedName name="T19.2?L10">'[11]19.2'!$C$40:$F$40,'[11]19.2'!$H$40:$K$40</definedName>
    <definedName name="T19.2?L11">'[11]19.2'!$C$41:$F$41,'[11]19.2'!$H$41:$K$41</definedName>
    <definedName name="T19.2?L12">'[11]19.2'!$C$42:$F$42,'[11]19.2'!$H$42:$K$42</definedName>
    <definedName name="T19.2?L13">'[11]19.2'!$C$43:$F$43,'[11]19.2'!$H$43:$K$43</definedName>
    <definedName name="T19.2?L14">'[11]19.2'!$C$44:$F$44,'[11]19.2'!$H$44:$K$44</definedName>
    <definedName name="T19.2?L14.1">'[11]19.2'!$C$46:$F$46,'[11]19.2'!$H$46:$K$46</definedName>
    <definedName name="T19.2?L15.1">'[11]19.2'!$C$48:$K$48</definedName>
    <definedName name="T19.2?L15.2">'[11]19.2'!$C$49:$K$49</definedName>
    <definedName name="T19.2?L2">'[11]19.2'!$C$15:$F$15,'[11]19.2'!$H$15:$K$15</definedName>
    <definedName name="T19.2?L3">'[11]19.2'!$C$16:$F$16,'[11]19.2'!$H$16:$K$16</definedName>
    <definedName name="T19.2?L4">'[11]19.2'!$C$17:$F$17,'[11]19.2'!$H$17:$K$17</definedName>
    <definedName name="T19.2?L5">'[11]19.2'!$C$18:$F$18,'[11]19.2'!$H$18:$K$18</definedName>
    <definedName name="T19.2?L5.1">'[11]19.2'!$C$20:$F$20,'[11]19.2'!$H$20:$K$20</definedName>
    <definedName name="T19.2?L5.2">'[11]19.2'!$C$21:$F$21,'[11]19.2'!$H$21:$K$21</definedName>
    <definedName name="T19.2?L5.3">'[11]19.2'!$C$22:$F$22,'[11]19.2'!$H$22:$K$22</definedName>
    <definedName name="T19.2?L6">'[11]19.2'!$C$23:$F$23,'[11]19.2'!$H$23:$K$23</definedName>
    <definedName name="T19.2?L7">'[11]19.2'!$C$24:$F$24,'[11]19.2'!$H$24:$K$24</definedName>
    <definedName name="T19.2?L8">'[11]19.2'!$C$25:$F$25,'[11]19.2'!$H$25:$K$25</definedName>
    <definedName name="T19.2?L8.1">'[11]19.2'!$C$27:$F$27,'[11]19.2'!$H$27:$K$27</definedName>
    <definedName name="T19.2?L8.2">'[11]19.2'!$C$28:$F$28,'[11]19.2'!$H$28:$K$28</definedName>
    <definedName name="T19.2?L8.3">'[11]19.2'!$C$29:$F$29,'[11]19.2'!$H$29:$K$29</definedName>
    <definedName name="T19.2?L8.4">'[11]19.2'!$C$30:$F$30,'[11]19.2'!$H$30:$K$30</definedName>
    <definedName name="T19.2?L8.5">'[11]19.2'!$C$31:$F$31,'[11]19.2'!$H$31:$K$31</definedName>
    <definedName name="T19.2?L8.5.x">'[11]19.2'!$C$33:$F$33,'[11]19.2'!$H$33:$K$33</definedName>
    <definedName name="T19.2?L8.6">'[11]19.2'!$C$35:$F$35,'[11]19.2'!$H$35:$K$35</definedName>
    <definedName name="T19.2?L8.6.x">'[11]19.2'!$C$37:$F$37,'[11]19.2'!$H$37:$K$37</definedName>
    <definedName name="T19.2?L9">'[11]19.2'!$C$39:$F$39,'[11]19.2'!$H$39:$K$39</definedName>
    <definedName name="T19.2?Name">'[11]19.2'!$L$1</definedName>
    <definedName name="T19.2?Table">'[11]19.2'!$A$3:$L$49</definedName>
    <definedName name="T19.2?Title">'[11]19.2'!$A$2:$K$2</definedName>
    <definedName name="T19.2?unit?РУБ.ГКАЛ">'[11]19.2'!$C$43:$K$43</definedName>
    <definedName name="T19.2?unit?ТГКАЛ">'[11]19.2'!$C$42:$K$42</definedName>
    <definedName name="T19.2?unit?ТРУБ">'[11]19.2'!$C$44:$K$49,'[11]19.2'!$C$10:$K$41</definedName>
    <definedName name="T19?axis?R?ВРАС">'[11]19'!$C$27:$D$27,'[11]19'!$C$31:$D$31</definedName>
    <definedName name="T19?axis?R?ВРАС?">'[11]19'!$B$27:$B$27,'[11]19'!$B$31:$B$31</definedName>
    <definedName name="T19?axis?ПРД?БАЗ">'[11]19'!$C$7:$C$50</definedName>
    <definedName name="T19?axis?ПРД?ПРЕД">'[38]19'!$N$6:$O$26,'[38]19'!$G$6:$H$26</definedName>
    <definedName name="T19?axis?ПРД?РЕГ">'[11]19'!$D$7:$D$50</definedName>
    <definedName name="T19?axis?ПФ?ПЛАН">'[38]19'!$L$6:$L$26,'[38]19'!$G$6:$G$26,'[38]19'!$N$6:$N$26,'[38]19'!$I$6:$I$26</definedName>
    <definedName name="T19?axis?ПФ?ФАКТ">'[38]19'!$M$6:$M$26,'[38]19'!$H$6:$H$26,'[38]19'!$O$6:$O$26,'[38]19'!$J$6:$J$26</definedName>
    <definedName name="T19?Data">'[34]19'!$J$8:$M$16,'[34]19'!$C$8:$H$16</definedName>
    <definedName name="T19?L1">'[11]19'!$C$7:$D$7</definedName>
    <definedName name="T19?L1.x">'[38]19'!$G$20:$O$22,'[38]19'!$G$8:$O$10</definedName>
    <definedName name="T19?L10">'[11]19'!$C$33:$D$33</definedName>
    <definedName name="T19?L10.1">'[11]19'!$C$34:$D$34</definedName>
    <definedName name="T19?L10.2">'[11]19'!$C$35:$D$35</definedName>
    <definedName name="T19?L11">'[11]19'!$C$36:$D$36</definedName>
    <definedName name="T19?L12">'[11]19'!$C$37:$D$37</definedName>
    <definedName name="T19?L13">'[11]19'!$C$38:$D$38</definedName>
    <definedName name="T19?L14">'[11]19'!$C$39:$D$39</definedName>
    <definedName name="T19?L15">'[11]19'!$C$40:$D$40</definedName>
    <definedName name="T19?L15.1">'[11]19'!$C$42:$D$42</definedName>
    <definedName name="T19?L15.1.1">'[11]19'!$C$44:$D$44</definedName>
    <definedName name="T19?L15.1.2">'[11]19'!$C$45:$D$45</definedName>
    <definedName name="T19?L16">'[11]19'!$C$46:$D$46</definedName>
    <definedName name="T19?L16.1">'[11]19'!$C$48:$D$48</definedName>
    <definedName name="T19?L16.2">'[11]19'!$C$49:$D$49</definedName>
    <definedName name="T19?L16.3">'[11]19'!$C$50:$D$50</definedName>
    <definedName name="T19?L2">'[11]19'!$C$8:$D$8</definedName>
    <definedName name="T19?L3">'[11]19'!$C$9:$D$9</definedName>
    <definedName name="T19?L4">'[11]19'!$C$10:$D$10</definedName>
    <definedName name="T19?L5">'[11]19'!$C$11:$D$11</definedName>
    <definedName name="T19?L6">'[11]19'!$C$12:$D$12</definedName>
    <definedName name="T19?L6.1">'[11]19'!$C$14:$D$14</definedName>
    <definedName name="T19?L6.2">'[11]19'!$C$15:$D$15</definedName>
    <definedName name="T19?L6.3">'[11]19'!$C$16:$D$16</definedName>
    <definedName name="T19?L7">'[11]19'!$C$17:$D$17</definedName>
    <definedName name="T19?L8">'[11]19'!$C$18:$D$18</definedName>
    <definedName name="T19?L9">'[11]19'!$C$19:$D$19</definedName>
    <definedName name="T19?L9.1">'[11]19'!$C$21:$D$21</definedName>
    <definedName name="T19?L9.2">'[11]19'!$C$22:$D$22</definedName>
    <definedName name="T19?L9.3">'[11]19'!$C$23:$D$23</definedName>
    <definedName name="T19?L9.4">'[11]19'!$C$24:$D$24</definedName>
    <definedName name="T19?L9.5">'[11]19'!$C$25:$D$25</definedName>
    <definedName name="T19?L9.5.x">'[11]19'!$C$27:$D$27</definedName>
    <definedName name="T19?L9.6">'[11]19'!$C$29:$D$29</definedName>
    <definedName name="T19?L9.6.x">'[11]19'!$C$31:$D$31</definedName>
    <definedName name="T19?Name">'[11]19'!$D$1</definedName>
    <definedName name="T19?Table">'[11]19'!$A$3:$D$50</definedName>
    <definedName name="T19?Title">'[11]19'!$A$2:$D$2</definedName>
    <definedName name="T19?unit?ТРУБ">'[11]19'!$C$7:$D$50</definedName>
    <definedName name="T19_1_1_Copy1">'[11]19.1.1'!$A$29:$IV$29</definedName>
    <definedName name="T19_1_1_Copy2">'[11]19.1.1'!$A$33:$IV$33</definedName>
    <definedName name="T19_1_1_Copy3">'[11]19.1.1'!$F$1:$G$65536</definedName>
    <definedName name="T19_1_1_Name1">'[11]19.1.1'!$B$29:$B$29</definedName>
    <definedName name="T19_1_1_Name2">'[11]19.1.1'!$B$33:$B$33</definedName>
    <definedName name="T19_1_1_Name3">'[11]19.1.1'!$F$4</definedName>
    <definedName name="T19_1_2_Copy1">'[11]19.1.2'!$A$29:$IV$29</definedName>
    <definedName name="T19_1_2_Copy2">'[11]19.1.2'!$A$33:$IV$33</definedName>
    <definedName name="T19_1_2_Copy3">'[11]19.1.2'!$F$1:$G$65536</definedName>
    <definedName name="T19_1_2_Name1">'[11]19.1.2'!$B$29:$B$29</definedName>
    <definedName name="T19_1_2_Name2">'[11]19.1.2'!$B$33:$B$33</definedName>
    <definedName name="T19_1_2_Name3">'[11]19.1.2'!$F$4</definedName>
    <definedName name="T19_2_Copy1">'[11]19.2'!$A$33:$IV$33</definedName>
    <definedName name="T19_2_Copy2">'[11]19.2'!$A$37:$IV$37</definedName>
    <definedName name="T19_2_Copy3">'[11]19.2'!$H$1:$K$65536</definedName>
    <definedName name="T19_2_Name1">'[11]19.2'!$B$33:$B$33</definedName>
    <definedName name="T19_2_Name2">'[11]19.2'!$B$37:$B$37</definedName>
    <definedName name="T19_2_Name3">'[11]19.2'!$H$4</definedName>
    <definedName name="T19_Copy1">'[11]19'!$A$27:$IV$27</definedName>
    <definedName name="T19_Copy2">'[11]19'!$A$31:$IV$31</definedName>
    <definedName name="T19_Name1">'[11]19'!$B$27:$B$27</definedName>
    <definedName name="T19_Name2">'[11]19'!$B$31:$B$31</definedName>
    <definedName name="T19_Protect">'[38]19'!$G$6:$K$23,'[38]19'!$A$27:$IV$126,'[38]19'!$P$1:$AP$65536,'[38]19'!$A$6:$C$23</definedName>
    <definedName name="T19_Protection">'[34]19'!$E$13:$H$13,'[34]19'!$E$15:$H$15,'[34]19'!$J$8:$M$11,'[34]19'!$J$13:$M$13,'[34]19'!$J$15:$M$15,'[34]19'!$E$4:$H$4,'[34]19'!$J$4:$M$4,'[34]19'!$E$8:$H$11</definedName>
    <definedName name="T2.1?axis?C?ПЭ?">'[38]2.1'!$E$5:$I$5</definedName>
    <definedName name="T2.1?axis?R?ВТОП">'[38]2.1'!$E$46:$I$56,'[38]2.1'!$E$59:$I$69,'[38]2.1'!$E$72:$I$82,'[38]2.1'!$E$85:$I$95,'[38]2.1'!$E$98:$I$108,'[38]2.1'!$E$112:$I$122,'[38]2.1'!$E$125:$I$135,'[38]2.1'!$E$139:$I$149</definedName>
    <definedName name="T2.1?axis?R?ВТОП?">'[38]2.1'!$C$153:$C$163,'[38]2.1'!$C$139:$C$149,'[38]2.1'!$C$125:$C$135,'[38]2.1'!$C$112:$C$122,'[38]2.1'!$C$98:$C$108,'[38]2.1'!$C$85:$C$95,'[38]2.1'!$C$72:$C$82,'[38]2.1'!$C$59:$C$69</definedName>
    <definedName name="T2.1?axis?R?ДЕТ">'[38]2.1'!$E$167:$I$177,'[38]2.1'!$E$32:$I$42,'[38]2.1'!$E$46:$I$56,'[38]2.1'!$E$59:$I$69,'[38]2.1'!$E$72:$I$82,'[38]2.1'!$E$85:$I$95,'[38]2.1'!$E$98:$I$108,'[38]2.1'!$E$112:$I$122</definedName>
    <definedName name="T2.1?axis?R?ДЕТ?">'[38]2.1'!$B$46:$B$56,'[38]2.1'!$B$59:$B$69,'[38]2.1'!$B$72:$B$82,'[38]2.1'!$B$85:$B$95,'[38]2.1'!$B$98:$B$108,'[38]2.1'!$B$112:$B$122,'[38]2.1'!$B$125:$B$135,'[38]2.1'!$B$139:$B$149</definedName>
    <definedName name="T2.1?axis?R?ПЭ">'[11]2.1'!$C$13:$D$13,'[11]2.1'!$C$27:$D$27,'[11]2.1'!$C$31:$D$31,'[11]2.1'!$C$38:$D$38,'[11]2.1'!$C$42:$D$42,'[11]2.1'!$C$9:$D$9</definedName>
    <definedName name="T2.1?axis?R?ПЭ?">'[11]2.1'!$B$13:$B$13,'[11]2.1'!$B$27:$B$27,'[11]2.1'!$B$31:$B$31,'[11]2.1'!$B$38:$B$38,'[11]2.1'!$B$42:$B$42,'[11]2.1'!$B$9:$B$9</definedName>
    <definedName name="T2.1?axis?ПРД?БАЗ">'[11]2.1'!$C$6:$C$45</definedName>
    <definedName name="T2.1?axis?ПРД?РЕГ">'[11]2.1'!$D$6:$D$45</definedName>
    <definedName name="T2.1?Data">#N/A</definedName>
    <definedName name="T2.1?item_ext?ГАЗ">'[38]2.1'!$E$171:$H$174,'[38]2.1'!$E$89:$H$92,'[38]2.1'!$E$76:$H$79,'[38]2.1'!$E$116:$H$119</definedName>
    <definedName name="T2.1?L1">'[11]2.1'!$C$6:$D$6</definedName>
    <definedName name="T2.1?L1.1">'[11]2.1'!$C$7:$D$7</definedName>
    <definedName name="T2.1?L1.1.x">'[11]2.1'!$C$9:$D$9</definedName>
    <definedName name="T2.1?L1.2">'[11]2.1'!$C$11:$D$11</definedName>
    <definedName name="T2.1?L1.2.x">'[11]2.1'!$C$13:$D$13</definedName>
    <definedName name="T2.1?L2">'[11]2.1'!$C$15:$D$15</definedName>
    <definedName name="T2.1?L3">'[11]2.1'!$C$16:$D$16</definedName>
    <definedName name="T2.1?L3.1">'[11]2.1'!$C$17:$D$17</definedName>
    <definedName name="T2.1?L3.1.1">'[11]2.1'!$C$18:$D$18</definedName>
    <definedName name="T2.1?L3.1.1.ПРЦ">'[11]2.1'!$C$19:$D$19</definedName>
    <definedName name="T2.1?L3.1.2">'[11]2.1'!$C$20:$D$20</definedName>
    <definedName name="T2.1?L3.1.2.ГКАЛЧ">'[11]2.1'!$C$21:$D$21</definedName>
    <definedName name="T2.1?L3.2">'[11]2.1'!$C$22:$D$22</definedName>
    <definedName name="T2.1?L3.2.ПРЦ">'[11]2.1'!$C$23:$D$23</definedName>
    <definedName name="T2.1?L4">'[11]2.1'!$C$24:$D$24</definedName>
    <definedName name="T2.1?L4.1">'[11]2.1'!$C$25:$D$25</definedName>
    <definedName name="T2.1?L4.1.x">'[11]2.1'!$C$27:$D$27</definedName>
    <definedName name="T2.1?L4.2">'[11]2.1'!$C$29:$D$29</definedName>
    <definedName name="T2.1?L4.2.x">'[11]2.1'!$C$31:$D$31</definedName>
    <definedName name="T2.1?L5">'[11]2.1'!$C$33:$D$33</definedName>
    <definedName name="T2.1?L6">'[11]2.1'!$C$34:$D$34</definedName>
    <definedName name="T2.1?L7">'[11]2.1'!$C$35:$D$35</definedName>
    <definedName name="T2.1?L7.1">'[11]2.1'!$C$36:$D$36</definedName>
    <definedName name="T2.1?L7.1.x">'[11]2.1'!$C$38:$D$38</definedName>
    <definedName name="T2.1?L7.2">'[11]2.1'!$C$40:$D$40</definedName>
    <definedName name="T2.1?L7.2.x">'[11]2.1'!$C$42:$D$42</definedName>
    <definedName name="T2.1?L7.3">'[11]2.1'!$C$45:$D$45</definedName>
    <definedName name="T2.1?Name">'[11]2.1'!$D$1</definedName>
    <definedName name="T2.1?Protection">#N/A</definedName>
    <definedName name="T2.1?Table">'[11]2.1'!$A$3:$D$45</definedName>
    <definedName name="T2.1?Title">'[11]2.1'!$A$2:$D$2</definedName>
    <definedName name="T2.1?unit?КВТЧ.ГКАЛ">'[11]2.1'!$C$21:$D$21</definedName>
    <definedName name="T2.1?unit?МКВТЧ">'[11]2.1'!$C$20:$D$20,'[11]2.1'!$C$22:$D$22,'[11]2.1'!$C$24:$D$45,'[11]2.1'!$C$6:$D$18</definedName>
    <definedName name="T2.1?unit?ПРЦ">'[11]2.1'!$C$23:$D$23,'[11]2.1'!$C$19:$D$19</definedName>
    <definedName name="T2.1?unit?РУБ.ТМКБ">'[38]2.1'!$E$171:$H$174,'[38]2.1'!$E$89:$H$92,'[38]2.1'!$E$116:$H$119</definedName>
    <definedName name="T2.1?unit?РУБ.ТНТ" localSheetId="11">'[38]2.1'!$E$175:$H$176,'[38]2.1'!$E$85:$H$86,P1_T2.1?unit?РУБ.ТНТ</definedName>
    <definedName name="T2.1?unit?РУБ.ТНТ" localSheetId="12">'[38]2.1'!$E$175:$H$176,'[38]2.1'!$E$85:$H$86,P1_T2.1?unit?РУБ.ТНТ</definedName>
    <definedName name="T2.1?unit?РУБ.ТНТ">'[38]2.1'!$E$175:$H$176,'[38]2.1'!$E$85:$H$86,P1_T2.1?unit?РУБ.ТНТ</definedName>
    <definedName name="T2.1?unit?РУБ.ТУТ">'[38]2.1'!$E$156:$H$162,'[38]2.1'!$E$164:$H$164,'[38]2.1'!$E$152:$H$154</definedName>
    <definedName name="T2.1?unit?ТГКАЛ">'[38]2.1'!$E$22:$H$22,'[38]2.1'!$E$26:$H$26,'[38]2.1'!$E$19:$H$20</definedName>
    <definedName name="T2.1?unit?ТРУБ">'[38]2.1'!$E$124:$H$136,'[38]2.1'!$E$138:$H$150,'[38]2.1'!$E$97:$H$109</definedName>
    <definedName name="T2.1?unit?ТТНТ">'[38]2.1'!$E$75:$H$75,'[38]2.1'!$E$80:$H$81,'[38]2.1'!$E$72:$H$73</definedName>
    <definedName name="T2.1?unit?ТТУТ">'[38]2.1'!$E$28:$H$29,'[38]2.1'!$E$31:$H$33,'[38]2.1'!$E$35:$H$41,'[38]2.1'!$E$43:$H$43,'[38]2.1'!$E$25:$H$25</definedName>
    <definedName name="T2.1_Copy1">'[11]2.1'!$A$9:$IV$9</definedName>
    <definedName name="T2.1_Copy2">'[11]2.1'!$A$13:$IV$13</definedName>
    <definedName name="T2.1_Copy3">'[11]2.1'!$A$27:$IV$27</definedName>
    <definedName name="T2.1_Copy4">'[11]2.1'!$A$31:$IV$31</definedName>
    <definedName name="T2.1_Copy5">'[11]2.1'!$A$38:$IV$38</definedName>
    <definedName name="T2.1_Copy6">'[11]2.1'!$A$42:$IV$42</definedName>
    <definedName name="T2.1_Name1">'[11]2.1'!$B$9:$B$9</definedName>
    <definedName name="T2.1_Name2">'[11]2.1'!$B$13:$B$13</definedName>
    <definedName name="T2.1_Name3">'[11]2.1'!$B$27:$B$27</definedName>
    <definedName name="T2.1_Name4">'[11]2.1'!$B$31:$B$31</definedName>
    <definedName name="T2.1_Name5">'[11]2.1'!$B$38:$B$38</definedName>
    <definedName name="T2.1_Name6">'[11]2.1'!$B$42:$B$42</definedName>
    <definedName name="T2.1_Protect" localSheetId="11">P4_T2.1_Protect,P5_T2.1_Protect,P6_T2.1_Protect,'∆НРj-2'!P7_T2.1_Protect</definedName>
    <definedName name="T2.1_Protect" localSheetId="12">P4_T2.1_Protect,P5_T2.1_Protect,P6_T2.1_Protect,'∆РЭj-2'!P7_T2.1_Protect</definedName>
    <definedName name="T2.1_Protect">P4_T2.1_Protect,P5_T2.1_Protect,P6_T2.1_Protect,P7_T2.1_Protect</definedName>
    <definedName name="T2.2?axis?C?ПЭ?">'[38]2.2'!$E$5:$I$5</definedName>
    <definedName name="T2.2?axis?R?ВТОП">'[38]2.2'!$E$46:$I$56,'[38]2.2'!$E$59:$I$69,'[38]2.2'!$E$72:$I$82,'[38]2.2'!$E$85:$I$95,'[38]2.2'!$E$98:$I$108,'[38]2.2'!$E$112:$I$122,'[38]2.2'!$E$125:$I$135,'[38]2.2'!$E$139:$I$149</definedName>
    <definedName name="T2.2?axis?R?ВТОП?">'[38]2.2'!$C$153:$C$164,'[38]2.2'!$C$139:$C$149,'[38]2.2'!$C$125:$C$135,'[38]2.2'!$C$112:$C$122,'[38]2.2'!$C$98:$C$108,'[38]2.2'!$C$85:$C$95,'[38]2.2'!$C$72:$C$82,'[38]2.2'!$C$59:$C$69</definedName>
    <definedName name="T2.2?axis?R?ДЕТ">'[38]2.2'!$E$168:$I$179,'[38]2.2'!$E$32:$I$42,'[38]2.2'!$E$46:$I$56,'[38]2.2'!$E$59:$I$69,'[38]2.2'!$E$72:$I$82,'[38]2.2'!$E$85:$I$95,'[38]2.2'!$E$98:$I$108,'[38]2.2'!$E$112:$I$122</definedName>
    <definedName name="T2.2?axis?R?ДЕТ?">'[38]2.2'!$B$46:$B$56,'[38]2.2'!$B$59:$B$69,'[38]2.2'!$B$72:$B$82,'[38]2.2'!$B$85:$B$95,'[38]2.2'!$B$98:$B$108,'[38]2.2'!$B$112:$B$122,'[38]2.2'!$B$125:$B$135,'[38]2.2'!$B$139:$B$149</definedName>
    <definedName name="T2.2?axis?ПРД?БАЗ">'[11]2.2'!$C$6:$C$25</definedName>
    <definedName name="T2.2?axis?ПРД?РЕГ">'[11]2.2'!$D$6:$D$25</definedName>
    <definedName name="T2.2?Data">'[11]2.2'!$C$10:$D$16,'[11]2.2'!$C$18:$D$21,'[11]2.2'!$C$23:$D$25,'[11]2.2'!$C$6:$D$8</definedName>
    <definedName name="T2.2?item_ext?ГАЗ">'[38]2.2'!$E$173:$H$176,'[38]2.2'!$E$89:$H$92,'[38]2.2'!$E$76:$H$79,'[38]2.2'!$E$116:$H$119</definedName>
    <definedName name="T2.2?L1">'[11]2.2'!$C$6:$D$6</definedName>
    <definedName name="T2.2?L2">'[11]2.2'!$C$7:$D$7</definedName>
    <definedName name="T2.2?L2.1">'[11]2.2'!$C$8:$D$8</definedName>
    <definedName name="T2.2?L2.1.1">'[11]2.2'!$C$10:$D$10</definedName>
    <definedName name="T2.2?L2.1.2">'[11]2.2'!$C$11:$D$11</definedName>
    <definedName name="T2.2?L2.2">'[11]2.2'!$C$12:$D$12</definedName>
    <definedName name="T2.2?L2.3">'[11]2.2'!$C$13:$D$13</definedName>
    <definedName name="T2.2?L3">'[11]2.2'!$C$14:$D$14</definedName>
    <definedName name="T2.2?L3.1">'[11]2.2'!$C$15:$D$15</definedName>
    <definedName name="T2.2?L4">'[11]2.2'!$C$16:$D$16</definedName>
    <definedName name="T2.2?L4.1">'[11]2.2'!$C$18:$D$18</definedName>
    <definedName name="T2.2?L4.2">'[11]2.2'!$C$19:$D$19</definedName>
    <definedName name="T2.2?L4.3">'[11]2.2'!$C$20:$D$20</definedName>
    <definedName name="T2.2?L5">'[11]2.2'!$C$21:$D$21</definedName>
    <definedName name="T2.2?L5.1">'[11]2.2'!$C$23:$D$23</definedName>
    <definedName name="T2.2?L5.2">'[11]2.2'!$C$24:$D$24</definedName>
    <definedName name="T2.2?L5.3">'[11]2.2'!$C$25:$D$25</definedName>
    <definedName name="T2.2?Name">'[11]2.2'!$D$1</definedName>
    <definedName name="T2.2?Table">'[11]2.2'!$A$3:$D$25</definedName>
    <definedName name="T2.2?Title">'[11]2.2'!$A$2:$D$2</definedName>
    <definedName name="T2.2?unit?МКВТЧ">'[11]2.2'!$C$6:$D$16,'[11]2.2'!$C$18:$D$21,'[11]2.2'!$C$23:$D$25</definedName>
    <definedName name="T2.2?unit?ПРЦ">'[38]2.2'!$E$21:$H$21,'[38]2.2'!$E$30:$H$30,'[38]2.2'!$E$45:$H$47,'[38]2.2'!$E$49:$H$55,'[38]2.2'!$E$11:$H$11,'[38]2.2'!$E$17:$H$17</definedName>
    <definedName name="T2.2?unit?РУБ.ТМКБ">'[38]2.2'!$E$173:$H$176,'[38]2.2'!$E$89:$H$92,'[38]2.2'!$E$116:$H$119</definedName>
    <definedName name="T2.2?unit?РУБ.ТНТ" localSheetId="11">'[38]2.2'!$E$177:$H$178,'[38]2.2'!$E$88:$H$88,P1_T2.2?unit?РУБ.ТНТ</definedName>
    <definedName name="T2.2?unit?РУБ.ТНТ" localSheetId="12">'[38]2.2'!$E$177:$H$178,'[38]2.2'!$E$88:$H$88,P1_T2.2?unit?РУБ.ТНТ</definedName>
    <definedName name="T2.2?unit?РУБ.ТНТ">'[38]2.2'!$E$177:$H$178,'[38]2.2'!$E$88:$H$88,P1_T2.2?unit?РУБ.ТНТ</definedName>
    <definedName name="T2.2?unit?РУБ.ТУТ">'[38]2.2'!$E$157:$H$163,'[38]2.2'!$E$165:$H$165,'[38]2.2'!$E$152:$H$155</definedName>
    <definedName name="T2.2?unit?ТГКАЛ">'[38]2.2'!$E$22:$H$22,'[38]2.2'!$E$26:$H$26,'[38]2.2'!$E$19:$H$20</definedName>
    <definedName name="T2.2?unit?ТРУБ">'[38]2.2'!$E$124:$H$136,'[38]2.2'!$E$138:$H$150,'[38]2.2'!$E$97:$H$109</definedName>
    <definedName name="T2.2?unit?ТТНТ">'[38]2.2'!$E$75:$H$75,'[38]2.2'!$E$80:$H$81,'[38]2.2'!$E$72:$H$73</definedName>
    <definedName name="T2.2?unit?ТТУТ">'[38]2.2'!$E$28:$H$29,'[38]2.2'!$E$31:$H$33,'[38]2.2'!$E$35:$H$41,'[38]2.2'!$E$43:$H$43,'[38]2.2'!$E$25:$H$25</definedName>
    <definedName name="T2.2_Protect" localSheetId="11">'[38]2.2'!$A$183:$IV$284,'[38]2.2'!$M$1:$AM$65536,'[38]2.2'!$B$178:$B$178,P1_T2.2_Protect,P2_T2.2_Protect,P3_T2.2_Protect,P4_T2.2_Protect,P5_T2.2_Protect,P6_T2.2_Protect</definedName>
    <definedName name="T2.2_Protect" localSheetId="12">'[38]2.2'!$A$183:$IV$284,'[38]2.2'!$M$1:$AM$65536,'[38]2.2'!$B$178:$B$178,P1_T2.2_Protect,P2_T2.2_Protect,P3_T2.2_Protect,P4_T2.2_Protect,P5_T2.2_Protect,P6_T2.2_Protect</definedName>
    <definedName name="T2.2_Protect">'[38]2.2'!$A$183:$IV$284,'[38]2.2'!$M$1:$AM$65536,'[38]2.2'!$B$178:$B$178,P1_T2.2_Protect,P2_T2.2_Protect,P3_T2.2_Protect,P4_T2.2_Protect,P5_T2.2_Protect,P6_T2.2_Protect</definedName>
    <definedName name="T2.3_Protect">'[53]2.3'!$F$30:$G$34,'[53]2.3'!$H$24:$K$28</definedName>
    <definedName name="T2?axis?C?ПЭ?">'[38]2'!$E$5:$G$5</definedName>
    <definedName name="T2?axis?R?ВТОП" localSheetId="11">'[38]2'!$E$151:$L$161,'[38]2'!$E$165:$L$175,'[38]2'!$E$30:$L$40,P1_T2?axis?R?ВТОП</definedName>
    <definedName name="T2?axis?R?ВТОП" localSheetId="12">'[38]2'!$E$151:$L$161,'[38]2'!$E$165:$L$175,'[38]2'!$E$30:$L$40,P1_T2?axis?R?ВТОП</definedName>
    <definedName name="T2?axis?R?ВТОП">'[38]2'!$E$151:$L$161,'[38]2'!$E$165:$L$175,'[38]2'!$E$30:$L$40,P1_T2?axis?R?ВТОП</definedName>
    <definedName name="T2?axis?R?ВТОП?" localSheetId="11">'[38]2'!$C$44:$C$54,'[38]2'!$C$30:$C$40,'[38]2'!$C$165:$C$175,P1_T2?axis?R?ВТОП?</definedName>
    <definedName name="T2?axis?R?ВТОП?" localSheetId="12">'[38]2'!$C$44:$C$54,'[38]2'!$C$30:$C$40,'[38]2'!$C$165:$C$175,P1_T2?axis?R?ВТОП?</definedName>
    <definedName name="T2?axis?R?ВТОП?">'[38]2'!$C$44:$C$54,'[38]2'!$C$30:$C$40,'[38]2'!$C$165:$C$175,P1_T2?axis?R?ВТОП?</definedName>
    <definedName name="T2?axis?R?ДЕТ" localSheetId="11">'[38]2'!$E$123:$L$133,'[38]2'!$E$137:$L$147,'[38]2'!$E$151:$L$161,P1_T2?axis?R?ДЕТ</definedName>
    <definedName name="T2?axis?R?ДЕТ" localSheetId="12">'[38]2'!$E$123:$L$133,'[38]2'!$E$137:$L$147,'[38]2'!$E$151:$L$161,P1_T2?axis?R?ДЕТ</definedName>
    <definedName name="T2?axis?R?ДЕТ">'[38]2'!$E$123:$L$133,'[38]2'!$E$137:$L$147,'[38]2'!$E$151:$L$161,P1_T2?axis?R?ДЕТ</definedName>
    <definedName name="T2?axis?R?ДЕТ?" localSheetId="11">'[38]2'!$B$151:$B$161,'[38]2'!$B$165:$B$175,'[38]2'!$B$30:$B$40,P1_T2?axis?R?ДЕТ?</definedName>
    <definedName name="T2?axis?R?ДЕТ?" localSheetId="12">'[38]2'!$B$151:$B$161,'[38]2'!$B$165:$B$175,'[38]2'!$B$30:$B$40,P1_T2?axis?R?ДЕТ?</definedName>
    <definedName name="T2?axis?R?ДЕТ?">'[38]2'!$B$151:$B$161,'[38]2'!$B$165:$B$175,'[38]2'!$B$30:$B$40,P1_T2?axis?R?ДЕТ?</definedName>
    <definedName name="T2?axis?ПФ?ПЛАН">'[38]2'!$K$6:$K$178,'[38]2'!$I$6:$I$178</definedName>
    <definedName name="T2?axis?ПФ?ФАКТ">'[38]2'!$L$6:$L$178,'[38]2'!$J$6:$J$178</definedName>
    <definedName name="T2?Columns">'[102]3'!$E$6:$X$6</definedName>
    <definedName name="T2?Data" localSheetId="11">P5_T2?Data,P6_T2?Data,'∆НРj-2'!P7_T2?Data</definedName>
    <definedName name="T2?Data" localSheetId="12">P5_T2?Data,P6_T2?Data,'∆РЭj-2'!P7_T2?Data</definedName>
    <definedName name="T2?Data">P5_T2?Data,P6_T2?Data,P7_T2?Data</definedName>
    <definedName name="T2?item_ext?ГАЗ">'[38]2'!$E$169:$F$172,'[38]2'!$E$87:$F$90,'[38]2'!$E$74:$F$77,'[38]2'!$E$114:$F$117</definedName>
    <definedName name="T2?Protection" localSheetId="11">P1_T2?Protection,P2_T2?Protection</definedName>
    <definedName name="T2?Protection" localSheetId="12">P1_T2?Protection,P2_T2?Protection</definedName>
    <definedName name="T2?Protection">P1_T2?Protection,P2_T2?Protection</definedName>
    <definedName name="T2?unit?МКВТЧ">'[38]2'!$E$10:$F$10,'[38]2'!$E$12:$F$14,'[38]2'!$E$16:$F$16,'[38]2'!$E$21:$F$21,'[38]2'!$E$6:$F$8</definedName>
    <definedName name="T2?unit?ПРЦ">'[38]2'!$E$19:$F$19,'[38]2'!$E$28:$F$28,'[38]2'!$E$43:$F$45,'[38]2'!$E$47:$F$53,'[38]2'!$E$9:$F$9,'[38]2'!$I$6:$L$178,'[38]2'!$E$15:$F$15</definedName>
    <definedName name="T2?unit?РУБ.ТМКБ">'[38]2'!$E$169:$F$172,'[38]2'!$E$87:$F$90,'[38]2'!$E$114:$F$117</definedName>
    <definedName name="T2?unit?РУБ.ТНТ" localSheetId="11">'[38]2'!$E$83:$F$84,P1_T2?unit?РУБ.ТНТ</definedName>
    <definedName name="T2?unit?РУБ.ТНТ" localSheetId="12">'[38]2'!$E$83:$F$84,P1_T2?unit?РУБ.ТНТ</definedName>
    <definedName name="T2?unit?РУБ.ТНТ">'[38]2'!$E$83:$F$84,P1_T2?unit?РУБ.ТНТ</definedName>
    <definedName name="T2?unit?РУБ.ТУТ">'[38]2'!$E$154:$F$160,'[38]2'!$E$162:$F$162,'[38]2'!$E$150:$F$152</definedName>
    <definedName name="T2?unit?ТГКАЛ">'[38]2'!$E$20:$F$20,'[38]2'!$E$24:$F$24,'[38]2'!$E$17:$F$18</definedName>
    <definedName name="T2?unit?ТРУБ" localSheetId="11">'[38]2'!$E$95:$F$97,P1_T2?unit?ТРУБ</definedName>
    <definedName name="T2?unit?ТРУБ" localSheetId="12">'[38]2'!$E$95:$F$97,P1_T2?unit?ТРУБ</definedName>
    <definedName name="T2?unit?ТРУБ">'[38]2'!$E$95:$F$97,P1_T2?unit?ТРУБ</definedName>
    <definedName name="T2?unit?ТТНТ">'[38]2'!$E$73:$F$73,'[38]2'!$E$78:$F$79,'[38]2'!$E$70:$F$71</definedName>
    <definedName name="T2?unit?ТТУТ">'[38]2'!$E$26:$F$27,'[38]2'!$E$29:$F$31,'[38]2'!$E$33:$F$39,'[38]2'!$E$41:$F$41,'[38]2'!$E$23:$F$23</definedName>
    <definedName name="T2_" localSheetId="11">#REF!</definedName>
    <definedName name="T2_" localSheetId="12">#REF!</definedName>
    <definedName name="T2_">#REF!</definedName>
    <definedName name="T2_1_Protect" localSheetId="11">P4_T2_1_Protect,P5_T2_1_Protect,P6_T2_1_Protect,'∆НРj-2'!P7_T2_1_Protect</definedName>
    <definedName name="T2_1_Protect" localSheetId="12">P4_T2_1_Protect,P5_T2_1_Protect,P6_T2_1_Protect,'∆РЭj-2'!P7_T2_1_Protect</definedName>
    <definedName name="T2_1_Protect">P4_T2_1_Protect,P5_T2_1_Protect,P6_T2_1_Protect,P7_T2_1_Protect</definedName>
    <definedName name="T2_2_Protect" localSheetId="11">P4_T2_2_Protect,P5_T2_2_Protect,P6_T2_2_Protect,'∆НРj-2'!P7_T2_2_Protect</definedName>
    <definedName name="T2_2_Protect" localSheetId="12">P4_T2_2_Protect,P5_T2_2_Protect,P6_T2_2_Protect,'∆РЭj-2'!P7_T2_2_Protect</definedName>
    <definedName name="T2_2_Protect">P4_T2_2_Protect,P5_T2_2_Protect,P6_T2_2_Protect,P7_T2_2_Protect</definedName>
    <definedName name="T2_CP" localSheetId="11">#REF!</definedName>
    <definedName name="T2_CP" localSheetId="12">#REF!</definedName>
    <definedName name="T2_CP">#REF!</definedName>
    <definedName name="T2_DiapProt" localSheetId="11">P1_T2_DiapProt,P2_T2_DiapProt</definedName>
    <definedName name="T2_DiapProt" localSheetId="12">P1_T2_DiapProt,P2_T2_DiapProt</definedName>
    <definedName name="T2_DiapProt">P1_T2_DiapProt,P2_T2_DiapProt</definedName>
    <definedName name="T2_LOAD" localSheetId="11">#REF!,#REF!</definedName>
    <definedName name="T2_LOAD" localSheetId="12">#REF!,#REF!</definedName>
    <definedName name="T2_LOAD">#REF!,#REF!</definedName>
    <definedName name="T2_Protect" localSheetId="11">P4_T2_Protect,P5_T2_Protect,P6_T2_Protect</definedName>
    <definedName name="T2_Protect" localSheetId="12">P4_T2_Protect,P5_T2_Protect,P6_T2_Protect</definedName>
    <definedName name="T2_Protect">P4_T2_Protect,P5_T2_Protect,P6_T2_Protect</definedName>
    <definedName name="T2_PRT" localSheetId="11">#REF!,#REF!</definedName>
    <definedName name="T2_PRT" localSheetId="12">#REF!,#REF!</definedName>
    <definedName name="T2_PRT">#REF!,#REF!</definedName>
    <definedName name="T20.1?axis?R?ИФИН">'[11]20.1'!$F$10:$F$10,'[11]20.1'!$F$21:$F$21,'[11]20.1'!$F$33:$F$33,'[11]20.1'!$F$45:$F$45,'[11]20.1'!$F$56:$F$56</definedName>
    <definedName name="T20.1?axis?R?ИФИН?">'[11]20.1'!$G$10:$G$10,'[11]20.1'!$G$21:$G$21,'[11]20.1'!$G$33:$G$33,'[11]20.1'!$G$45:$G$45,'[11]20.1'!$G$56:$G$56</definedName>
    <definedName name="T20.1?axis?R?СТРО">'[11]20.1'!$B$10:$F$10,'[11]20.1'!$B$21:$F$21,'[11]20.1'!$B$33:$F$33,'[11]20.1'!$B$45:$F$45,'[11]20.1'!$B$56:$F$56</definedName>
    <definedName name="T20.1?axis?R?СТРО?">'[11]20.1'!$A$56:$A$56,'[11]20.1'!$A$45:$A$45,'[11]20.1'!$A$33:$A$33,'[11]20.1'!$A$21:$A$21,'[11]20.1'!$A$10:$A$10</definedName>
    <definedName name="T20.1?Columns">'[102]20.1'!$B$6:$K$6</definedName>
    <definedName name="T20.1?Data">'[11]20.1'!$B$23:$F$23,'[11]20.1'!$B$35:$F$35,'[11]20.1'!$B$47:$F$47,'[11]20.1'!$B$58:$F$58,'[11]20.1'!$B$12:$F$12,'[11]20.1'!$B$10:$G$10,'[11]20.1'!$B$33:$G$33,'[11]20.1'!$B$45:$G$45,'[11]20.1'!$B$56:$G$56,'[11]20.1'!$B$21:$G$21</definedName>
    <definedName name="T20.1?Investments">'[102]20.1'!$A$7:$A$22</definedName>
    <definedName name="T20.1?item_ext?ИТОГО">'[11]20.1'!$A$52:$G$57</definedName>
    <definedName name="T20.1?item_ext?ИТОГО.ВСЕГО">'[11]20.1'!$A$58:$G$58</definedName>
    <definedName name="T20.1?item_ext?ПТЭ">'[11]20.1'!$A$41:$G$46</definedName>
    <definedName name="T20.1?item_ext?ПТЭ.ВСЕГО">'[11]20.1'!$A$47:$G$47</definedName>
    <definedName name="T20.1?item_ext?ПЭ">'[11]20.1'!$A$29:$G$34</definedName>
    <definedName name="T20.1?item_ext?ПЭ.ВСЕГО">'[11]20.1'!$A$35:$G$35</definedName>
    <definedName name="T20.1?item_ext?ТЭ">'[11]20.1'!$A$17:$G$22</definedName>
    <definedName name="T20.1?item_ext?ТЭ.ВСЕГО">'[11]20.1'!$A$23:$G$23</definedName>
    <definedName name="T20.1?item_ext?ЭЭ">'[11]20.1'!$A$6:$G$11</definedName>
    <definedName name="T20.1?item_ext?ЭЭ.ВСЕГО">'[11]20.1'!$A$12:$G$12</definedName>
    <definedName name="T20.1?L2">'[11]20.1'!$B$21:$B$21,'[11]20.1'!$B$23,'[11]20.1'!$B$33:$B$33,'[11]20.1'!$B$35,'[11]20.1'!$B$45:$B$45,'[11]20.1'!$B$47,'[11]20.1'!$B$56:$B$56,'[11]20.1'!$B$58,'[11]20.1'!$B$10:$B$10,'[11]20.1'!$B$12</definedName>
    <definedName name="T20.1?L3">'[11]20.1'!$C$21:$C$21,'[11]20.1'!$C$23,'[11]20.1'!$C$33:$C$33,'[11]20.1'!$C$35,'[11]20.1'!$C$45:$C$45,'[11]20.1'!$C$47,'[11]20.1'!$C$56:$C$56,'[11]20.1'!$C$58,'[11]20.1'!$C$10:$C$10,'[11]20.1'!$C$12</definedName>
    <definedName name="T20.1?L4">'[11]20.1'!$D$21:$D$21,'[11]20.1'!$D$23,'[11]20.1'!$D$33:$D$33,'[11]20.1'!$D$35,'[11]20.1'!$D$45:$D$45,'[11]20.1'!$D$47,'[11]20.1'!$D$56:$D$56,'[11]20.1'!$D$58,'[11]20.1'!$D$10:$D$10,'[11]20.1'!$D$12</definedName>
    <definedName name="T20.1?L5">'[11]20.1'!$E$21:$E$21,'[11]20.1'!$E$23,'[11]20.1'!$E$33:$E$33,'[11]20.1'!$E$35,'[11]20.1'!$E$45:$E$45,'[11]20.1'!$E$47,'[11]20.1'!$E$56:$E$56,'[11]20.1'!$E$58,'[11]20.1'!$E$10:$E$10,'[11]20.1'!$E$12</definedName>
    <definedName name="T20.1?L6">'[11]20.1'!$F$21:$F$21,'[11]20.1'!$F$23,'[11]20.1'!$F$33:$F$33,'[11]20.1'!$F$35,'[11]20.1'!$F$45:$F$45,'[11]20.1'!$F$47,'[11]20.1'!$F$56:$F$56,'[11]20.1'!$F$58,'[11]20.1'!$F$10:$F$10,'[11]20.1'!$F$12</definedName>
    <definedName name="T20.1?Name">'[11]20.1'!$G$1</definedName>
    <definedName name="T20.1?Scope">'[102]20.1'!$B$7:$K$22</definedName>
    <definedName name="T20.1?Table">'[11]20.1'!$A$3:$G$58</definedName>
    <definedName name="T20.1?Title">'[11]20.1'!$A$2:$G$2</definedName>
    <definedName name="T20.1?unit?ТРУБ">'[11]20.1'!$B$9:$F$58</definedName>
    <definedName name="T20.1_Protect">'[102]20.1'!$A$8:$K$20</definedName>
    <definedName name="T20?axis?R?ДОГОВОР">'[38]20'!$G$7:$O$17,'[38]20'!$G$19:$O$29</definedName>
    <definedName name="T20?axis?R?ДОГОВОР?">'[38]20'!$D$7:$D$17,'[38]20'!$D$19:$D$29</definedName>
    <definedName name="T20?axis?ПРД?БАЗ">'[11]20'!$E$7:$E$26,'[11]20'!$I$7:$I$26,'[11]20'!$K$7:$K$26,'[11]20'!$G$7:$G$26,'[11]20'!$C$7:$C$26</definedName>
    <definedName name="T20?axis?ПРД?ПРЕД">'[38]20'!$G$6:$H$30,'[38]20'!$N$6:$O$30</definedName>
    <definedName name="T20?axis?ПРД?РЕГ">'[11]20'!$F$7:$F$26,'[11]20'!$J$7:$J$26,'[11]20'!$L$7:$L$26,'[11]20'!$H$7:$H$26,'[11]20'!$D$7:$D$26</definedName>
    <definedName name="T20?axis?ПФ?ПЛАН">'[38]20'!$L$6:$L$30,'[38]20'!$G$6:$G$30,'[38]20'!$N$6:$N$30,'[38]20'!$I$6:$I$30</definedName>
    <definedName name="T20?axis?ПФ?ФАКТ">'[38]20'!$M$6:$M$30,'[38]20'!$H$6:$H$30,'[38]20'!$O$6:$O$30,'[38]20'!$J$6:$J$30</definedName>
    <definedName name="T20?Columns">'[102]20'!$E$6:$I$6</definedName>
    <definedName name="T20?Data">'[11]20'!$C$7:$L$7,'[11]20'!$C$9:$L$11,'[11]20'!$C$13:$L$26</definedName>
    <definedName name="T20?item_ext?ВСЕГО">'[11]20'!$C$7:$D$26</definedName>
    <definedName name="T20?item_ext?ПТЭ">'[11]20'!$K$7:$L$26</definedName>
    <definedName name="T20?item_ext?ПЭ">'[11]20'!$I$7:$J$26</definedName>
    <definedName name="T20?item_ext?ТЭ">'[11]20'!$G$7:$H$26</definedName>
    <definedName name="T20?item_ext?ЭЭ">'[11]20'!$E$7:$F$26</definedName>
    <definedName name="T20?ItemComments">'[102]20'!$D$7:$D$26</definedName>
    <definedName name="T20?Items">'[102]20'!$C$7:$C$26</definedName>
    <definedName name="T20?L1">'[11]20'!$C$7:$L$7</definedName>
    <definedName name="T20?L1.1">'[11]20'!$C$9:$L$9</definedName>
    <definedName name="T20?L1.2">'[11]20'!$C$10:$L$10</definedName>
    <definedName name="T20?L1.3">'[38]20'!$G$13:$O$13,'[38]20'!$G$16:$O$16,'[38]20'!$G$10:$O$10</definedName>
    <definedName name="T20?L2">'[11]20'!$C$11:$L$11</definedName>
    <definedName name="T20?L2.1">'[11]20'!$C$13:$L$13</definedName>
    <definedName name="T20?L2.10">'[11]20'!$C$22:$L$22</definedName>
    <definedName name="T20?L2.10.1">'[11]20'!$C$23:$L$23</definedName>
    <definedName name="T20?L2.10.2">'[11]20'!$C$24:$L$24</definedName>
    <definedName name="T20?L2.10.3">'[11]20'!$C$25:$L$25</definedName>
    <definedName name="T20?L2.10.4">'[11]20'!$C$26:$L$26</definedName>
    <definedName name="T20?L2.2">'[11]20'!$C$14:$L$14</definedName>
    <definedName name="T20?L2.3">'[11]20'!$C$15:$L$15</definedName>
    <definedName name="T20?L2.4">'[11]20'!$C$16:$L$16</definedName>
    <definedName name="T20?L2.5">'[11]20'!$C$17:$L$17</definedName>
    <definedName name="T20?L2.6">'[11]20'!$C$18:$L$18</definedName>
    <definedName name="T20?L2.7">'[11]20'!$C$19:$L$19</definedName>
    <definedName name="T20?L2.8">'[11]20'!$C$20:$L$20</definedName>
    <definedName name="T20?L2.9">'[11]20'!$C$21:$L$21</definedName>
    <definedName name="T20?Name">'[11]20'!$L$1</definedName>
    <definedName name="T20?Scope">'[102]20'!$E$7:$I$26</definedName>
    <definedName name="T20?Table">'[11]20'!$A$3:$L$26</definedName>
    <definedName name="T20?Title">'[11]20'!$A$2:$L$2</definedName>
    <definedName name="T20?unit?МКВТЧ">'[34]20'!$C$13:$M$13,'[34]20'!$C$15:$M$19,'[34]20'!$C$8:$M$11</definedName>
    <definedName name="T20?unit?ТРУБ">'[11]20'!$C$7:$L$26</definedName>
    <definedName name="T20_1_Copy1">'[11]20.1'!$A$10:$IV$10</definedName>
    <definedName name="T20_1_Copy2">'[11]20.1'!$A$21:$IV$21</definedName>
    <definedName name="T20_1_Copy3">'[11]20.1'!$A$33:$IV$33</definedName>
    <definedName name="T20_1_Copy4">'[11]20.1'!$A$45:$IV$45</definedName>
    <definedName name="T20_1_Copy5">'[11]20.1'!$A$56:$IV$56</definedName>
    <definedName name="T20_1_Name1">'[11]20.1'!$A$10:$A$10</definedName>
    <definedName name="T20_1_Name2">'[11]20.1'!$A$21:$A$21</definedName>
    <definedName name="T20_1_Name3">'[11]20.1'!$A$33:$A$33</definedName>
    <definedName name="T20_1_Name4">'[11]20.1'!$A$45:$A$45</definedName>
    <definedName name="T20_1_Name5">'[11]20.1'!$A$56:$A$56</definedName>
    <definedName name="T20_Protect">'[53]20'!$E$13:$I$20,'[53]20'!$E$9:$I$10</definedName>
    <definedName name="T20_Protection" localSheetId="11">'[34]20'!$E$8:$H$11,P1_T20_Protection</definedName>
    <definedName name="T20_Protection" localSheetId="12">'[34]20'!$E$8:$H$11,P1_T20_Protection</definedName>
    <definedName name="T20_Protection">'[34]20'!$E$8:$H$11,P1_T20_Protection</definedName>
    <definedName name="T21.1?axis?C?ПЭ">'[11]21.1'!$C$8:$G$34</definedName>
    <definedName name="T21.1?axis?C?ПЭ?">'[11]21.1'!$C$5:$G$5</definedName>
    <definedName name="T21.1?axis?R?ВРАС">'[11]21.1'!$C$32:$G$32,'[11]21.1'!$C$22:$G$22</definedName>
    <definedName name="T21.1?axis?R?ВРАС?">'[11]21.1'!$B$32:$B$32,'[11]21.1'!$B$22:$B$22</definedName>
    <definedName name="T21.1?axis?ПРД?БАЗ">'[11]21.1'!$C$8:$C$34,'[11]21.1'!$F$8:$F$34</definedName>
    <definedName name="T21.1?axis?ПРД?РЕГ">'[11]21.1'!$G$8:$G$34,'[11]21.1'!$D$8:$D$34</definedName>
    <definedName name="T21.1?Data" localSheetId="11">'[11]21.1'!$C$24:$D$25,'[11]21.1'!$F$27:$G$30,'[11]21.1'!$C$27:$D$30,'[11]21.1'!$F$32:$G$32,'[11]21.1'!$C$32:$D$32,'[11]21.1'!$F$34:$G$34,'[11]21.1'!$C$34:$D$34,'[11]21.1'!$F$8:$G$8,P1_T21.1?Data</definedName>
    <definedName name="T21.1?Data" localSheetId="12">'[11]21.1'!$C$24:$D$25,'[11]21.1'!$F$27:$G$30,'[11]21.1'!$C$27:$D$30,'[11]21.1'!$F$32:$G$32,'[11]21.1'!$C$32:$D$32,'[11]21.1'!$F$34:$G$34,'[11]21.1'!$C$34:$D$34,'[11]21.1'!$F$8:$G$8,P1_T21.1?Data</definedName>
    <definedName name="T21.1?Data">'[11]21.1'!$C$24:$D$25,'[11]21.1'!$F$27:$G$30,'[11]21.1'!$C$27:$D$30,'[11]21.1'!$F$32:$G$32,'[11]21.1'!$C$32:$D$32,'[11]21.1'!$F$34:$G$34,'[11]21.1'!$C$34:$D$34,'[11]21.1'!$F$8:$G$8,P1_T21.1?Data</definedName>
    <definedName name="T21.1?L1">'[11]21.1'!$F$8:$G$8,'[11]21.1'!$C$8:$D$8</definedName>
    <definedName name="T21.1?L1.1">'[11]21.1'!$F$10:$G$10,'[11]21.1'!$C$10:$D$10</definedName>
    <definedName name="T21.1?L2">'[11]21.1'!$F$11:$G$11,'[11]21.1'!$C$11:$D$11</definedName>
    <definedName name="T21.1?L2.1">'[11]21.1'!$F$13:$G$13,'[11]21.1'!$C$13:$D$13</definedName>
    <definedName name="T21.1?L3">'[11]21.1'!$F$14:$G$14,'[11]21.1'!$C$14:$D$14</definedName>
    <definedName name="T21.1?L4">'[11]21.1'!$F$15:$G$15,'[11]21.1'!$C$15:$D$15</definedName>
    <definedName name="T21.1?L5">'[11]21.1'!$F$16:$G$16,'[11]21.1'!$C$16:$D$16</definedName>
    <definedName name="T21.1?L5.1">'[11]21.1'!$F$18:$G$18,'[11]21.1'!$C$18:$D$18</definedName>
    <definedName name="T21.1?L5.2">'[11]21.1'!$F$19:$G$19,'[11]21.1'!$C$19:$D$19</definedName>
    <definedName name="T21.1?L5.3">'[11]21.1'!$F$20:$G$20,'[11]21.1'!$C$20:$D$20</definedName>
    <definedName name="T21.1?L5.3.x">'[11]21.1'!$F$22:$G$22,'[11]21.1'!$C$22:$D$22</definedName>
    <definedName name="T21.1?L6">'[11]21.1'!$F$24:$G$24,'[11]21.1'!$C$24:$D$24</definedName>
    <definedName name="T21.1?L7">'[11]21.1'!$F$25:$G$25,'[11]21.1'!$C$25:$D$25</definedName>
    <definedName name="T21.1?L7.1">'[11]21.1'!$F$27:$G$27,'[11]21.1'!$C$27:$D$27</definedName>
    <definedName name="T21.1?L7.2">'[11]21.1'!$F$28:$G$28,'[11]21.1'!$C$28:$D$28</definedName>
    <definedName name="T21.1?L7.3">'[11]21.1'!$F$29:$G$29,'[11]21.1'!$C$29:$D$29</definedName>
    <definedName name="T21.1?L7.4">'[11]21.1'!$F$30:$G$30,'[11]21.1'!$C$30:$D$30</definedName>
    <definedName name="T21.1?L7.4.x">'[11]21.1'!$F$32:$G$32,'[11]21.1'!$C$32:$D$32</definedName>
    <definedName name="T21.1?L8">'[11]21.1'!$F$34:$G$34,'[11]21.1'!$C$34:$D$34</definedName>
    <definedName name="T21.1?Name">'[11]21.1'!$H$1</definedName>
    <definedName name="T21.1?Table">'[11]21.1'!$A$3:$H$34</definedName>
    <definedName name="T21.1?Title">'[11]21.1'!$A$2</definedName>
    <definedName name="T21.1?unit?ТРУБ">'[11]21.1'!$C$8:$H$34</definedName>
    <definedName name="T21.1_Copy1">'[11]21.1'!$A$22:$IV$22</definedName>
    <definedName name="T21.1_Copy2">'[11]21.1'!$A$32:$IV$32</definedName>
    <definedName name="T21.1_Copy3">'[11]21.1'!$F$1:$G$65536</definedName>
    <definedName name="T21.1_Name1">'[11]21.1'!$B$22:$B$22</definedName>
    <definedName name="T21.1_Name2">'[11]21.1'!$B$32:$B$32</definedName>
    <definedName name="T21.1_Name3">'[11]21.1'!$F$4</definedName>
    <definedName name="T21.2.1?axis?C?ПЭ">'[11]21.2.1'!$C$9:$G$35</definedName>
    <definedName name="T21.2.1?axis?C?ПЭ?">'[11]21.2.1'!$C$5:$G$5</definedName>
    <definedName name="T21.2.1?axis?R?ВРАС">'[11]21.2.1'!$C$33:$G$33,'[11]21.2.1'!$C$23:$G$23</definedName>
    <definedName name="T21.2.1?axis?R?ВРАС?">'[11]21.2.1'!$B$33:$B$33,'[11]21.2.1'!$B$23:$B$23</definedName>
    <definedName name="T21.2.1?axis?ПРД?БАЗ">'[11]21.2.1'!$F$9:$F$35,'[11]21.2.1'!$C$9:$C$35</definedName>
    <definedName name="T21.2.1?axis?ПРД?РЕГ">'[11]21.2.1'!$D$9:$D$35,'[11]21.2.1'!$G$9:$G$35</definedName>
    <definedName name="T21.2.1?Data" localSheetId="11">P1_T21.2.1?Data,P2_T21.2.1?Data</definedName>
    <definedName name="T21.2.1?Data" localSheetId="12">P1_T21.2.1?Data,P2_T21.2.1?Data</definedName>
    <definedName name="T21.2.1?Data">P1_T21.2.1?Data,P2_T21.2.1?Data</definedName>
    <definedName name="T21.2.1?L1">'[11]21.2.1'!$F$9:$G$9,'[11]21.2.1'!$C$9:$D$9</definedName>
    <definedName name="T21.2.1?L1.1">'[11]21.2.1'!$F$11:$G$11,'[11]21.2.1'!$C$11:$D$11</definedName>
    <definedName name="T21.2.1?L2">'[11]21.2.1'!$F$12:$G$12,'[11]21.2.1'!$C$12:$D$12</definedName>
    <definedName name="T21.2.1?L2.1">'[11]21.2.1'!$F$14:$G$14,'[11]21.2.1'!$C$14:$D$14</definedName>
    <definedName name="T21.2.1?L3">'[11]21.2.1'!$F$15:$G$15,'[11]21.2.1'!$C$15:$D$15</definedName>
    <definedName name="T21.2.1?L4">'[11]21.2.1'!$F$16:$G$16,'[11]21.2.1'!$C$16:$D$16</definedName>
    <definedName name="T21.2.1?L5">'[11]21.2.1'!$F$17:$G$17,'[11]21.2.1'!$C$17:$D$17</definedName>
    <definedName name="T21.2.1?L5.1">'[11]21.2.1'!$F$19:$G$19,'[11]21.2.1'!$C$19:$D$19</definedName>
    <definedName name="T21.2.1?L5.2">'[11]21.2.1'!$F$20:$G$20,'[11]21.2.1'!$C$20:$D$20</definedName>
    <definedName name="T21.2.1?L5.3">'[11]21.2.1'!$F$21:$G$21,'[11]21.2.1'!$C$21:$D$21</definedName>
    <definedName name="T21.2.1?L5.3.x">'[11]21.2.1'!$F$23:$G$23,'[11]21.2.1'!$C$23:$D$23</definedName>
    <definedName name="T21.2.1?L6">'[11]21.2.1'!$F$25:$G$25,'[11]21.2.1'!$C$25:$D$25</definedName>
    <definedName name="T21.2.1?L7">'[11]21.2.1'!$F$26:$G$26,'[11]21.2.1'!$C$26:$D$26</definedName>
    <definedName name="T21.2.1?L7.1">'[11]21.2.1'!$F$28:$G$28,'[11]21.2.1'!$C$28:$D$28</definedName>
    <definedName name="T21.2.1?L7.2">'[11]21.2.1'!$F$29:$G$29,'[11]21.2.1'!$C$29:$D$29</definedName>
    <definedName name="T21.2.1?L7.3">'[11]21.2.1'!$F$30:$G$30,'[11]21.2.1'!$C$30:$D$30</definedName>
    <definedName name="T21.2.1?L7.4">'[11]21.2.1'!$F$31:$G$31,'[11]21.2.1'!$C$31:$D$31</definedName>
    <definedName name="T21.2.1?L7.4.x">'[11]21.2.1'!$F$33:$G$33,'[11]21.2.1'!$C$33:$D$33</definedName>
    <definedName name="T21.2.1?L8">'[11]21.2.1'!$F$35:$G$35,'[11]21.2.1'!$C$35:$D$35</definedName>
    <definedName name="T21.2.1?Name">'[11]21.2.1'!$H$1</definedName>
    <definedName name="T21.2.1?Table">'[11]21.2.1'!$A$3:$H$35</definedName>
    <definedName name="T21.2.1?Title">'[11]21.2.1'!$A$2</definedName>
    <definedName name="T21.2.1?unit?ТРУБ">'[11]21.2.1'!$C$9:$H$35</definedName>
    <definedName name="T21.2.1_Copy1">'[11]21.2.1'!$A$23:$IV$23</definedName>
    <definedName name="T21.2.1_Copy2">'[11]21.2.1'!$A$33:$IV$33</definedName>
    <definedName name="T21.2.1_Copy3">'[11]21.2.1'!$F$1:$G$65536</definedName>
    <definedName name="T21.2.1_Name1">'[11]21.2.1'!$B$23:$B$23</definedName>
    <definedName name="T21.2.1_Name2">'[11]21.2.1'!$B$33:$B$33</definedName>
    <definedName name="T21.2.1_Name3">'[11]21.2.1'!$F$4</definedName>
    <definedName name="T21.2.2?axis?C?СЦТ">'[11]21.2.2'!$C$9:$G$35</definedName>
    <definedName name="T21.2.2?axis?C?СЦТ?">'[11]21.2.2'!$C$6:$G$6</definedName>
    <definedName name="T21.2.2?axis?R?ВРАС">'[11]21.2.2'!$C$33:$H$33,'[11]21.2.2'!$C$23:$H$23</definedName>
    <definedName name="T21.2.2?axis?R?ВРАС?">'[11]21.2.2'!$B$33:$B$33,'[11]21.2.2'!$B$23:$B$23</definedName>
    <definedName name="T21.2.2?axis?ПРД?БАЗ">'[11]21.2.2'!$F$9:$F$36,'[11]21.2.2'!$C$9:$C$35</definedName>
    <definedName name="T21.2.2?axis?ПРД?РЕГ">'[11]21.2.2'!$G$9:$G$35,'[11]21.2.2'!$D$9:$D$35</definedName>
    <definedName name="T21.2.2?Data" localSheetId="11">P1_T21.2.2?Data,P2_T21.2.2?Data</definedName>
    <definedName name="T21.2.2?Data" localSheetId="12">P1_T21.2.2?Data,P2_T21.2.2?Data</definedName>
    <definedName name="T21.2.2?Data">P1_T21.2.2?Data,P2_T21.2.2?Data</definedName>
    <definedName name="T21.2.2?L1">'[11]21.2.2'!$F$9:$G$9,'[11]21.2.2'!$C$9:$D$9</definedName>
    <definedName name="T21.2.2?L1.1">'[11]21.2.2'!$F$11:$G$11,'[11]21.2.2'!$C$11:$D$11</definedName>
    <definedName name="T21.2.2?L2">'[11]21.2.2'!$F$12:$G$12,'[11]21.2.2'!$C$12:$D$12</definedName>
    <definedName name="T21.2.2?L2.1">'[11]21.2.2'!$F$14:$G$14,'[11]21.2.2'!$C$14:$D$14</definedName>
    <definedName name="T21.2.2?L3">'[11]21.2.2'!$F$15:$G$15,'[11]21.2.2'!$C$15:$D$15</definedName>
    <definedName name="T21.2.2?L4">'[11]21.2.2'!$F$16:$G$16,'[11]21.2.2'!$C$16:$D$16</definedName>
    <definedName name="T21.2.2?L5">'[11]21.2.2'!$F$17:$G$17,'[11]21.2.2'!$C$17:$D$17</definedName>
    <definedName name="T21.2.2?L5.1">'[11]21.2.2'!$F$19:$G$19,'[11]21.2.2'!$C$19:$D$19</definedName>
    <definedName name="T21.2.2?L5.2">'[11]21.2.2'!$F$20:$G$20,'[11]21.2.2'!$C$20:$D$20</definedName>
    <definedName name="T21.2.2?L5.3">'[11]21.2.2'!$F$21:$G$21,'[11]21.2.2'!$C$21:$D$21</definedName>
    <definedName name="T21.2.2?L5.3.x">'[11]21.2.2'!$F$23:$G$23,'[11]21.2.2'!$C$23:$D$23</definedName>
    <definedName name="T21.2.2?L6">'[11]21.2.2'!$F$25:$G$25,'[11]21.2.2'!$C$25:$D$25</definedName>
    <definedName name="T21.2.2?L7">'[11]21.2.2'!$F$26:$G$26,'[11]21.2.2'!$C$26:$D$26</definedName>
    <definedName name="T21.2.2?L7.1">'[11]21.2.2'!$F$28:$G$28,'[11]21.2.2'!$C$28:$D$28</definedName>
    <definedName name="T21.2.2?L7.2">'[11]21.2.2'!$F$29:$G$29,'[11]21.2.2'!$C$29:$D$29</definedName>
    <definedName name="T21.2.2?L7.3">'[11]21.2.2'!$F$30:$G$30,'[11]21.2.2'!$C$30:$D$30</definedName>
    <definedName name="T21.2.2?L7.4">'[11]21.2.2'!$F$31:$G$31,'[11]21.2.2'!$C$31:$D$31</definedName>
    <definedName name="T21.2.2?L7.4.x">'[11]21.2.2'!$F$33:$G$33,'[11]21.2.2'!$C$33:$D$33</definedName>
    <definedName name="T21.2.2?L8">'[11]21.2.2'!$F$35:$G$35,'[11]21.2.2'!$C$35:$D$35</definedName>
    <definedName name="T21.2.2?Name">'[11]21.2.2'!$H$1</definedName>
    <definedName name="T21.2.2?Table">'[11]21.2.2'!$A$3:$H$35</definedName>
    <definedName name="T21.2.2?Title">'[11]21.2.2'!$A$2</definedName>
    <definedName name="T21.2.2?unit?ТРУБ">'[11]21.2.2'!$C$9:$H$35</definedName>
    <definedName name="T21.2.2_Copy1">'[11]21.2.2'!$A$23:$IV$23</definedName>
    <definedName name="T21.2.2_Copy2">'[11]21.2.2'!$A$33:$IV$33</definedName>
    <definedName name="T21.2.2_Copy3">'[11]21.2.2'!$F$1:$G$65536</definedName>
    <definedName name="T21.2.2_Name1">'[11]21.2.2'!$B$23:$B$23</definedName>
    <definedName name="T21.2.2_Name2">'[11]21.2.2'!$B$33:$B$33</definedName>
    <definedName name="T21.2.2_Name3">'[11]21.2.2'!$F$4</definedName>
    <definedName name="T21.3?axis?R?ВРАС">'[11]21.3'!$C$28:$F$28,'[11]21.3'!$C$46:$F$46</definedName>
    <definedName name="T21.3?axis?R?ВРАС?">'[11]21.3'!$B$28:$B$28,'[11]21.3'!$B$46:$B$46</definedName>
    <definedName name="T21.3?axis?R?НАП">'[11]21.3'!$C$13:$F$16,'[11]21.3'!$C$34:$F$37,'[11]21.3'!$C$39:$F$42,'[11]21.3'!$C$50:$F$53</definedName>
    <definedName name="T21.3?axis?R?НАП?">'[11]21.3'!$B$13:$B$16,'[11]21.3'!$B$34:$B$37,'[11]21.3'!$B$39:$B$42,'[11]21.3'!$B$50:$B$53</definedName>
    <definedName name="T21.3?axis?ПРД?БАЗ">'[11]21.3'!$C$10:$D$53</definedName>
    <definedName name="T21.3?axis?ПРД?РЕГ">'[11]21.3'!$E$10:$F$53</definedName>
    <definedName name="T21.3?Columns" localSheetId="11">#REF!</definedName>
    <definedName name="T21.3?Columns" localSheetId="12">#REF!</definedName>
    <definedName name="T21.3?Columns">#REF!</definedName>
    <definedName name="T21.3?Data">'[11]21.3'!$C$12:$F$17,'[11]21.3'!$C$19:$F$22,'[11]21.3'!$C$24:$F$26,'[11]21.3'!$C$28:$F$28,'[11]21.3'!$C$30:$F$31,'[11]21.3'!$C$33:$F$44,'[11]21.3'!$C$46:$F$46,'[11]21.3'!$C$48:$F$48,'[11]21.3'!$C$50:$F$53,'[11]21.3'!$C$10:$F$10</definedName>
    <definedName name="T21.3?item_ext?ВСЕГО">'[11]21.3'!$C$10:$C$53,'[11]21.3'!$E$10:$E$53</definedName>
    <definedName name="T21.3?item_ext?СБЫТ" localSheetId="11">'[53]21.3'!#REF!,'[53]21.3'!#REF!</definedName>
    <definedName name="T21.3?item_ext?СБЫТ" localSheetId="12">'[53]21.3'!#REF!,'[53]21.3'!#REF!</definedName>
    <definedName name="T21.3?item_ext?СБЫТ">'[53]21.3'!#REF!,'[53]21.3'!#REF!</definedName>
    <definedName name="T21.3?ItemComments" localSheetId="11">#REF!</definedName>
    <definedName name="T21.3?ItemComments" localSheetId="12">#REF!</definedName>
    <definedName name="T21.3?ItemComments">#REF!</definedName>
    <definedName name="T21.3?Items" localSheetId="11">#REF!</definedName>
    <definedName name="T21.3?Items" localSheetId="12">#REF!</definedName>
    <definedName name="T21.3?Items">#REF!</definedName>
    <definedName name="T21.3?L1">'[11]21.3'!$C$10:$F$10</definedName>
    <definedName name="T21.3?L1.1">'[11]21.3'!$C$12:$F$12</definedName>
    <definedName name="T21.3?L1.1.x">'[11]21.3'!$C$13:$F$16</definedName>
    <definedName name="T21.3?L2">'[11]21.3'!$C$17:$F$17</definedName>
    <definedName name="T21.3?L2.1">'[11]21.3'!$C$19:$F$19</definedName>
    <definedName name="T21.3?L3">'[11]21.3'!$C$20:$F$20</definedName>
    <definedName name="T21.3?L4">'[11]21.3'!$C$21:$F$21</definedName>
    <definedName name="T21.3?L5">'[11]21.3'!$C$22:$F$22</definedName>
    <definedName name="T21.3?L5.1">'[11]21.3'!$C$24:$F$24</definedName>
    <definedName name="T21.3?L5.2">'[11]21.3'!$C$25:$F$25</definedName>
    <definedName name="T21.3?L5.3">'[11]21.3'!$C$26:$F$26</definedName>
    <definedName name="T21.3?L5.3.x">'[11]21.3'!$C$28:$F$28</definedName>
    <definedName name="T21.3?L6">'[11]21.3'!$C$30:$F$30</definedName>
    <definedName name="T21.3?L7">'[11]21.3'!$C$31:$F$31</definedName>
    <definedName name="T21.3?L7.1">'[11]21.3'!$C$33:$F$33</definedName>
    <definedName name="T21.3?L7.1.x">'[11]21.3'!$C$34:$F$37</definedName>
    <definedName name="T21.3?L7.2">'[11]21.3'!$C$38:$F$38</definedName>
    <definedName name="T21.3?L7.2.x">'[11]21.3'!$C$39:$F$42</definedName>
    <definedName name="T21.3?L7.3">'[11]21.3'!$C$43:$F$43</definedName>
    <definedName name="T21.3?L7.4">'[11]21.3'!$C$44:$F$44</definedName>
    <definedName name="T21.3?L7.4.x">'[11]21.3'!$C$46:$F$46</definedName>
    <definedName name="T21.3?L8">'[11]21.3'!$C$48:$F$48</definedName>
    <definedName name="T21.3?L8.x">'[11]21.3'!$C$50:$F$53</definedName>
    <definedName name="T21.3?Name">'[11]21.3'!$F$1</definedName>
    <definedName name="T21.3?Scope" localSheetId="11">#REF!</definedName>
    <definedName name="T21.3?Scope" localSheetId="12">#REF!</definedName>
    <definedName name="T21.3?Scope">#REF!</definedName>
    <definedName name="T21.3?Table">'[11]21.3'!$A$3:$F$53</definedName>
    <definedName name="T21.3?Title">'[11]21.3'!$A$2:$F$2</definedName>
    <definedName name="T21.3?unit?ТРУБ">'[11]21.3'!$C$10:$F$53</definedName>
    <definedName name="T21.3?ВРАС">'[53]21.3'!$B$28:$B$30,'[53]21.3'!$B$48:$B$50</definedName>
    <definedName name="T21.3_Copy1">'[11]21.3'!$A$28:$IV$28</definedName>
    <definedName name="T21.3_Copy2">'[11]21.3'!$A$46:$IV$46</definedName>
    <definedName name="T21.3_Name1">'[11]21.3'!$B$28:$B$28</definedName>
    <definedName name="T21.3_Name2">'[11]21.3'!$B$46:$B$46</definedName>
    <definedName name="T21.3_Protect">'[53]21.3'!$E$19:$I$22,'[53]21.3'!$E$24:$I$25,'[53]21.3'!$B$28:$I$30,'[53]21.3'!$E$32:$I$32,'[53]21.3'!$E$35:$I$45,'[53]21.3'!$B$48:$I$50,'[53]21.3'!$E$13:$I$17</definedName>
    <definedName name="T21.4?axis?C?СЦТ">'[11]21.4'!$C$11:$G$40</definedName>
    <definedName name="T21.4?axis?C?СЦТ?">'[11]21.4'!$C$7:$G$7</definedName>
    <definedName name="T21.4?axis?R?ВРАС">'[11]21.4'!$C$25:$G$25,'[11]21.4'!$C$35:$G$35</definedName>
    <definedName name="T21.4?axis?R?ВРАС?">'[11]21.4'!$B$25:$B$25,'[11]21.4'!$B$35:$B$35</definedName>
    <definedName name="T21.4?axis?ПРД?БАЗ">'[11]21.4'!$F$11:$F$40,'[11]21.4'!$C$11:$C$40</definedName>
    <definedName name="T21.4?axis?ПРД?РЕГ">'[11]21.4'!$G$11:$G$40,'[11]21.4'!$D$11:$D$40</definedName>
    <definedName name="T21.4?Data" localSheetId="11">P1_T21.4?Data,P2_T21.4?Data</definedName>
    <definedName name="T21.4?Data" localSheetId="12">P1_T21.4?Data,P2_T21.4?Data</definedName>
    <definedName name="T21.4?Data">P1_T21.4?Data,P2_T21.4?Data</definedName>
    <definedName name="T21.4?L1">'[11]21.4'!$F$11:$G$11,'[11]21.4'!$C$11:$D$11</definedName>
    <definedName name="T21.4?L1.1">'[11]21.4'!$F$13:$G$13,'[11]21.4'!$C$13:$D$13</definedName>
    <definedName name="T21.4?L2">'[11]21.4'!$F$14:$G$14,'[11]21.4'!$C$14:$D$14</definedName>
    <definedName name="T21.4?L2.1">'[11]21.4'!$F$16:$G$16,'[11]21.4'!$C$16:$D$16</definedName>
    <definedName name="T21.4?L3">'[11]21.4'!$F$17:$G$17,'[11]21.4'!$C$17:$D$17</definedName>
    <definedName name="T21.4?L4">'[11]21.4'!$F$18:$G$18,'[11]21.4'!$C$18:$D$18</definedName>
    <definedName name="T21.4?L5">'[11]21.4'!$F$19:$G$19,'[11]21.4'!$C$19:$D$19</definedName>
    <definedName name="T21.4?L5.1">'[11]21.4'!$F$21:$G$21,'[11]21.4'!$C$21:$D$21</definedName>
    <definedName name="T21.4?L5.2">'[11]21.4'!$F$22:$G$22,'[11]21.4'!$C$22:$D$22</definedName>
    <definedName name="T21.4?L5.3">'[11]21.4'!$F$23:$G$23,'[11]21.4'!$C$23:$D$23</definedName>
    <definedName name="T21.4?L5.3.x">'[11]21.4'!$F$25:$G$25,'[11]21.4'!$C$25:$D$25</definedName>
    <definedName name="T21.4?L6">'[11]21.4'!$F$27:$G$27,'[11]21.4'!$C$27:$D$27</definedName>
    <definedName name="T21.4?L7">'[11]21.4'!$F$28:$G$28,'[11]21.4'!$C$28:$D$28</definedName>
    <definedName name="T21.4?L7.1">'[11]21.4'!$F$30:$G$30,'[11]21.4'!$C$30:$D$30</definedName>
    <definedName name="T21.4?L7.2">'[11]21.4'!$F$31:$G$31,'[11]21.4'!$C$31:$D$31</definedName>
    <definedName name="T21.4?L7.3">'[11]21.4'!$F$32:$G$32,'[11]21.4'!$C$32:$D$32</definedName>
    <definedName name="T21.4?L7.4">'[11]21.4'!$F$33:$G$33,'[11]21.4'!$C$33:$D$33</definedName>
    <definedName name="T21.4?L7.4.x">'[11]21.4'!$F$35:$G$35,'[11]21.4'!$C$35:$D$35</definedName>
    <definedName name="T21.4?L8">'[11]21.4'!$F$37:$G$37,'[11]21.4'!$C$37:$D$37</definedName>
    <definedName name="T21.4?L8.1">'[11]21.4'!$F$39:$G$39,'[11]21.4'!$C$39:$D$39</definedName>
    <definedName name="T21.4?L8.2">'[11]21.4'!$F$40:$G$40,'[11]21.4'!$C$40:$D$40</definedName>
    <definedName name="T21.4?Name">'[11]21.4'!$H$1</definedName>
    <definedName name="T21.4?Table">'[11]21.4'!$A$3:$H$40</definedName>
    <definedName name="T21.4?Title">'[11]21.4'!$A$2:$H$2</definedName>
    <definedName name="T21.4?unit?ТРУБ">'[11]21.4'!$C$11:$G$40</definedName>
    <definedName name="T21.4_Copy1">'[11]21.4'!$A$25:$IV$25</definedName>
    <definedName name="T21.4_Copy2">'[11]21.4'!$A$35:$IV$35</definedName>
    <definedName name="T21.4_Copy3">'[11]21.4'!$F$1:$G$65536</definedName>
    <definedName name="T21.4_Name1">'[11]21.4'!$B$25:$B$25</definedName>
    <definedName name="T21.4_Name2">'[11]21.4'!$B$35:$B$35</definedName>
    <definedName name="T21.4_Name3">'[11]21.4'!$F$4</definedName>
    <definedName name="T21?axis?R?ВРАС">'[11]21'!$C$20:$D$20,'[11]21'!$C$30:$D$30</definedName>
    <definedName name="T21?axis?R?ВРАС?">'[11]21'!$B$20:$B$20,'[11]21'!$B$30:$B$30</definedName>
    <definedName name="T21?axis?R?ПЭ">'[34]21'!$D$14:$S$16,'[34]21'!$D$26:$S$28,'[34]21'!$D$20:$S$22</definedName>
    <definedName name="T21?axis?R?ПЭ?">'[34]21'!$B$14:$B$16,'[34]21'!$B$26:$B$28,'[34]21'!$B$20:$B$22</definedName>
    <definedName name="T21?axis?ПРД?БАЗ">'[11]21'!$C$6:$C$37</definedName>
    <definedName name="T21?axis?ПРД?ПРЕД">'[38]21'!$L$6:$M$20,'[38]21'!$E$6:$F$20</definedName>
    <definedName name="T21?axis?ПРД?РЕГ">'[11]21'!$D$6:$D$37</definedName>
    <definedName name="T21?axis?ПФ?ПЛАН">'[38]21'!$J$6:$J$20,'[38]21'!$E$6:$E$20,'[38]21'!$L$6:$L$20,'[38]21'!$G$6:$G$20</definedName>
    <definedName name="T21?axis?ПФ?ФАКТ">'[38]21'!$K$6:$K$20,'[38]21'!$F$6:$F$20,'[38]21'!$M$6:$M$20,'[38]21'!$H$6:$H$20</definedName>
    <definedName name="T21?Data">'[34]21'!$D$14:$S$16,'[34]21'!$D$18:$S$18,'[34]21'!$D$20:$S$22,'[34]21'!$D$24:$S$24,'[34]21'!$D$26:$S$28,'[34]21'!$D$31:$S$33,'[34]21'!$D$11:$S$12</definedName>
    <definedName name="T21?L1">'[34]21'!$D$11:$S$12,'[34]21'!$D$14:$S$16,'[34]21'!$D$18:$S$18,'[34]21'!$D$20:$S$22,'[34]21'!$D$26:$S$28,'[34]21'!$D$24:$S$24</definedName>
    <definedName name="T21?L1.1">'[11]21'!$C$8:$D$8</definedName>
    <definedName name="T21?L2">'[11]21'!$C$9:$D$9</definedName>
    <definedName name="T21?L2.1">'[11]21'!$C$11:$D$11</definedName>
    <definedName name="T21?L3">'[11]21'!$C$12:$D$12</definedName>
    <definedName name="T21?L4">'[11]21'!$C$13:$D$13</definedName>
    <definedName name="T21?L5">'[11]21'!$C$14:$D$14</definedName>
    <definedName name="T21?L5.1">'[11]21'!$C$16:$D$16</definedName>
    <definedName name="T21?L5.2">'[11]21'!$C$17:$D$17</definedName>
    <definedName name="T21?L5.3">'[11]21'!$C$18:$D$18</definedName>
    <definedName name="T21?L5.3.x">'[11]21'!$C$20:$D$20</definedName>
    <definedName name="T21?L6">'[11]21'!$C$22:$D$22</definedName>
    <definedName name="T21?L7">'[11]21'!$C$23:$D$23</definedName>
    <definedName name="T21?L7.1">'[11]21'!$C$25:$D$25</definedName>
    <definedName name="T21?L7.2">'[11]21'!$C$26:$D$26</definedName>
    <definedName name="T21?L7.3">'[11]21'!$C$27:$D$27</definedName>
    <definedName name="T21?L7.4">'[11]21'!$C$28:$D$28</definedName>
    <definedName name="T21?L7.4.x">'[11]21'!$C$30:$D$30</definedName>
    <definedName name="T21?L8">'[11]21'!$C$32:$D$32</definedName>
    <definedName name="T21?L8.1">'[11]21'!$C$34:$D$34</definedName>
    <definedName name="T21?L8.2">'[11]21'!$C$35:$D$35</definedName>
    <definedName name="T21?L8.3">'[11]21'!$C$36:$D$36</definedName>
    <definedName name="T21?L8.4">'[11]21'!$C$37:$D$37</definedName>
    <definedName name="T21?Name">'[11]21'!$D$1</definedName>
    <definedName name="T21?Table">'[11]21'!$A$3:$D$37</definedName>
    <definedName name="T21?Title">'[11]21'!$A$2:$D$2</definedName>
    <definedName name="T21?unit?ТРУБ">'[11]21'!$C$6:$D$37</definedName>
    <definedName name="T21_Copy1">'[11]21'!$A$20:$IV$20</definedName>
    <definedName name="T21_Copy2">'[11]21'!$A$30:$IV$30</definedName>
    <definedName name="T21_Name1">'[11]21'!$B$20:$B$20</definedName>
    <definedName name="T21_Name2">'[11]21'!$B$30:$B$30</definedName>
    <definedName name="T21_Protect">'[38]21'!$B$16:$B$18,'[38]21'!$E$15:$I$18,'[38]21'!$A$21:$IV$120,'[38]21'!$N$1:$AN$65536,'[38]21'!$E$11:$I$13,'[38]21'!$E$6:$I$8,'[38]21'!$B$11:$B$13</definedName>
    <definedName name="T21_Protection" localSheetId="11">P2_T21_Protection,'∆НРj-2'!P3_T21_Protection</definedName>
    <definedName name="T21_Protection" localSheetId="12">P2_T21_Protection,'∆РЭj-2'!P3_T21_Protection</definedName>
    <definedName name="T21_Protection">P2_T21_Protection,P3_T21_Protection</definedName>
    <definedName name="T22?axis?C?СЦТ">'[11]22'!$H$7:$H$147,'[11]22'!$J$7:$J$147</definedName>
    <definedName name="T22?axis?C?СЦТ?">'[11]22'!$H$5:$H$5,'[11]22'!$J$5</definedName>
    <definedName name="T22?axis?R?ПЭ">'[11]22'!$E$7:$K$147</definedName>
    <definedName name="T22?axis?R?ПЭ?">'[11]22'!$C$7:$C$147</definedName>
    <definedName name="T22?axis?ПРД?БАЗ">'[38]22'!$L$6:$M$25,'[38]22'!$I$6:$J$25</definedName>
    <definedName name="T22?axis?ПРД?ПРЕД">'[38]22'!$N$6:$O$25,'[38]22'!$G$6:$H$25</definedName>
    <definedName name="T22?axis?ПФ?ПЛАН">'[38]22'!$L$6:$L$25,'[38]22'!$G$6:$G$25,'[38]22'!$N$6:$N$25,'[38]22'!$I$6:$I$25</definedName>
    <definedName name="T22?axis?ПФ?ФАКТ">'[38]22'!$M$6:$M$25,'[38]22'!$H$6:$H$25,'[38]22'!$O$6:$O$25,'[38]22'!$J$6:$J$25</definedName>
    <definedName name="T22?Data">'[11]22'!$H$7:$H$147,'[11]22'!$J$7:$K$147,'[11]22'!$E$7:$F$147</definedName>
    <definedName name="T22?item_ext?ВСЕГО">'[34]22'!$E$8:$F$31,'[34]22'!$I$8:$J$31</definedName>
    <definedName name="T22?item_ext?ТЭ">'[11]22'!$G$7:$J$147</definedName>
    <definedName name="T22?item_ext?ЭС">'[34]22'!$K$8:$L$31,'[34]22'!$G$8:$H$31</definedName>
    <definedName name="T22?item_ext?ЭЭ">'[11]22'!$E$7:$F$147</definedName>
    <definedName name="T22?L1">'[34]22'!$G$8:$G$31,'[34]22'!$I$8:$I$31,'[34]22'!$K$8:$K$31,'[34]22'!$E$8:$E$31</definedName>
    <definedName name="T22?L1.1">'[11]22'!$E$8:$F$8,'[11]22'!$H$8:$H$8,'[11]22'!$J$8:$K$8</definedName>
    <definedName name="T22?L1.1.x">'[11]22'!$E$10:$F$10,'[11]22'!$H$10:$H$10,'[11]22'!$J$10:$K$10</definedName>
    <definedName name="T22?L1.2">'[11]22'!$K$12,'[11]22'!$E$12:$F$12</definedName>
    <definedName name="T22?L1.3">'[11]22'!$K$13,'[11]22'!$E$13:$F$13</definedName>
    <definedName name="T22?L1.4">'[11]22'!$K$14,'[11]22'!$E$14:$F$14</definedName>
    <definedName name="T22?L1.4.x">'[11]22'!$K$16:$K$16,'[11]22'!$E$16:$F$16</definedName>
    <definedName name="T22?L1.x">'[38]22'!$G$20:$O$22,'[38]22'!$G$8:$O$10</definedName>
    <definedName name="T22?L10">'[11]22'!$E$124:$F$124</definedName>
    <definedName name="T22?L10.1">'[11]22'!$E$125:$F$125</definedName>
    <definedName name="T22?L10.1.x">'[11]22'!$E$127:$F$127</definedName>
    <definedName name="T22?L10.2">'[11]22'!$E$129:$F$129</definedName>
    <definedName name="T22?L10.3">'[11]22'!$E$130:$F$130</definedName>
    <definedName name="T22?L10.4">'[11]22'!$E$131:$F$131</definedName>
    <definedName name="T22?L10.4.x">'[11]22'!$E$133:$F$133</definedName>
    <definedName name="T22?L11">'[11]22'!$E$137:$F$137</definedName>
    <definedName name="T22?L11.1">'[11]22'!$E$138:$F$138</definedName>
    <definedName name="T22?L11.1.x">'[11]22'!$E$140:$F$140</definedName>
    <definedName name="T22?L11.2">'[11]22'!$E$142:$F$142</definedName>
    <definedName name="T22?L11.3">'[11]22'!$E$143:$F$143</definedName>
    <definedName name="T22?L11.4">'[11]22'!$E$144:$F$144</definedName>
    <definedName name="T22?L11.4.x">'[11]22'!$E$146:$F$146</definedName>
    <definedName name="T22?L2">'[34]22'!$H$8:$H$31,'[34]22'!$J$8:$J$31,'[34]22'!$L$8:$L$31,'[34]22'!$F$8:$F$31</definedName>
    <definedName name="T22?L2.1">'[11]22'!$E$21:$F$21,'[11]22'!$H$21:$H$21,'[11]22'!$J$21:$K$21</definedName>
    <definedName name="T22?L2.1.x">'[11]22'!$E$23:$F$23,'[11]22'!$H$23:$H$23,'[11]22'!$J$23:$K$23</definedName>
    <definedName name="T22?L2.2">'[11]22'!$K$25,'[11]22'!$E$25:$F$25</definedName>
    <definedName name="T22?L2.3">'[11]22'!$K$26,'[11]22'!$E$26:$F$26</definedName>
    <definedName name="T22?L2.4">'[11]22'!$K$27,'[11]22'!$E$27:$F$27</definedName>
    <definedName name="T22?L2.4.x">'[11]22'!$K$29:$K$29,'[11]22'!$E$29:$F$29</definedName>
    <definedName name="T22?L3">'[11]22'!$E$33:$F$33,'[11]22'!$H$33:$H$33,'[11]22'!$J$33:$K$33</definedName>
    <definedName name="T22?L3.1">'[11]22'!$E$34:$F$34,'[11]22'!$H$34:$H$34,'[11]22'!$J$34:$K$34</definedName>
    <definedName name="T22?L3.1.x">'[11]22'!$E$36:$F$36,'[11]22'!$H$36:$H$36,'[11]22'!$J$36:$K$36</definedName>
    <definedName name="T22?L3.2">'[11]22'!$K$38,'[11]22'!$E$38:$F$38</definedName>
    <definedName name="T22?L3.3">'[11]22'!$K$39,'[11]22'!$E$39:$F$39</definedName>
    <definedName name="T22?L3.4">'[11]22'!$E$40:$F$40,'[11]22'!$K$40</definedName>
    <definedName name="T22?L3.4.x">'[11]22'!$K$42:$K$42,'[11]22'!$E$42:$F$42</definedName>
    <definedName name="T22?L4">'[11]22'!$E$46:$F$46,'[11]22'!$H$46:$H$46,'[11]22'!$J$46:$K$46</definedName>
    <definedName name="T22?L4.1">'[11]22'!$E$47:$F$47,'[11]22'!$H$47:$H$47,'[11]22'!$J$47:$K$47</definedName>
    <definedName name="T22?L4.1.x">'[11]22'!$E$49:$F$49,'[11]22'!$H$49:$H$49,'[11]22'!$J$49:$K$49</definedName>
    <definedName name="T22?L4.2">'[11]22'!$K$51,'[11]22'!$E$51:$F$51</definedName>
    <definedName name="T22?L4.3">'[11]22'!$K$52,'[11]22'!$E$52:$F$52</definedName>
    <definedName name="T22?L4.4">'[11]22'!$K$53,'[11]22'!$E$53:$F$53</definedName>
    <definedName name="T22?L4.4.x">'[11]22'!$K$55:$K$55,'[11]22'!$E$55:$F$55</definedName>
    <definedName name="T22?L5.1">'[11]22'!$E$60:$F$60,'[11]22'!$H$60:$H$60,'[11]22'!$J$60:$K$60</definedName>
    <definedName name="T22?L5.1.x">'[11]22'!$E$62:$F$62,'[11]22'!$H$62:$H$62,'[11]22'!$J$62:$K$62</definedName>
    <definedName name="T22?L5.2">'[11]22'!$K$64,'[11]22'!$E$64:$F$64</definedName>
    <definedName name="T22?L5.3">'[11]22'!$K$65,'[11]22'!$E$65:$F$65</definedName>
    <definedName name="T22?L5.4">'[11]22'!$K$66,'[11]22'!$E$66:$F$66</definedName>
    <definedName name="T22?L5.4.x">'[11]22'!$K$68:$K$68,'[11]22'!$E$68:$F$68</definedName>
    <definedName name="T22?L6">'[11]22'!$E$72:$F$72,'[11]22'!$H$72:$H$72,'[11]22'!$J$72:$K$72</definedName>
    <definedName name="T22?L6.1">'[11]22'!$E$73:$F$73,'[11]22'!$H$73:$H$73,'[11]22'!$J$73:$K$73</definedName>
    <definedName name="T22?L6.1.x">'[11]22'!$E$75:$F$75,'[11]22'!$H$75:$H$75,'[11]22'!$J$75:$K$75</definedName>
    <definedName name="T22?L6.2">'[11]22'!$K$77,'[11]22'!$E$77:$F$77</definedName>
    <definedName name="T22?L6.3">'[11]22'!$K$78,'[11]22'!$E$78:$F$78</definedName>
    <definedName name="T22?L6.4">'[11]22'!$K$79,'[11]22'!$E$79:$F$79</definedName>
    <definedName name="T22?L6.4.x">'[11]22'!$K$81:$K$81,'[11]22'!$E$81:$F$81</definedName>
    <definedName name="T22?L7">'[11]22'!$E$85:$F$85</definedName>
    <definedName name="T22?L7.1">'[11]22'!$E$86:$F$86,'[11]22'!$H$86:$H$86,'[11]22'!$J$86</definedName>
    <definedName name="T22?L7.1.x">'[11]22'!$E$88:$F$88</definedName>
    <definedName name="T22?L7.2">'[11]22'!$E$90:$F$90</definedName>
    <definedName name="T22?L7.3">'[11]22'!$E$91:$F$91</definedName>
    <definedName name="T22?L7.4">'[11]22'!$E$92:$F$92</definedName>
    <definedName name="T22?L7.4.x">'[11]22'!$E$94:$F$94</definedName>
    <definedName name="T22?L8">'[11]22'!$E$98:$F$98</definedName>
    <definedName name="T22?L8.1">'[11]22'!$E$99:$F$99,'[11]22'!$H$99:$H$99,'[11]22'!$J$99</definedName>
    <definedName name="T22?L8.1.x">'[11]22'!$E$101:$F$101,'[11]22'!$H$101:$H$101,'[11]22'!$J$101:$J$101</definedName>
    <definedName name="T22?L8.2">'[11]22'!$E$103:$F$103</definedName>
    <definedName name="T22?L8.3">'[11]22'!$E$104:$F$104</definedName>
    <definedName name="T22?L8.4">'[11]22'!$E$105:$F$105</definedName>
    <definedName name="T22?L8.4.x">'[11]22'!$E$107:$F$107</definedName>
    <definedName name="T22?L9">'[11]22'!$E$111:$F$111</definedName>
    <definedName name="T22?L9.1">'[11]22'!$E$112:$F$112,'[11]22'!$H$112:$H$112,'[11]22'!$J$112</definedName>
    <definedName name="T22?L9.1.x">'[11]22'!$E$114:$F$114,'[11]22'!$H$114:$H$114,'[11]22'!$J$114:$J$114</definedName>
    <definedName name="T22?L9.2">'[11]22'!$E$116:$F$116</definedName>
    <definedName name="T22?L9.3">'[11]22'!$E$117:$F$117</definedName>
    <definedName name="T22?L9.4">'[11]22'!$E$118:$F$118</definedName>
    <definedName name="T22?L9.4.x">'[11]22'!$E$120:$F$120</definedName>
    <definedName name="T22?Name">'[11]22'!$K$1</definedName>
    <definedName name="T22?Table">'[11]22'!$A$3:$K$147</definedName>
    <definedName name="T22?Title">'[11]22'!$A$2:$K$2</definedName>
    <definedName name="T22?unit?ГКАЛ.Ч">'[34]22'!$G$8:$G$31,'[34]22'!$I$8:$I$31,'[34]22'!$K$8:$K$31,'[34]22'!$E$8:$E$31</definedName>
    <definedName name="T22?unit?МКВТЧ">'[11]22'!$A$98:$K$108</definedName>
    <definedName name="T22?unit?ПРЦ">'[11]22'!$A$59:$K$69</definedName>
    <definedName name="T22?unit?РУБ.ТКВТ">'[11]22'!$A$124:$K$134</definedName>
    <definedName name="T22?unit?РУБ.ТКВТЧ">'[11]22'!$A$137:$K$147,'[11]22'!$A$111:$K$121</definedName>
    <definedName name="T22?unit?ТГКАЛ">'[34]22'!$H$8:$H$31,'[34]22'!$J$8:$J$31,'[34]22'!$L$8:$L$31,'[34]22'!$F$8:$F$31</definedName>
    <definedName name="T22?unit?ТКВТ">'[11]22'!$A$85:$K$95</definedName>
    <definedName name="T22?unit?ТРУБ">'[11]22'!$A$7:$K$17,'[11]22'!$A$20:$K$30,'[11]22'!$A$33:$K$43,'[11]22'!$A$46:$K$56,'[11]22'!$A$72:$K$82</definedName>
    <definedName name="T22_Copy_">'[11]22'!$H$1:$H$65536</definedName>
    <definedName name="T22_Copy1_1">'[11]22'!$A$10:$IV$10</definedName>
    <definedName name="T22_Copy1_2">'[11]22'!$A$16:$IV$16</definedName>
    <definedName name="T22_Copy10_1">'[11]22'!$A$127:$IV$127</definedName>
    <definedName name="T22_Copy10_2">'[11]22'!$A$133:$IV$133</definedName>
    <definedName name="T22_Copy11_1">'[11]22'!$A$140:$IV$140</definedName>
    <definedName name="T22_Copy11_2">'[11]22'!$A$146:$IV$146</definedName>
    <definedName name="T22_Copy2_1">'[11]22'!$A$23:$IV$23</definedName>
    <definedName name="T22_Copy2_2">'[11]22'!$A$29:$IV$29</definedName>
    <definedName name="T22_Copy3_1">'[11]22'!$A$36:$IV$36</definedName>
    <definedName name="T22_Copy3_2">'[11]22'!$A$42:$IV$42</definedName>
    <definedName name="T22_Copy4_1">'[11]22'!$A$49:$IV$49</definedName>
    <definedName name="T22_Copy4_2">'[11]22'!$A$55:$IV$55</definedName>
    <definedName name="T22_Copy5_1">'[11]22'!$A$62:$IV$62</definedName>
    <definedName name="T22_Copy5_2">'[11]22'!$A$68:$IV$68</definedName>
    <definedName name="T22_Copy6_1">'[11]22'!$A$75:$IV$75</definedName>
    <definedName name="T22_Copy6_2">'[11]22'!$A$81:$IV$81</definedName>
    <definedName name="T22_Copy7_1">'[11]22'!$A$88:$IV$88</definedName>
    <definedName name="T22_Copy7_2">'[11]22'!$A$94:$IV$94</definedName>
    <definedName name="T22_Copy8_1">'[11]22'!$A$101:$IV$101</definedName>
    <definedName name="T22_Copy8_2">'[11]22'!$A$107:$IV$107</definedName>
    <definedName name="T22_Copy9_1">'[11]22'!$A$114:$IV$114</definedName>
    <definedName name="T22_Copy9_2">'[11]22'!$A$120:$IV$120</definedName>
    <definedName name="T22_Name_">'[11]22'!$H$5:$H$5</definedName>
    <definedName name="T22_Name1_1">'[11]22'!$B$10:$B$10</definedName>
    <definedName name="T22_Name1_2">'[11]22'!$B$16:$B$16</definedName>
    <definedName name="T22_Name10_1">'[11]22'!$B$127:$B$127</definedName>
    <definedName name="T22_Name10_2">'[11]22'!$B$133:$B$133</definedName>
    <definedName name="T22_Name11_1">'[11]22'!$B$140:$B$140</definedName>
    <definedName name="T22_Name11_2">'[11]22'!$B$146:$B$146</definedName>
    <definedName name="T22_Name2_1">'[11]22'!$B$23:$B$23</definedName>
    <definedName name="T22_Name2_2">'[11]22'!$B$29:$B$29</definedName>
    <definedName name="T22_Name3_1">'[11]22'!$B$36:$B$36</definedName>
    <definedName name="T22_Name3_2">'[11]22'!$B$42:$B$42</definedName>
    <definedName name="T22_Name4_1">'[11]22'!$B$49:$B$49</definedName>
    <definedName name="T22_Name4_2">'[11]22'!$B$55:$B$55</definedName>
    <definedName name="T22_Name5_1">'[11]22'!$B$62:$B$62</definedName>
    <definedName name="T22_Name5_2">'[11]22'!$B$68:$B$68</definedName>
    <definedName name="T22_Name6_1">'[11]22'!$B$75:$B$75</definedName>
    <definedName name="T22_Name6_2">'[11]22'!$B$81:$B$81</definedName>
    <definedName name="T22_Name7_1">'[11]22'!$B$88:$B$88</definedName>
    <definedName name="T22_Name7_2">'[11]22'!$B$94:$B$94</definedName>
    <definedName name="T22_Name8_1">'[11]22'!$B$101:$B$101</definedName>
    <definedName name="T22_Name8_2">'[11]22'!$B$107:$B$107</definedName>
    <definedName name="T22_Name9_1">'[11]22'!$B$114:$B$114</definedName>
    <definedName name="T22_Name9_2">'[11]22'!$B$120:$B$120</definedName>
    <definedName name="T22_Protect">'[38]22'!$A$6:$C$23,'[38]22'!$A$26:$IV$126,'[38]22'!$P$1:$AP$65536,'[38]22'!$G$8:$K$22</definedName>
    <definedName name="T22_Protection">'[34]22'!$E$19:$L$23,'[34]22'!$E$25:$L$25,'[34]22'!$E$27:$L$31,'[34]22'!$E$17:$L$17</definedName>
    <definedName name="T23?axis?R?ВТОП">'[34]23'!$E$8:$P$30,'[34]23'!$E$36:$P$58</definedName>
    <definedName name="T23?axis?R?ВТОП?">'[34]23'!$C$8:$C$30,'[34]23'!$C$36:$C$58</definedName>
    <definedName name="T23?axis?R?ПЭ">'[34]23'!$E$8:$P$30,'[34]23'!$E$36:$P$58</definedName>
    <definedName name="T23?axis?R?ПЭ?">'[34]23'!$B$8:$B$30,'[34]23'!$B$36:$B$58</definedName>
    <definedName name="T23?axis?R?СЦТ">'[34]23'!$E$32:$P$34,'[34]23'!$E$60:$P$62</definedName>
    <definedName name="T23?axis?R?СЦТ?">'[34]23'!$A$60:$A$62,'[34]23'!$A$32:$A$34</definedName>
    <definedName name="T23?axis?ПРД?БАЗ">'[11]23'!$D$6:$D$40</definedName>
    <definedName name="T23?axis?ПРД?ПРЕД">'[38]23'!$K$6:$L$13,'[38]23'!$D$6:$E$13</definedName>
    <definedName name="T23?axis?ПРД?РЕГ">'[11]23'!$E$6:$E$40</definedName>
    <definedName name="T23?axis?ПФ?ПЛАН">'[38]23'!$I$6:$I$13,'[38]23'!$D$6:$D$13,'[38]23'!$K$6:$K$13,'[38]23'!$F$6:$F$13</definedName>
    <definedName name="T23?axis?ПФ?ФАКТ">'[38]23'!$J$6:$J$13,'[38]23'!$E$6:$E$13,'[38]23'!$L$6:$L$13,'[38]23'!$G$6:$G$13</definedName>
    <definedName name="T23?Data">'[34]23'!$E$37:$P$63,'[34]23'!$E$9:$P$35</definedName>
    <definedName name="T23?item_ext?ВСЕГО">'[34]23'!$A$55:$P$58,'[34]23'!$A$27:$P$30</definedName>
    <definedName name="T23?item_ext?ИТОГО">'[34]23'!$A$59:$P$59,'[34]23'!$A$31:$P$31</definedName>
    <definedName name="T23?item_ext?СЦТ">'[34]23'!$A$60:$P$62,'[34]23'!$A$32:$P$34</definedName>
    <definedName name="T23?L1">'[11]23'!$D$6:$E$6</definedName>
    <definedName name="T23?L1.1">'[11]23'!$D$8:$E$8</definedName>
    <definedName name="T23?L1.1.1">'[11]23'!$D$9:$E$9</definedName>
    <definedName name="T23?L1.2">'[11]23'!$D$10:$E$10</definedName>
    <definedName name="T23?L2">'[11]23'!$D$11:$E$11</definedName>
    <definedName name="T23?L2.1">'[11]23'!$D$13:$E$13</definedName>
    <definedName name="T23?L2.1.1">'[11]23'!$D$14:$E$14</definedName>
    <definedName name="T23?L2.2">'[11]23'!$D$15:$E$15</definedName>
    <definedName name="T23?L3">'[11]23'!$D$16:$E$16</definedName>
    <definedName name="T23?L4">'[11]23'!$D$17:$E$17</definedName>
    <definedName name="T23?L4.1">'[11]23'!$D$18:$E$18</definedName>
    <definedName name="T23?L4.2">'[11]23'!$D$19:$E$19</definedName>
    <definedName name="T23?L5">'[11]23'!$D$20:$E$20</definedName>
    <definedName name="T23?L5.1">'[11]23'!$D$21:$E$21</definedName>
    <definedName name="T23?L5.2">'[11]23'!$D$22:$E$22</definedName>
    <definedName name="T23?L6">'[11]23'!$D$23:$E$23</definedName>
    <definedName name="T23?L6.1">'[11]23'!$D$24:$E$24</definedName>
    <definedName name="T23?L6.2">'[11]23'!$D$25:$E$25</definedName>
    <definedName name="T23?L7">'[11]23'!$D$26:$E$26</definedName>
    <definedName name="T23?L7.1">'[11]23'!$D$27:$E$27</definedName>
    <definedName name="T23?L7.2">'[11]23'!$D$28:$E$28</definedName>
    <definedName name="T23?Name">'[11]23'!$E$1</definedName>
    <definedName name="T23?Table">'[11]23'!$A$4:$E$28</definedName>
    <definedName name="T23?Title">'[11]23'!$A$2:$E$2</definedName>
    <definedName name="T23?unit?МВТ">'[11]23'!$D$11:$E$11,'[11]23'!$D$13:$E$15</definedName>
    <definedName name="T23?unit?МКВТЧ">'[11]23'!$D$6:$E$6,'[11]23'!$D$8:$E$10</definedName>
    <definedName name="T23?unit?ПРЦ">'[38]23'!$D$12:$H$12,'[38]23'!$I$6:$L$13</definedName>
    <definedName name="T23?unit?РУБ.ТКВТ">'[11]23'!$D$19:$E$19,'[11]23'!$D$22:$E$22,'[11]23'!$D$25:$E$25,'[11]23'!$D$28:$E$28</definedName>
    <definedName name="T23?unit?РУБ.ТКВТЧ">'[11]23'!$D$17:$E$18,'[11]23'!$D$20:$E$21,'[11]23'!$D$23:$E$24,'[11]23'!$D$26:$E$27</definedName>
    <definedName name="T23?unit?ТРУБ">'[38]23'!$D$9:$H$9,'[38]23'!$D$11:$H$11,'[38]23'!$D$13:$H$13,'[38]23'!$D$6:$H$7</definedName>
    <definedName name="T23?unit?ЧСЛ">'[11]23'!$D$16:$E$16</definedName>
    <definedName name="T23_Protect">'[38]23'!$D$12:$H$12,'[38]23'!$D$6:$H$7,'[38]23'!$A$14:$IV$113,'[38]23'!$M$1:$AM$65536,'[38]23'!$D$9:$H$9</definedName>
    <definedName name="T23_Protection" localSheetId="11">'[34]23'!$A$60:$A$62,'[34]23'!$F$60:$J$62,'[34]23'!$O$60:$P$62,'[34]23'!$A$9:$A$25,P1_T23_Protection</definedName>
    <definedName name="T23_Protection" localSheetId="12">'[34]23'!$A$60:$A$62,'[34]23'!$F$60:$J$62,'[34]23'!$O$60:$P$62,'[34]23'!$A$9:$A$25,P1_T23_Protection</definedName>
    <definedName name="T23_Protection">'[34]23'!$A$60:$A$62,'[34]23'!$F$60:$J$62,'[34]23'!$O$60:$P$62,'[34]23'!$A$9:$A$25,P1_T23_Protection</definedName>
    <definedName name="T24.1?axis?C?СЦТ">'[11]24.1'!$D$8:$H$29</definedName>
    <definedName name="T24.1?axis?C?СЦТ?">'[11]24.1'!$D$5:$H$5</definedName>
    <definedName name="T24.1?axis?ПРД?БАЗ">'[11]24.1'!$D$8:$D$29,'[11]24.1'!$G$8:$G$29</definedName>
    <definedName name="T24.1?axis?ПРД?РЕГ">'[11]24.1'!$E$8:$E$29,'[11]24.1'!$H$8:$H$29</definedName>
    <definedName name="T24.1?Data">'[11]24.1'!$D$8:$H$8,'[11]24.1'!$D$10:$H$29</definedName>
    <definedName name="T24.1?L0.1">'[11]24.1'!$D$15:$H$15</definedName>
    <definedName name="T24.1?L0.2">'[11]24.1'!$D$16:$H$16</definedName>
    <definedName name="T24.1?L1">'[11]24.1'!$D$8:$H$8</definedName>
    <definedName name="T24.1?L1.1">'[11]24.1'!$D$10:$H$10</definedName>
    <definedName name="T24.1?L1.1.1">'[11]24.1'!$D$11:$H$11</definedName>
    <definedName name="T24.1?L1.2">'[11]24.1'!$D$12:$H$12</definedName>
    <definedName name="T24.1?L1.2.1">'[11]24.1'!$D$13:$H$13</definedName>
    <definedName name="T24.1?L1.2.2">'[11]24.1'!$D$14:$H$14</definedName>
    <definedName name="T24.1?L2">'[11]24.1'!$D$17:$H$17</definedName>
    <definedName name="T24.1?L2.1">'[11]24.1'!$D$18:$H$18</definedName>
    <definedName name="T24.1?L2.2">'[11]24.1'!$D$19:$H$19</definedName>
    <definedName name="T24.1?L3">'[11]24.1'!$D$20:$H$20</definedName>
    <definedName name="T24.1?L4">'[11]24.1'!$D$21:$H$21</definedName>
    <definedName name="T24.1?L4.1">'[11]24.1'!$D$22:$H$22</definedName>
    <definedName name="T24.1?L4.2">'[11]24.1'!$D$23:$H$23</definedName>
    <definedName name="T24.1?L5">'[11]24.1'!$D$24:$H$24</definedName>
    <definedName name="T24.1?L5.1">'[11]24.1'!$D$25:$H$25</definedName>
    <definedName name="T24.1?L5.2">'[11]24.1'!$D$26:$H$26</definedName>
    <definedName name="T24.1?L6">'[11]24.1'!$D$27:$H$27</definedName>
    <definedName name="T24.1?L6.1">'[11]24.1'!$D$28:$H$28</definedName>
    <definedName name="T24.1?L6.2">'[11]24.1'!$D$29:$H$29</definedName>
    <definedName name="T24.1?Name">'[11]24.1'!$I$1</definedName>
    <definedName name="T24.1?Table">'[11]24.1'!$A$3:$H$29</definedName>
    <definedName name="T24.1?Title">'[11]24.1'!$A$2:$H$2</definedName>
    <definedName name="T24.1?unit?ПРЦ">'[11]24.1'!$D$20:$H$20</definedName>
    <definedName name="T24.1?unit?РУБ.ГКАЛ">'[11]24.1'!$D$27:$H$29</definedName>
    <definedName name="T24.1?unit?ТГКАЛ">'[11]24.1'!$D$24:$H$26</definedName>
    <definedName name="T24.1?unit?ТРУБ">'[11]24.1'!$D$8:$H$19,'[11]24.1'!$D$21:$H$23</definedName>
    <definedName name="T24.1_Protect">'[38]24.1'!$B$6:$I$9,'[38]24.1'!$A$22:$IV$122,'[38]24.1'!$K$1:$AK$65536,'[38]24.1'!$B$16:$I$19</definedName>
    <definedName name="T24?axis?R?ДОГОВОР">'[38]24'!$D$20:$L$23,'[38]24'!$D$8:$L$11</definedName>
    <definedName name="T24?axis?R?ДОГОВОР?">'[38]24'!$B$20:$B$23,'[38]24'!$B$8:$B$11</definedName>
    <definedName name="T24?axis?R?НАП">'[11]24'!$D$7:$E$8,'[11]24'!$D$10:$E$12,'[11]24'!$D$14:$E$15,'[11]24'!$D$17:$E$19,'[11]24'!$D$22:$E$23,'[11]24'!$D$25:$E$27,'[11]24'!$D$33:$E$34,'[11]24'!$D$36:$E$38,'[11]24'!$D$40:$E$41,'[11]24'!$D$43:$E$45</definedName>
    <definedName name="T24?axis?R?НАП?">'[11]24'!$B$7:$B$8,'[11]24'!$B$10:$B$12,'[11]24'!$B$14:$B$15,'[11]24'!$B$17:$B$19,'[11]24'!$B$22:$B$23,'[11]24'!$B$25:$B$27,'[11]24'!$B$33:$B$34,'[11]24'!$B$36:$B$38,'[11]24'!$B$40:$B$41,'[11]24'!$B$43:$B$45</definedName>
    <definedName name="T24?axis?ПРД?БАЗ">'[11]24'!$D$6:$D$64</definedName>
    <definedName name="T24?axis?ПРД?ПРЕД">'[38]24'!$K$6:$L$25,'[38]24'!$D$6:$E$25</definedName>
    <definedName name="T24?axis?ПРД?РЕГ">'[11]24'!$E$6:$E$64</definedName>
    <definedName name="T24?axis?ПФ?ПЛАН">'[38]24'!$F$6:$F$25,'[38]24'!$I$6:$I$25,'[38]24'!$K$6:$K$25,'[38]24'!$D$6:$D$25</definedName>
    <definedName name="T24?axis?ПФ?ФАКТ">'[38]24'!$J$6:$J$25,'[38]24'!$E$6:$E$25,'[38]24'!$L$6:$L$25,'[38]24'!$G$6:$G$25</definedName>
    <definedName name="T24?Columns">'[102]24'!$G$5:$K$5</definedName>
    <definedName name="T24?Data">'[11]24'!$D$40:$E$40,'[11]24'!$D$36:$E$38,'[11]24'!$D$33:$E$33,'[11]24'!$D$25:$E$31,'[11]24'!$D$6:$E$8,'[11]24'!$D$10:$E$15,'[11]24'!$D$17:$E$23,'[11]24'!$D$43:$E$45</definedName>
    <definedName name="T24?ItemComments">'[102]24'!$F$6:$F$45</definedName>
    <definedName name="T24?Items">'[102]24'!$D$6:$D$45</definedName>
    <definedName name="T24?L0.1">'[11]24'!$D$28:$E$28</definedName>
    <definedName name="T24?L0.2">'[11]24'!$D$29:$E$29</definedName>
    <definedName name="T24?L0.3">'[11]24'!$D$30:$E$30</definedName>
    <definedName name="T24?L0.4">'[11]24'!$D$31:$E$31</definedName>
    <definedName name="T24?L1">'[11]24'!$D$6:$E$6</definedName>
    <definedName name="T24?L1.1">'[11]24'!$D$7:$E$8,'[11]24'!$D$10:$E$12</definedName>
    <definedName name="T24?L2">'[11]24'!$D$13:$E$13</definedName>
    <definedName name="T24?L2.1">'[11]24'!$D$14:$E$15,'[11]24'!$D$17:$E$19</definedName>
    <definedName name="T24?L3">'[11]24'!$D$20:$E$20</definedName>
    <definedName name="T24?L4">'[11]24'!$D$21:$E$21</definedName>
    <definedName name="T24?L4.1">'[11]24'!$D$22:$E$23,'[11]24'!$D$25:$E$27</definedName>
    <definedName name="T24?L5.1">'[11]24'!$D$33:$E$33,'[11]24'!$D$36:$E$38</definedName>
    <definedName name="T24?L6.1">'[11]24'!$D$40:$E$40,'[11]24'!$D$43:$E$45</definedName>
    <definedName name="T24?Name">'[11]24'!$E$1</definedName>
    <definedName name="T24?Scope">'[102]24'!$G$6:$K$45</definedName>
    <definedName name="T24?Table">'[11]24'!$A$4:$E$64</definedName>
    <definedName name="T24?Title">'[11]24'!$A$2:$E$2</definedName>
    <definedName name="T24?unit?МВТ">'[11]24'!$D$28:$E$31</definedName>
    <definedName name="T24?unit?ПРЦ">'[11]24'!$D$20:$E$20</definedName>
    <definedName name="T24?unit?РУБ.МВТ.МЕС">'[11]24'!$D$32:$E$38</definedName>
    <definedName name="T24?unit?РУБ.ТКВТЧ">'[11]24'!$D$39:$E$45</definedName>
    <definedName name="T24?unit?ТРУБ">'[11]24'!$D$6:$E$19,'[11]24'!$D$21:$E$27</definedName>
    <definedName name="T24?Units">'[102]24'!$E$6:$E$45</definedName>
    <definedName name="T24?НАП">'[102]24'!$B$6:$B$45</definedName>
    <definedName name="T24_1_Copy">'[11]24.1'!$G$1:$H$65536</definedName>
    <definedName name="T24_1_Name">'[11]24.1'!$G$4</definedName>
    <definedName name="T24_1_Protect">'[38]24.1'!$B$16:$I$19,'[38]24.1'!$B$6:$I$9</definedName>
    <definedName name="T24_Protect">'[38]24'!$B$20:$B$23,'[38]24'!$D$20:$H$23,'[38]24'!$D$13:$H$17,'[38]24'!$B$8:$B$11,'[38]24'!$A$26:$IV$141,'[38]24'!$M$1:$AN$65536,'[38]24'!$D$8:$H$11</definedName>
    <definedName name="T24_Protection">'[34]24'!$E$24:$H$37,'[34]24'!$B$35:$B$37,'[34]24'!$E$41:$H$42,'[34]24'!$J$8:$M$21,'[34]24'!$J$24:$M$37,'[34]24'!$J$41:$M$42,'[34]24'!$E$8:$H$21</definedName>
    <definedName name="T25.1?axis?C?СЦТ">'[11]25.1'!$D$8:$G$22</definedName>
    <definedName name="T25.1?axis?C?СЦТ?">'[11]25.1'!$D$5:$G$5</definedName>
    <definedName name="T25.1?axis?ПРД?БАЗ">'[11]25.1'!$D$8:$D$22,'[11]25.1'!$F$8:$F$22</definedName>
    <definedName name="T25.1?axis?ПРД?РЕГ">'[11]25.1'!$E$8:$E$22,'[11]25.1'!$G$8:$G$22</definedName>
    <definedName name="T25.1?Data">'[11]25.1'!$D$8:$G$22</definedName>
    <definedName name="T25.1?L1">'[11]25.1'!$D$8:$G$8</definedName>
    <definedName name="T25.1?L1.1">'[11]25.1'!$D$9:$G$9</definedName>
    <definedName name="T25.1?L1.2">'[11]25.1'!$D$10:$G$10</definedName>
    <definedName name="T25.1?L2">'[11]25.1'!$D$11:$G$11</definedName>
    <definedName name="T25.1?L2.1">'[11]25.1'!$D$12:$G$12</definedName>
    <definedName name="T25.1?L2.2">'[11]25.1'!$D$13:$G$13</definedName>
    <definedName name="T25.1?L3">'[11]25.1'!$D$14:$G$14</definedName>
    <definedName name="T25.1?L3.1">'[11]25.1'!$D$15:$G$15</definedName>
    <definedName name="T25.1?L3.2">'[11]25.1'!$D$16:$G$16</definedName>
    <definedName name="T25.1?L4">'[11]25.1'!$D$17:$G$17</definedName>
    <definedName name="T25.1?L4.1">'[11]25.1'!$D$18:$G$18</definedName>
    <definedName name="T25.1?L4.2">'[11]25.1'!$D$19:$G$19</definedName>
    <definedName name="T25.1?L5">'[11]25.1'!$D$20:$G$20</definedName>
    <definedName name="T25.1?L5.1">'[11]25.1'!$D$21:$G$21</definedName>
    <definedName name="T25.1?L5.2">'[11]25.1'!$D$22:$G$22</definedName>
    <definedName name="T25.1?Name">'[11]25.1'!$H$1</definedName>
    <definedName name="T25.1?Table">'[11]25.1'!$A$4:$H$22</definedName>
    <definedName name="T25.1?Title">'[11]25.1'!$A$2:$H$2</definedName>
    <definedName name="T25.1?unit?ПРЦ">'[11]25.1'!$D$14:$G$16</definedName>
    <definedName name="T25.1?unit?РУБ.ГКАЛ">'[11]25.1'!$D$8:$G$10,'[11]25.1'!$D$20:$G$22</definedName>
    <definedName name="T25.1?unit?ТГКАЛ">'[11]25.1'!$D$11:$G$13</definedName>
    <definedName name="T25.1?unit?ТРУБ">'[11]25.1'!$D$17:$G$19</definedName>
    <definedName name="T25?axis?R?НАП">'[11]25'!$D$10:$E$43</definedName>
    <definedName name="T25?axis?R?НАП?">'[11]25'!$B$10:$B$43</definedName>
    <definedName name="T25?axis?ПРД?БАЗ">'[11]25'!$D$6:$D$43</definedName>
    <definedName name="T25?axis?ПРД?ПРЕД">'[38]25'!$O$6:$P$49,'[38]25'!$H$6:$I$49</definedName>
    <definedName name="T25?axis?ПРД?РЕГ">'[11]25'!$E$6:$E$43</definedName>
    <definedName name="T25?axis?ПФ?ПЛАН">'[38]25'!$H$6:$H$49,'[38]25'!$M$6:$M$49,'[38]25'!$O$6:$O$49,'[38]25'!$J$6:$J$49</definedName>
    <definedName name="T25?axis?ПФ?ФАКТ">'[38]25'!$I$6:$I$49,'[38]25'!$N$6:$N$49,'[38]25'!$P$6:$P$49,'[38]25'!$K$6:$K$49</definedName>
    <definedName name="T25?Columns">'[102]25'!$G$5:$K$5</definedName>
    <definedName name="T25?Data">'[11]25'!$D$6:$E$8,'[11]25'!$D$10:$E$11,'[11]25'!$D$13:$E$15,'[11]25'!$D$17:$E$17,'[11]25'!$D$20:$E$22,'[11]25'!$D$24:$E$25,'[11]25'!$D$27:$E$29,'[11]25'!$D$31:$E$31,'[11]25'!$D$34:$E$36,'[11]25'!$D$38:$E$38,'[11]25'!$D$41:$E$43</definedName>
    <definedName name="T25?item_ext?ПЛОЩАДЬ">'[38]25'!$H$32:$L$32,'[38]25'!$H$27:$L$27,'[38]25'!$H$30:$L$30,'[38]25'!$H$34:$L$34</definedName>
    <definedName name="T25?ItemComments">'[102]25'!$F$6:$F$43</definedName>
    <definedName name="T25?Items">'[102]25'!$D$6:$D$43</definedName>
    <definedName name="T25?L1">'[11]25'!$D$6:$E$6</definedName>
    <definedName name="T25?L1.1">'[11]25'!$D$7:$E$7</definedName>
    <definedName name="T25?L1.2">'[11]25'!$D$8:$E$8</definedName>
    <definedName name="T25?L2">'[11]25'!$D$10:$E$11,'[11]25'!$D$13:$E$14</definedName>
    <definedName name="T25?L3">'[11]25'!$D$17:$E$17,'[11]25'!$D$20:$E$22</definedName>
    <definedName name="T25?L4">'[11]25'!$D$24:$E$25,'[11]25'!$D$27:$E$29</definedName>
    <definedName name="T25?L5">'[11]25'!$D$31:$E$31,'[11]25'!$D$34:$E$36</definedName>
    <definedName name="T25?L6">'[11]25'!$D$38:$E$38,'[11]25'!$D$41:$E$43</definedName>
    <definedName name="T25?Name">'[11]25'!$E$1</definedName>
    <definedName name="T25?Scope">'[102]25'!$G$6:$K$43</definedName>
    <definedName name="T25?Table">'[11]25'!$A$4:$E$62</definedName>
    <definedName name="T25?Title">'[11]25'!$A$2:$E$2</definedName>
    <definedName name="T25?unit?ГА">'[38]25'!$H$32:$L$32,'[38]25'!$H$27:$L$27,'[38]25'!$H$30:$L$30,'[38]25'!$H$34:$L$34</definedName>
    <definedName name="T25?unit?МКВТЧ">'[11]25'!$D$9:$E$15,'[11]25'!$D$24:$E$29</definedName>
    <definedName name="T25?unit?ПРЦ">'[11]25'!$D$17:$E$22</definedName>
    <definedName name="T25?unit?РУБ.МВТЧ">'[11]25'!$D$38:$E$43,'[11]25'!$D$6:$E$8</definedName>
    <definedName name="T25?unit?ТРУБ">'[11]25'!$D$31:$E$36</definedName>
    <definedName name="T25?Units">'[102]25'!$E$6:$E$43</definedName>
    <definedName name="T25?НАП">'[102]25'!$B$10:$B$43</definedName>
    <definedName name="T25_1_Copy">'[11]25.1'!$F$1:$G$65536</definedName>
    <definedName name="T25_1_Name">'[11]25.1'!$F$4</definedName>
    <definedName name="T25_Protect">'[102]25'!$G$6:$K$8</definedName>
    <definedName name="T25_protection" localSheetId="11">P1_T25_protection,P2_T25_protection</definedName>
    <definedName name="T25_protection" localSheetId="12">P1_T25_protection,P2_T25_protection</definedName>
    <definedName name="T25_protection">P1_T25_protection,P2_T25_protection</definedName>
    <definedName name="T26?axis?R?ВРАС">'[34]26'!$C$34:$N$36,'[34]26'!$C$22:$N$24</definedName>
    <definedName name="T26?axis?R?ВРАС?">'[34]26'!$B$34:$B$36,'[34]26'!$B$22:$B$24</definedName>
    <definedName name="T26?axis?ПРД?БАЗ">'[11]26'!$D$6:$D$16</definedName>
    <definedName name="T26?axis?ПРД?ПРЕД">'[38]26'!$K$6:$L$26,'[38]26'!$D$6:$E$26</definedName>
    <definedName name="T26?axis?ПРД?РЕГ">'[11]26'!$E$6:$E$16</definedName>
    <definedName name="T26?axis?ПФ?ПЛАН">'[38]26'!$I$6:$I$26,'[38]26'!$D$6:$D$26,'[38]26'!$K$6:$K$26,'[38]26'!$F$6:$F$26</definedName>
    <definedName name="T26?axis?ПФ?ФАКТ">'[38]26'!$J$6:$J$26,'[38]26'!$E$6:$E$26,'[38]26'!$L$6:$L$26,'[38]26'!$G$6:$G$26</definedName>
    <definedName name="T26?Data">'[11]26'!$D$6:$E$6,'[11]26'!$D$8:$E$16</definedName>
    <definedName name="T26?L1">'[34]26'!$F$8:$N$8,'[34]26'!$C$8:$D$8</definedName>
    <definedName name="T26?L1.1">'[34]26'!$F$10:$N$10,'[34]26'!$C$10:$D$10</definedName>
    <definedName name="T26?L1.2">'[11]26'!$D$9:$E$9</definedName>
    <definedName name="T26?L1.3">'[11]26'!$D$10:$E$10</definedName>
    <definedName name="T26?L2">'[34]26'!$F$11:$N$11,'[34]26'!$C$11:$D$11</definedName>
    <definedName name="T26?L2.1">'[34]26'!$F$13:$N$13,'[34]26'!$C$13:$D$13</definedName>
    <definedName name="T26?L3">'[34]26'!$F$14:$N$14,'[34]26'!$C$14:$D$14</definedName>
    <definedName name="T26?L4">'[34]26'!$F$15:$N$15,'[34]26'!$C$15:$D$15</definedName>
    <definedName name="T26?L5">'[34]26'!$F$16:$N$16,'[34]26'!$C$16:$D$16</definedName>
    <definedName name="T26?L5.1">'[34]26'!$F$18:$N$18,'[34]26'!$C$18:$D$18</definedName>
    <definedName name="T26?L5.2">'[34]26'!$F$19:$N$19,'[34]26'!$C$19:$D$19</definedName>
    <definedName name="T26?L5.3">'[34]26'!$F$20:$N$20,'[34]26'!$C$20:$D$20</definedName>
    <definedName name="T26?L5.3.x">'[34]26'!$F$22:$N$24,'[34]26'!$C$22:$D$24</definedName>
    <definedName name="T26?L6">'[34]26'!$F$26:$N$26,'[34]26'!$C$26:$D$26</definedName>
    <definedName name="T26?L7">'[34]26'!$F$27:$N$27,'[34]26'!$C$27:$D$27</definedName>
    <definedName name="T26?L7.1">'[34]26'!$F$29:$N$29,'[34]26'!$C$29:$D$29</definedName>
    <definedName name="T26?L7.2">'[34]26'!$F$30:$N$30,'[34]26'!$C$30:$D$30</definedName>
    <definedName name="T26?L7.3">'[34]26'!$F$31:$N$31,'[34]26'!$C$31:$D$31</definedName>
    <definedName name="T26?L7.4">'[34]26'!$F$32:$N$32,'[34]26'!$C$32:$D$32</definedName>
    <definedName name="T26?L7.4.x">'[34]26'!$F$34:$N$36,'[34]26'!$C$34:$D$36</definedName>
    <definedName name="T26?L8">'[34]26'!$F$38:$N$38,'[34]26'!$C$38:$D$38</definedName>
    <definedName name="T26?Name">'[11]26'!$E$1</definedName>
    <definedName name="T26?Table">'[11]26'!$A$4:$E$16</definedName>
    <definedName name="T26?Title">'[11]26'!$A$2:$E$2</definedName>
    <definedName name="T26?unit?МКВТЧ">'[11]26'!$D$6:$E$6,'[11]26'!$D$8:$E$10</definedName>
    <definedName name="T26?unit?РУБ.ТКВТЧ">'[11]26'!$D$13:$E$16</definedName>
    <definedName name="T26?unit?ТРУБ">'[11]26'!$D$11:$E$12</definedName>
    <definedName name="T26_Protect">'[38]26'!$D$20:$H$24,'[38]26'!$D$9:$H$11,'[38]26'!$B$9:$B$11,'[38]26'!$B$16:$B$18,'[38]26'!$B$22:$B$24,'[38]26'!$D$13:$H$13,'[38]26'!$A$27:$IV$126,'[38]26'!$M$1:$AM$65536,'[38]26'!$D$16:$H$18</definedName>
    <definedName name="T26_Protection" localSheetId="11">'[34]26'!$K$34:$N$36,'[34]26'!$B$22:$B$24,P1_T26_Protection,P2_T26_Protection</definedName>
    <definedName name="T26_Protection" localSheetId="12">'[34]26'!$K$34:$N$36,'[34]26'!$B$22:$B$24,P1_T26_Protection,P2_T26_Protection</definedName>
    <definedName name="T26_Protection">'[34]26'!$K$34:$N$36,'[34]26'!$B$22:$B$24,P1_T26_Protection,P2_T26_Protection</definedName>
    <definedName name="T27?axis?C?НАП">'[11]27'!$D$8:$P$34,'[11]27'!$R$8:$AU$34</definedName>
    <definedName name="T27?axis?C?НАП?">'[11]27'!$R$6:$AU$6,'[11]27'!$D$6:$P$6</definedName>
    <definedName name="T27?axis?C?ПОТ">'[11]27'!$D$8:$P$34,'[11]27'!$R$8:$AU$34</definedName>
    <definedName name="T27?axis?C?ПОТ?">'[11]27'!$D$5:$P$5,'[11]27'!$R$5:$AU$5</definedName>
    <definedName name="T27?axis?R?ВРАС">'[34]27'!$C$34:$S$36,'[34]27'!$C$22:$S$24</definedName>
    <definedName name="T27?axis?R?ВРАС?">'[34]27'!$B$34:$B$36,'[34]27'!$B$22:$B$24</definedName>
    <definedName name="T27?axis?ПРД?БАЗ">'[38]27'!$O$6:$P$8,'[38]27'!$L$6:$M$8</definedName>
    <definedName name="T27?axis?ПРД?ПРЕД">'[38]27'!$Q$6:$R$8,'[38]27'!$H$6:$I$8</definedName>
    <definedName name="T27?axis?ПФ?ПЛАН">'[38]27'!$F$6:$F$8,'[38]27'!$H$6:$H$8,'[38]27'!$J$6:$J$8,'[38]27'!$L$6:$L$8,'[38]27'!$O$6:$O$8,'[38]27'!$Q$6:$Q$8,'[38]27'!$D$6:$D$8</definedName>
    <definedName name="T27?axis?ПФ?ФАКТ">'[38]27'!$G$6:$G$8,'[38]27'!$I$6:$I$8,'[38]27'!$K$6:$K$8,'[38]27'!$M$6:$M$8,'[38]27'!$P$6:$P$8,'[38]27'!$R$6:$R$8,'[38]27'!$E$6:$E$8</definedName>
    <definedName name="T27?Data">'[11]27'!$K$8:$P$34,'[11]27'!$R$8:$AU$34,'[11]27'!$D$8:$I$34</definedName>
    <definedName name="T27?Items">'[102]27'!$A$8:$A$35</definedName>
    <definedName name="T27?L1">'[11]27'!$R$8:$AU$8,'[11]27'!$D$8:$I$8,'[11]27'!$K$8:$P$8</definedName>
    <definedName name="T27?L1.1">'[34]27'!$F$10:$S$10,'[34]27'!$C$10:$D$10</definedName>
    <definedName name="T27?L2">'[11]27'!$R$9:$AU$9,'[11]27'!$D$9:$I$9,'[11]27'!$K$9:$P$9</definedName>
    <definedName name="T27?L2.1">'[34]27'!$F$13:$S$13,'[34]27'!$C$13:$D$13</definedName>
    <definedName name="T27?L3">'[11]27'!$D$11:$I$11,'[11]27'!$R$11:$AO$11,'[11]27'!$K$11:$P$11</definedName>
    <definedName name="T27?L3.1" localSheetId="11">P1_T27?L3.1</definedName>
    <definedName name="T27?L3.1" localSheetId="12">P1_T27?L3.1</definedName>
    <definedName name="T27?L3.1">P1_T27?L3.1</definedName>
    <definedName name="T27?L3.2" localSheetId="11">P1_T27?L3.2</definedName>
    <definedName name="T27?L3.2" localSheetId="12">P1_T27?L3.2</definedName>
    <definedName name="T27?L3.2">P1_T27?L3.2</definedName>
    <definedName name="T27?L4" localSheetId="11">'[11]27'!$K$15:$K$15,P1_T27?L4</definedName>
    <definedName name="T27?L4" localSheetId="12">'[11]27'!$K$15:$K$15,P1_T27?L4</definedName>
    <definedName name="T27?L4">'[11]27'!$K$15:$K$15,P1_T27?L4</definedName>
    <definedName name="T27?L4.1" localSheetId="11">'[11]27'!$F$16:$I$16,P1_T27?L4.1</definedName>
    <definedName name="T27?L4.1" localSheetId="12">'[11]27'!$F$16:$I$16,P1_T27?L4.1</definedName>
    <definedName name="T27?L4.1">'[11]27'!$F$16:$I$16,P1_T27?L4.1</definedName>
    <definedName name="T27?L4.1.1">'[11]27'!$F$17:$I$17,'[11]27'!$AR$17:$AU$17,'[11]27'!$AL$17:$AO$17,'[11]27'!$AF$17:$AI$17,'[11]27'!$Z$17:$AC$17,'[11]27'!$T$17:$W$17,'[11]27'!$M$17:$P$17</definedName>
    <definedName name="T27?L4.1.1.1" localSheetId="11">'[11]27'!$M$18:$P$18,P1_T27?L4.1.1.1</definedName>
    <definedName name="T27?L4.1.1.1" localSheetId="12">'[11]27'!$M$18:$P$18,P1_T27?L4.1.1.1</definedName>
    <definedName name="T27?L4.1.1.1">'[11]27'!$M$18:$P$18,P1_T27?L4.1.1.1</definedName>
    <definedName name="T27?L4.1.2" localSheetId="11">'[11]27'!$M$19:$P$19,P1_T27?L4.1.2</definedName>
    <definedName name="T27?L4.1.2" localSheetId="12">'[11]27'!$M$19:$P$19,P1_T27?L4.1.2</definedName>
    <definedName name="T27?L4.1.2">'[11]27'!$M$19:$P$19,P1_T27?L4.1.2</definedName>
    <definedName name="T27?L4.2" localSheetId="11">'[11]27'!$T$21:$W$21,'[11]27'!$Z$21:$AC$21,'[11]27'!$AF$21:$AI$21,'[11]27'!$AL$21:$AO$21,'[11]27'!$E$21:$I$21,P1_T27?L4.2</definedName>
    <definedName name="T27?L4.2" localSheetId="12">'[11]27'!$T$21:$W$21,'[11]27'!$Z$21:$AC$21,'[11]27'!$AF$21:$AI$21,'[11]27'!$AL$21:$AO$21,'[11]27'!$E$21:$I$21,P1_T27?L4.2</definedName>
    <definedName name="T27?L4.2">'[11]27'!$T$21:$W$21,'[11]27'!$Z$21:$AC$21,'[11]27'!$AF$21:$AI$21,'[11]27'!$AL$21:$AO$21,'[11]27'!$E$21:$I$21,P1_T27?L4.2</definedName>
    <definedName name="T27?L5">'[11]27'!$R$23:$AP$23,'[11]27'!$AR$23:$AU$23,'[11]27'!$D$23:$I$23,'[11]27'!$K$23:$P$23</definedName>
    <definedName name="T27?L5.1">'[11]27'!$R$24:$AP$24,'[11]27'!$AR$24:$AU$24,'[11]27'!$D$24:$I$24,'[11]27'!$K$24:$P$24</definedName>
    <definedName name="T27?L5.2">'[11]27'!$R$25:$AP$25,'[11]27'!$AR$25:$AU$25,'[11]27'!$D$25:$I$25,'[11]27'!$K$25:$P$25</definedName>
    <definedName name="T27?L5.3">'[34]27'!$F$20:$S$20,'[34]27'!$C$20:$D$20</definedName>
    <definedName name="T27?L5.3.x">'[34]27'!$F$22:$S$24,'[34]27'!$C$22:$D$24</definedName>
    <definedName name="T27?L6">'[11]27'!$R$27:$AP$27,'[11]27'!$AR$27:$AU$27,'[11]27'!$D$27:$I$27,'[11]27'!$K$27:$P$27</definedName>
    <definedName name="T27?L6.1">'[11]27'!$R$29:$AP$29,'[11]27'!$AR$29:$AU$29,'[11]27'!$D$29:$I$29,'[11]27'!$K$29:$P$29</definedName>
    <definedName name="T27?L6.2">'[11]27'!$R$30:$AP$30,'[11]27'!$AR$30:$AU$30,'[11]27'!$D$30:$I$30,'[11]27'!$K$30:$P$30</definedName>
    <definedName name="T27?L6.2.1">'[11]27'!$R$31:$AP$31,'[11]27'!$AR$31:$AU$31,'[11]27'!$D$31:$I$31,'[11]27'!$K$31:$P$31</definedName>
    <definedName name="T27?L6.3.1">'[11]27'!$R$33:$AP$33,'[11]27'!$AR$33:$AU$33,'[11]27'!$D$33:$I$33,'[11]27'!$K$33:$P$33</definedName>
    <definedName name="T27?L6.3.2">'[11]27'!$R$34:$AP$34,'[11]27'!$AR$34:$AU$34,'[11]27'!$D$34:$I$34,'[11]27'!$K$34:$P$34</definedName>
    <definedName name="T27?L7">'[34]27'!$F$27:$S$27,'[34]27'!$C$27:$D$27</definedName>
    <definedName name="T27?L7.1">'[34]27'!$F$29:$S$29,'[34]27'!$C$29:$D$29</definedName>
    <definedName name="T27?L7.2">'[34]27'!$F$30:$S$30,'[34]27'!$C$30:$D$30</definedName>
    <definedName name="T27?L7.3">'[34]27'!$F$31:$S$31,'[34]27'!$C$31:$D$31</definedName>
    <definedName name="T27?L7.4">'[34]27'!$F$32:$S$32,'[34]27'!$C$32:$D$32</definedName>
    <definedName name="T27?L7.4.x">'[34]27'!$F$34:$S$36,'[34]27'!$C$34:$D$36</definedName>
    <definedName name="T27?L8">'[34]27'!$F$38:$S$38,'[34]27'!$C$38:$D$38</definedName>
    <definedName name="T27?Name">'[11]27'!$AU$1</definedName>
    <definedName name="T27?Scope">'[102]27'!$D$8:$BM$35</definedName>
    <definedName name="T27?Table">'[11]27'!$A$4:$AU$34</definedName>
    <definedName name="T27?Title">'[11]27'!$A$2:$AU$2</definedName>
    <definedName name="T27?unit?МВТ">'[11]27'!$D$9:$AU$9</definedName>
    <definedName name="T27?unit?МКВТЧ">'[11]27'!$D$8:$AU$8</definedName>
    <definedName name="T27?unit?РУБ.МВТ">'[11]27'!$D$12:$AU$12,'[11]27'!$D$18:$AU$18,'[11]27'!$D$24:$AU$24</definedName>
    <definedName name="T27?unit?РУБ.МВТЧ">'[11]27'!$D$11:$AU$11,'[11]27'!$D$15:$AU$17,'[11]27'!$D$19:$AU$19,'[11]27'!$D$21:$AU$21,'[11]27'!$D$23:$AU$23,'[11]27'!$D$25:$AU$25,'[11]27'!$D$13:$AU$13</definedName>
    <definedName name="T27?unit?ТРУБ">'[11]27'!$D$27:$AU$27,'[11]27'!$D$29:$AU$31,'[11]27'!$D$33:$AU$34</definedName>
    <definedName name="T27?НАП">'[102]27'!$D$6:$BM$6</definedName>
    <definedName name="T27?ПОТ">'[102]27'!$D$4:$BM$4</definedName>
    <definedName name="T27_Copy">'[11]27'!$K$1:$P$65536</definedName>
    <definedName name="T27_Name">'[11]27'!$K$4</definedName>
    <definedName name="T27_Protect">'[53]27'!$E$12:$E$13,'[53]27'!$K$4:$AH$4,'[53]27'!$AK$12:$AK$13</definedName>
    <definedName name="T27_Protection" localSheetId="11">'[34]27'!$P$34:$S$36,'[34]27'!$B$22:$B$24,P1_T27_Protection,P2_T27_Protection,P3_T27_Protection</definedName>
    <definedName name="T27_Protection" localSheetId="12">'[34]27'!$P$34:$S$36,'[34]27'!$B$22:$B$24,P1_T27_Protection,P2_T27_Protection,P3_T27_Protection</definedName>
    <definedName name="T27_Protection">'[34]27'!$P$34:$S$36,'[34]27'!$B$22:$B$24,P1_T27_Protection,P2_T27_Protection,P3_T27_Protection</definedName>
    <definedName name="T28.1?axis?C?СЦТ">'[11]28.1'!$D$8:$H$12</definedName>
    <definedName name="T28.1?axis?C?СЦТ?">'[11]28.1'!$D$5:$H$5</definedName>
    <definedName name="T28.1?axis?ПРД?БАЗ">'[11]28.1'!$D$8:$D$12,'[11]28.1'!$G$8:$G$12</definedName>
    <definedName name="T28.1?axis?ПРД?РЕГ">'[11]28.1'!$E$8:$E$12,'[11]28.1'!$H$8:$H$12</definedName>
    <definedName name="T28.1?Data">'[11]28.1'!$D$9:$H$11</definedName>
    <definedName name="T28.1?L1">'[11]28.1'!$D$9:$H$9</definedName>
    <definedName name="T28.1?L2">'[11]28.1'!$D$10:$H$10</definedName>
    <definedName name="T28.1?L3">'[11]28.1'!$D$11:$H$11</definedName>
    <definedName name="T28.1?Name">'[11]28.1'!$I$1</definedName>
    <definedName name="T28.1?Table">'[11]28.1'!$A$4:$I$20</definedName>
    <definedName name="T28.1?Title">'[11]28.1'!$A$2:$I$2</definedName>
    <definedName name="T28.1?unit?ГКАЛЧ">'[11]28.1'!$D$10:$H$10</definedName>
    <definedName name="T28.1?unit?РУБ.ГКАЛЧ">'[11]28.1'!$D$11:$H$11</definedName>
    <definedName name="T28.1?unit?ТРУБ">'[11]28.1'!$D$9:$H$9</definedName>
    <definedName name="T28.2?axis?C?СЦТ">'[11]28.2'!$E$8:$I$30</definedName>
    <definedName name="T28.2?axis?C?СЦТ?">'[11]28.2'!$E$5:$I$5</definedName>
    <definedName name="T28.2?axis?R?ПАР">'[11]28.2'!$E$15:$F$20,'[11]28.2'!$E$22:$F$27,'[11]28.2'!$H$15:$I$20,'[11]28.2'!$H$22:$I$27</definedName>
    <definedName name="T28.2?axis?R?ПАР?">'[11]28.2'!$C$22:$C$27,'[11]28.2'!$C$15:$C$20</definedName>
    <definedName name="T28.2?axis?ПРД?БАЗ">'[11]28.2'!$H$8:$H$30,'[11]28.2'!$E$8:$E$30</definedName>
    <definedName name="T28.2?axis?ПРД?РЕГ">'[11]28.2'!$I$8:$I$30,'[11]28.2'!$F$8:$F$30</definedName>
    <definedName name="T28.2?Data">'[11]28.2'!$E$13:$F$13,'[11]28.2'!$H$13:$I$13,'[11]28.2'!$E$15:$F$20,'[11]28.2'!$H$15:$I$20,'[11]28.2'!$E$22:$F$29,'[11]28.2'!$H$22:$I$29,'[11]28.2'!$E$9:$F$11,'[11]28.2'!$H$9:$I$11</definedName>
    <definedName name="T28.2?L0.1">'[11]28.2'!$E$9:$F$9,'[11]28.2'!$H$9:$I$9</definedName>
    <definedName name="T28.2?L0.2">'[11]28.2'!$H$10:$I$10,'[11]28.2'!$E$10:$F$10</definedName>
    <definedName name="T28.2?L0.3">'[11]28.2'!$H$11:$I$11,'[11]28.2'!$E$11:$F$11</definedName>
    <definedName name="T28.2?L1">'[11]28.2'!$E$13:$F$13,'[11]28.2'!$H$13:$I$13</definedName>
    <definedName name="T28.2?L1.1">'[11]28.2'!$H$15:$I$20,'[11]28.2'!$E$15:$F$20</definedName>
    <definedName name="T28.2?L2">'[11]28.2'!$E$22:$F$26,'[11]28.2'!$H$22:$I$26</definedName>
    <definedName name="T28.2?L3">'[11]28.2'!$E$27:$F$27,'[11]28.2'!$H$27:$I$27</definedName>
    <definedName name="T28.2?L4">'[11]28.2'!$E$28:$F$28,'[11]28.2'!$H$28:$I$28</definedName>
    <definedName name="T28.2?L5">'[11]28.2'!$E$29:$F$29,'[11]28.2'!$H$29:$I$29</definedName>
    <definedName name="T28.2?Name">'[11]28.2'!$J$1</definedName>
    <definedName name="T28.2?Table">'[11]28.2'!$A$4:$J$30</definedName>
    <definedName name="T28.2?Title">'[11]28.2'!$A$2:$J$2</definedName>
    <definedName name="T28.2?unit?КГ.ГКАЛ">'[11]28.2'!$E$28:$I$28,'[11]28.2'!$E$13:$I$13</definedName>
    <definedName name="T28.2?unit?РУБ.ГКАЛ">'[11]28.2'!$E$29:$I$29,'[11]28.2'!$E$22:$I$27</definedName>
    <definedName name="T28.2?unit?РУБ.ТУТ">'[11]28.2'!$E$9:$I$9</definedName>
    <definedName name="T28.2?unit?ТГКАЛ">'[11]28.2'!$E$11:$I$11</definedName>
    <definedName name="T28.2?unit?ТРУБ">'[11]28.2'!$E$10:$I$10</definedName>
    <definedName name="T28.2?unit?ЧСЛ">'[11]28.2'!$E$15:$J$20</definedName>
    <definedName name="T28.2_Copy">'[11]28.2'!$H$1:$I$65536</definedName>
    <definedName name="T28.2_Name">'[11]28.2'!$H$4</definedName>
    <definedName name="T28.3?axis?C?ПАР">'[11]28.3'!$E$14:$S$30,'[11]28.3'!$E$40:$S$56</definedName>
    <definedName name="T28.3?axis?C?ПАР?">'[11]28.3'!$E$12:$S$12</definedName>
    <definedName name="T28.3?axis?C?ПОТ">'[11]28.3'!$E$14:$S$30,'[11]28.3'!$E$40:$S$56</definedName>
    <definedName name="T28.3?axis?C?ПОТ?">'[11]28.3'!$E$11:$S$11</definedName>
    <definedName name="T28.3?axis?R?СЦТ">'[11]28.3'!$E$14:$S$30,'[11]28.3'!$E$40:$S$56</definedName>
    <definedName name="T28.3?axis?R?СЦТ?">'[11]28.3'!$C$14:$C$30,'[11]28.3'!$C$40:$C$56</definedName>
    <definedName name="T28.3?Data">'[11]28.3'!$E$14:$S$30,'[11]28.3'!$E$40:$S$56</definedName>
    <definedName name="T28.3?L1">'[11]28.3'!$E$14:$S$14,'[11]28.3'!$E$40:$S$40</definedName>
    <definedName name="T28.3?L2">'[11]28.3'!$E$41:$S$41,'[11]28.3'!$E$15:$S$15</definedName>
    <definedName name="T28.3?L3">'[11]28.3'!$E$17:$S$17,'[11]28.3'!$E$43:$S$43</definedName>
    <definedName name="T28.3?L3.1">'[11]28.3'!$E$44:$S$44,'[11]28.3'!$E$18:$S$18</definedName>
    <definedName name="T28.3?L3.2">'[11]28.3'!$E$19:$S$19,'[11]28.3'!$E$45:$S$45</definedName>
    <definedName name="T28.3?L4">'[11]28.3'!$E$47:$S$47,'[11]28.3'!$E$21:$S$21</definedName>
    <definedName name="T28.3?L4.1">'[11]28.3'!$E$22:$S$22,'[11]28.3'!$E$48:$S$48</definedName>
    <definedName name="T28.3?L4.2">'[11]28.3'!$E$49:$S$49,'[11]28.3'!$E$23:$S$23</definedName>
    <definedName name="T28.3?L5">'[11]28.3'!$E$51:$S$51,'[11]28.3'!$E$25:$S$25</definedName>
    <definedName name="T28.3?L6">'[11]28.3'!$E$27:$S$27,'[11]28.3'!$E$53:$S$53</definedName>
    <definedName name="T28.3?L6.1">'[11]28.3'!$E$55:$S$55,'[11]28.3'!$E$29:$S$29</definedName>
    <definedName name="T28.3?L6.2">'[11]28.3'!$E$30:$S$30,'[11]28.3'!$E$56:$S$56</definedName>
    <definedName name="T28.3?Name">'[11]28.3'!$S$1</definedName>
    <definedName name="T28.3?Table">'[11]28.3'!$A$5:$S$58</definedName>
    <definedName name="T28.3?Title">'[11]28.3'!$A$2</definedName>
    <definedName name="T28.3?unit?ГКАЛЧ">'[11]28.3'!$A$41:$S$41,'[11]28.3'!$A$15:$S$15</definedName>
    <definedName name="T28.3?unit?РУБ.ГКАЛ" localSheetId="11">P1_T28.3?unit?РУБ.ГКАЛ,P2_T28.3?unit?РУБ.ГКАЛ</definedName>
    <definedName name="T28.3?unit?РУБ.ГКАЛ" localSheetId="12">P1_T28.3?unit?РУБ.ГКАЛ,P2_T28.3?unit?РУБ.ГКАЛ</definedName>
    <definedName name="T28.3?unit?РУБ.ГКАЛ">P1_T28.3?unit?РУБ.ГКАЛ,P2_T28.3?unit?РУБ.ГКАЛ</definedName>
    <definedName name="T28.3?unit?РУБ.ГКАЛЧ">'[11]28.3'!$A$44:$S$44,'[11]28.3'!$A$18:$S$18</definedName>
    <definedName name="T28.3?unit?ТГКАЛ">'[11]28.3'!$A$14:$S$14,'[11]28.3'!$A$40:$S$40</definedName>
    <definedName name="T28.3?unit?ТРУБ">'[11]28.3'!$A$27:$S$27,'[11]28.3'!$A$53:$S$53,'[11]28.3'!$A$29:$S$30,'[11]28.3'!$A$55:$S$56</definedName>
    <definedName name="T28?axis?R?ПАР">'[11]28'!$E$10:$J$16,'[11]28'!$E$28:$J$34</definedName>
    <definedName name="T28?axis?R?ПАР?">'[11]28'!$D$28:$D$34,'[11]28'!$D$10:$D$16</definedName>
    <definedName name="T28?axis?R?ПЭ" localSheetId="11">P2_T28?axis?R?ПЭ,P3_T28?axis?R?ПЭ,P4_T28?axis?R?ПЭ,P5_T28?axis?R?ПЭ,'∆НРj-2'!P6_T28?axis?R?ПЭ</definedName>
    <definedName name="T28?axis?R?ПЭ" localSheetId="12">P2_T28?axis?R?ПЭ,P3_T28?axis?R?ПЭ,P4_T28?axis?R?ПЭ,P5_T28?axis?R?ПЭ,'∆РЭj-2'!P6_T28?axis?R?ПЭ</definedName>
    <definedName name="T28?axis?R?ПЭ">P2_T28?axis?R?ПЭ,P3_T28?axis?R?ПЭ,P4_T28?axis?R?ПЭ,P5_T28?axis?R?ПЭ,P6_T28?axis?R?ПЭ</definedName>
    <definedName name="T28?axis?R?ПЭ?" localSheetId="11">P2_T28?axis?R?ПЭ?,P3_T28?axis?R?ПЭ?,P4_T28?axis?R?ПЭ?,P5_T28?axis?R?ПЭ?,'∆НРj-2'!P6_T28?axis?R?ПЭ?</definedName>
    <definedName name="T28?axis?R?ПЭ?" localSheetId="12">P2_T28?axis?R?ПЭ?,P3_T28?axis?R?ПЭ?,P4_T28?axis?R?ПЭ?,P5_T28?axis?R?ПЭ?,'∆РЭj-2'!P6_T28?axis?R?ПЭ?</definedName>
    <definedName name="T28?axis?R?ПЭ?">P2_T28?axis?R?ПЭ?,P3_T28?axis?R?ПЭ?,P4_T28?axis?R?ПЭ?,P5_T28?axis?R?ПЭ?,P6_T28?axis?R?ПЭ?</definedName>
    <definedName name="T28?axis?R?СЦТ">'[11]28'!$E$10:$J$16,'[11]28'!$E$28:$J$34</definedName>
    <definedName name="T28?axis?R?СЦТ?">'[11]28'!$C$28:$C$34,'[11]28'!$C$10:$C$16</definedName>
    <definedName name="T28?axis?ПРД?БАЗ">'[38]28'!$I$6:$J$11,'[38]28'!$F$6:$G$11</definedName>
    <definedName name="T28?axis?ПРД?ПРЕД">'[38]28'!$K$6:$L$11,'[38]28'!$D$6:$E$11</definedName>
    <definedName name="T28?axis?ПФ?ПЛАН">'[38]28'!$I$6:$I$11,'[38]28'!$D$6:$D$11,'[38]28'!$K$6:$K$11,'[38]28'!$F$6:$F$11</definedName>
    <definedName name="T28?axis?ПФ?ФАКТ">'[38]28'!$J$6:$J$11,'[38]28'!$E$6:$E$11,'[38]28'!$L$6:$L$11,'[38]28'!$G$6:$G$11</definedName>
    <definedName name="T28?Data" localSheetId="11">'[34]28'!$D$190:$E$213,'[34]28'!$G$164:$H$187,'[34]28'!$D$164:$E$187,'[34]28'!$D$138:$I$161,'[34]28'!$D$8:$I$109,'[34]28'!$D$112:$I$135,P1_T28?Data</definedName>
    <definedName name="T28?Data" localSheetId="12">'[34]28'!$D$190:$E$213,'[34]28'!$G$164:$H$187,'[34]28'!$D$164:$E$187,'[34]28'!$D$138:$I$161,'[34]28'!$D$8:$I$109,'[34]28'!$D$112:$I$135,P1_T28?Data</definedName>
    <definedName name="T28?Data">'[34]28'!$D$190:$E$213,'[34]28'!$G$164:$H$187,'[34]28'!$D$164:$E$187,'[34]28'!$D$138:$I$161,'[34]28'!$D$8:$I$109,'[34]28'!$D$112:$I$135,P1_T28?Data</definedName>
    <definedName name="T28?item_ext?ВСЕГО">'[34]28'!$I$8:$I$292,'[34]28'!$F$8:$F$292</definedName>
    <definedName name="T28?item_ext?ТЭ">'[34]28'!$E$8:$E$292,'[34]28'!$H$8:$H$292</definedName>
    <definedName name="T28?item_ext?ЭЭ">'[34]28'!$D$8:$D$292,'[34]28'!$G$8:$G$292</definedName>
    <definedName name="T28?L1.1.x">'[34]28'!$D$16:$I$18,'[34]28'!$D$11:$I$13</definedName>
    <definedName name="T28?L10.1.x">'[34]28'!$D$250:$I$252,'[34]28'!$D$245:$I$247</definedName>
    <definedName name="T28?L11.1.x">'[34]28'!$D$276:$I$278,'[34]28'!$D$271:$I$273</definedName>
    <definedName name="T28?L2.1.x">'[34]28'!$D$42:$I$44,'[34]28'!$D$37:$I$39</definedName>
    <definedName name="T28?L3">'[11]28'!$E$10:$E$16,'[11]28'!$E$28:$E$34</definedName>
    <definedName name="T28?L3.1.x">'[34]28'!$D$68:$I$70,'[34]28'!$D$63:$I$65</definedName>
    <definedName name="T28?L4">'[11]28'!$F$10:$F$16,'[11]28'!$F$28:$F$34</definedName>
    <definedName name="T28?L4.1.x">'[34]28'!$D$94:$I$96,'[34]28'!$D$89:$I$91</definedName>
    <definedName name="T28?L5">'[11]28'!$G$10:$G$16,'[11]28'!$G$28:$G$34</definedName>
    <definedName name="T28?L5.1.x">'[34]28'!$D$120:$I$122,'[34]28'!$D$115:$I$117</definedName>
    <definedName name="T28?L6">'[11]28'!$H$10:$H$16,'[11]28'!$H$28:$H$34</definedName>
    <definedName name="T28?L6.1.x">'[34]28'!$D$146:$I$148,'[34]28'!$D$141:$I$143</definedName>
    <definedName name="T28?L7">'[11]28'!$I$10:$I$16,'[11]28'!$I$28:$I$34</definedName>
    <definedName name="T28?L7.1.x">'[34]28'!$D$172:$I$174,'[34]28'!$D$167:$I$169</definedName>
    <definedName name="T28?L8">'[11]28'!$J$10:$J$16,'[11]28'!$J$28:$J$34</definedName>
    <definedName name="T28?L8.1.x">'[34]28'!$D$198:$I$200,'[34]28'!$D$193:$I$195</definedName>
    <definedName name="T28?L9.1.x">'[34]28'!$D$224:$I$226,'[34]28'!$D$219:$I$221</definedName>
    <definedName name="T28?Name">'[11]28'!$J$1</definedName>
    <definedName name="T28?Table">'[11]28'!$A$3:$J$36</definedName>
    <definedName name="T28?Title">'[11]28'!$A$2:$J$2</definedName>
    <definedName name="T28?unit?ГКАЛЧ">'[34]28'!$H$164:$H$187,'[34]28'!$E$164:$E$187</definedName>
    <definedName name="T28?unit?МКВТЧ">'[34]28'!$G$190:$G$213,'[34]28'!$D$190:$D$213</definedName>
    <definedName name="T28?unit?ПРЦ">'[38]28'!$D$7:$H$7,'[38]28'!$I$6:$L$11</definedName>
    <definedName name="T28?unit?РУБ.ГКАЛ">'[34]28'!$E$216:$E$239,'[34]28'!$E$268:$E$292,'[34]28'!$H$268:$H$292,'[34]28'!$H$216:$H$239</definedName>
    <definedName name="T28?unit?РУБ.ГКАЛЧ">'[11]28'!$G$7:$G$36</definedName>
    <definedName name="T28?unit?РУБ.ГКАЛЧ.МЕС">'[34]28'!$H$242:$H$265,'[34]28'!$E$242:$E$265</definedName>
    <definedName name="T28?unit?РУБ.ТКВТ.МЕС">'[34]28'!$G$242:$G$265,'[34]28'!$D$242:$D$265</definedName>
    <definedName name="T28?unit?РУБ.ТКВТЧ">'[34]28'!$G$216:$G$239,'[34]28'!$D$268:$D$292,'[34]28'!$G$268:$G$292,'[34]28'!$D$216:$D$239</definedName>
    <definedName name="T28?unit?ТГКАЛ">'[34]28'!$H$190:$H$213,'[34]28'!$E$190:$E$213</definedName>
    <definedName name="T28?unit?ТКВТ">'[34]28'!$G$164:$G$187,'[34]28'!$D$164:$D$187</definedName>
    <definedName name="T28?unit?ТРУБ">'[34]28'!$D$138:$I$161,'[34]28'!$D$8:$I$109</definedName>
    <definedName name="T28?unit?ЧАС">'[11]28'!$F$7:$F$36</definedName>
    <definedName name="T28_1_Copy">'[11]28.1'!$G$1:$H$65536</definedName>
    <definedName name="T28_1_Name">'[11]28.1'!$G$4</definedName>
    <definedName name="T28_3_Copy">'[11]28.3'!$A$33:$IV$57</definedName>
    <definedName name="T28_3_Name">'[11]28.3'!$B$34</definedName>
    <definedName name="T28_Copy">'[11]28'!$A$21:$IV$35</definedName>
    <definedName name="T28_Name">'[11]28'!$B$23</definedName>
    <definedName name="T28_Protect">'[38]28'!$D$11:$H$11,'[38]28'!$D$6:$H$7,'[38]28'!$A$12:$IV$112,'[38]28'!$M$1:$AM$65536,'[38]28'!$D$9:$H$9</definedName>
    <definedName name="T28_Protection" localSheetId="11">P9_T28_Protection,P10_T28_Protection,P11_T28_Protection,'∆НРj-2'!P12_T28_Protection</definedName>
    <definedName name="T28_Protection" localSheetId="12">P9_T28_Protection,P10_T28_Protection,P11_T28_Protection,'∆РЭj-2'!P12_T28_Protection</definedName>
    <definedName name="T28_Protection">P9_T28_Protection,P10_T28_Protection,P11_T28_Protection,P12_T28_Protection</definedName>
    <definedName name="T29?axis?C?НАП">'[11]29'!$I$8:$X$41</definedName>
    <definedName name="T29?axis?C?НАП?">'[11]29'!$I$6:$X$6</definedName>
    <definedName name="T29?axis?R?ПОТ">'[11]29'!$F$8:$X$41</definedName>
    <definedName name="T29?axis?R?ПОТ?">'[11]29'!$C$8:$C$41</definedName>
    <definedName name="T29?axis?ПРД?БАЗ">'[38]29'!$I$6:$J$13,'[38]29'!$F$6:$G$13</definedName>
    <definedName name="T29?axis?ПРД?ПРЕД">'[38]29'!$K$6:$L$13,'[38]29'!$D$6:$E$13</definedName>
    <definedName name="T29?axis?ПФ?ПЛАН">'[38]29'!$I$6:$I$13,'[38]29'!$D$6:$D$13,'[38]29'!$K$6:$K$13,'[38]29'!$F$6:$F$13</definedName>
    <definedName name="T29?axis?ПФ?ФАКТ">'[38]29'!$J$6:$J$13,'[38]29'!$E$6:$E$13,'[38]29'!$L$6:$L$13,'[38]29'!$G$6:$G$13</definedName>
    <definedName name="T29?axis?ТЗОНА?НОЧЬ">'[11]29'!$M$8:$P$41</definedName>
    <definedName name="T29?axis?ТЗОНА?ПИК">'[11]29'!$U$8:$X$41</definedName>
    <definedName name="T29?axis?ТЗОНА?ПОЛУПИК">'[11]29'!$Q$8:$T$41</definedName>
    <definedName name="T29?Data">'[11]29'!$F$8:$X$41</definedName>
    <definedName name="T29?item_ext?1СТ" localSheetId="11">P1_T29?item_ext?1СТ</definedName>
    <definedName name="T29?item_ext?1СТ" localSheetId="12">P1_T29?item_ext?1СТ</definedName>
    <definedName name="T29?item_ext?1СТ">P1_T29?item_ext?1СТ</definedName>
    <definedName name="T29?item_ext?1СТ.ДО3">'[11]29'!$G$24:$X$24,'[11]29'!$G$38:$X$38</definedName>
    <definedName name="T29?item_ext?1СТ.ДО4">'[11]29'!$G$37:$X$37,'[11]29'!$G$23:$X$23</definedName>
    <definedName name="T29?item_ext?1СТ.ДО5">'[11]29'!$G$36:$X$36,'[11]29'!$G$22:$X$22</definedName>
    <definedName name="T29?item_ext?1СТ.ДО6">'[11]29'!$G$35:$X$35,'[11]29'!$G$21:$X$21</definedName>
    <definedName name="T29?item_ext?1СТ.ДО7">'[11]29'!$G$34:$X$34,'[11]29'!$G$20:$X$20</definedName>
    <definedName name="T29?item_ext?2СТ.М" localSheetId="11">P1_T29?item_ext?2СТ.М</definedName>
    <definedName name="T29?item_ext?2СТ.М" localSheetId="12">P1_T29?item_ext?2СТ.М</definedName>
    <definedName name="T29?item_ext?2СТ.М">P1_T29?item_ext?2СТ.М</definedName>
    <definedName name="T29?item_ext?2СТ.Э" localSheetId="11">P1_T29?item_ext?2СТ.Э</definedName>
    <definedName name="T29?item_ext?2СТ.Э" localSheetId="12">P1_T29?item_ext?2СТ.Э</definedName>
    <definedName name="T29?item_ext?2СТ.Э">P1_T29?item_ext?2СТ.Э</definedName>
    <definedName name="T29?L10" localSheetId="11">P1_T29?L10</definedName>
    <definedName name="T29?L10" localSheetId="12">P1_T29?L10</definedName>
    <definedName name="T29?L10">P1_T29?L10</definedName>
    <definedName name="T29?L4">'[11]29'!$G$13,'[11]29'!$G$15:$G$16,'[11]29'!$G$19,'[11]29'!$G$26:$G$27,'[11]29'!$G$30,'[11]29'!$G$33,'[11]29'!$G$40:$G$41</definedName>
    <definedName name="T29?L5" localSheetId="11">P1_T29?L5</definedName>
    <definedName name="T29?L5" localSheetId="12">P1_T29?L5</definedName>
    <definedName name="T29?L5">P1_T29?L5</definedName>
    <definedName name="T29?L6" localSheetId="11">P1_T29?L6</definedName>
    <definedName name="T29?L6" localSheetId="12">P1_T29?L6</definedName>
    <definedName name="T29?L6">P1_T29?L6</definedName>
    <definedName name="T29?Name">'[11]29'!$X$1</definedName>
    <definedName name="T29?Table">'[11]29'!$A$4:$X$41</definedName>
    <definedName name="T29?Title">'[11]29'!$A$2</definedName>
    <definedName name="T29?unit?R?IE">'[11]29'!$F$8:$X$41</definedName>
    <definedName name="T29?unit?R?IE?">'[11]29'!$E$8:$E$41</definedName>
    <definedName name="T29_Copy">'[11]29'!$A$11:$IV$16</definedName>
    <definedName name="T29_Name">'[11]29'!$B$12</definedName>
    <definedName name="T29_Protect">'[38]29'!$B$7:$B$11,'[38]29'!$A$14:$IV$114,'[38]29'!$M$1:$AM$65536,'[38]29'!$D$7:$L$11</definedName>
    <definedName name="T3?axis?C?НАП">'[11]3'!$E$7:$N$40</definedName>
    <definedName name="T3?axis?C?НАП?">'[11]3'!$E$5:$N$5</definedName>
    <definedName name="T3?axis?R?ВОБР">'[11]3'!$E$19:$N$21,'[11]3'!$E$24:$N$26</definedName>
    <definedName name="T3?axis?R?ВОБР?">'[11]3'!$C$19:$C$21,'[11]3'!$C$24:$C$26</definedName>
    <definedName name="T3?axis?ПРД?БАЗ">'[11]3'!$E$7:$I$40</definedName>
    <definedName name="T3?axis?ПРД?РЕГ">'[11]3'!$J$7:$N$40</definedName>
    <definedName name="T3?Data">'[11]3'!$E$7:$N$34,'[11]3'!$E$36:$N$36,'[11]3'!$E$38:$N$38,'[11]3'!$E$40:$N$40</definedName>
    <definedName name="T3?ItemComments">'[102]3'!$B$7:$B$21</definedName>
    <definedName name="T3?Items">'[102]3'!$C$7:$C$21</definedName>
    <definedName name="T3?L1">'[11]3'!$E$7:$N$7</definedName>
    <definedName name="T3?L1.1">'[11]3'!$E$8:$N$8</definedName>
    <definedName name="T3?L1.1.а">'[11]3'!$E$9:$N$9</definedName>
    <definedName name="T3?L1.1.б">'[11]3'!$E$10:$N$10</definedName>
    <definedName name="T3?L1.1.в">'[11]3'!$E$11:$N$11</definedName>
    <definedName name="T3?L1.2">'[11]3'!$E$12:$N$12</definedName>
    <definedName name="T3?L1.2.а">'[11]3'!$E$13:$N$13</definedName>
    <definedName name="T3?L1.2.б">'[11]3'!$E$14:$N$14</definedName>
    <definedName name="T3?L1.3">'[11]3'!$E$15:$N$15</definedName>
    <definedName name="T3?L1.3.а">'[11]3'!$E$16:$N$16</definedName>
    <definedName name="T3?L1.3.б">'[11]3'!$E$17:$N$17</definedName>
    <definedName name="T3?L1.4">'[11]3'!$E$18:$N$18</definedName>
    <definedName name="T3?L1.4.1">'[11]3'!$E$19:$N$19</definedName>
    <definedName name="T3?L1.4.1.а">'[11]3'!$E$20:$N$20</definedName>
    <definedName name="T3?L1.4.1.б">'[11]3'!$E$21:$N$21</definedName>
    <definedName name="T3?L1.5">'[11]3'!$E$23:$N$23</definedName>
    <definedName name="T3?L1.5.1">'[11]3'!$E$24:$N$24</definedName>
    <definedName name="T3?L1.5.1.а">'[11]3'!$E$25:$N$25</definedName>
    <definedName name="T3?L1.5.1.б">'[11]3'!$E$26:$N$26</definedName>
    <definedName name="T3?L1.6">'[11]3'!$E$28:$N$28</definedName>
    <definedName name="T3?L1.6.1">'[11]3'!$E$29:$N$29</definedName>
    <definedName name="T3?L1.6.1.а">'[11]3'!$E$30:$N$30</definedName>
    <definedName name="T3?L1.6.1.б">'[11]3'!$E$31:$N$31</definedName>
    <definedName name="T3?L1.6.2">'[11]3'!$E$32:$N$32</definedName>
    <definedName name="T3?L1.6.2.а">'[11]3'!$E$33:$N$33</definedName>
    <definedName name="T3?L1.6.2.б">'[11]3'!$E$34:$N$34</definedName>
    <definedName name="T3?L2">'[11]3'!$E$36:$N$36</definedName>
    <definedName name="T3?L3">'[11]3'!$E$38:$N$38</definedName>
    <definedName name="T3?L4">'[11]3'!$E$40:$N$40</definedName>
    <definedName name="T3?Name">'[11]3'!$N$1</definedName>
    <definedName name="T3?Scope">'[102]3'!$E$7:$X$21</definedName>
    <definedName name="T3?Table">'[11]3'!$A$4:$N$40</definedName>
    <definedName name="T3?Title">'[11]3'!$A$2:$N$2</definedName>
    <definedName name="T3?unit?КВТ.МВА">'[11]3'!$E$9:$N$9</definedName>
    <definedName name="T3?unit?КМ">'[11]3'!$E$34:$N$34,'[11]3'!$E$26:$N$26</definedName>
    <definedName name="T3?unit?МВА">'[11]3'!$E$10:$N$10</definedName>
    <definedName name="T3?unit?МКВТЧ">'[11]3'!$E$12:$N$12,'[11]3'!$E$15:$N$15,'[11]3'!$E$18:$N$18,'[11]3'!$E$19:$N$19,'[11]3'!$E$23:$N$23,'[11]3'!$E$24:$N$24,'[11]3'!$E$28:$N$29,'[11]3'!$E$31:$N$32,'[11]3'!$E$36:$N$36,'[11]3'!$E$38:$N$38,'[11]3'!$E$40:$N$40,'[11]3'!$E$7:$N$8</definedName>
    <definedName name="T3?unit?ПРЦ">'[11]3'!$E$30:$N$30</definedName>
    <definedName name="T3?unit?ТКВТЧ.Г.КМ">'[11]3'!$E$33:$N$33,'[11]3'!$E$25:$N$25</definedName>
    <definedName name="T3?unit?ТКВТЧ.Г.ШТ">'[11]3'!$E$13:$N$13,'[11]3'!$E$16:$N$16,'[11]3'!$E$20:$N$20</definedName>
    <definedName name="T3?unit?ЧАС">'[11]3'!$E$11:$N$11</definedName>
    <definedName name="T3?unit?ШТ">'[11]3'!$E$14:$N$14,'[11]3'!$E$17:$N$17,'[11]3'!$E$21:$N$21</definedName>
    <definedName name="T3?НАП">'[102]3'!$E$5:$X$5</definedName>
    <definedName name="T3_Copy1">'[11]3'!$A$19:$IV$21</definedName>
    <definedName name="T3_Copy2">'[11]3'!$A$24:$IV$26</definedName>
    <definedName name="T3_CP" localSheetId="11">#REF!</definedName>
    <definedName name="T3_CP" localSheetId="12">#REF!</definedName>
    <definedName name="T3_CP">#REF!</definedName>
    <definedName name="T3_LOAD" localSheetId="11">#REF!,#REF!</definedName>
    <definedName name="T3_LOAD" localSheetId="12">#REF!,#REF!</definedName>
    <definedName name="T3_LOAD">#REF!,#REF!</definedName>
    <definedName name="T3_Name1">'[11]3'!$B$19</definedName>
    <definedName name="T3_Name2">'[11]3'!$B$24</definedName>
    <definedName name="T3_Protect">'[102]3'!$E$8:$X$20</definedName>
    <definedName name="T3_PRT">#N/A</definedName>
    <definedName name="T30?axis?ПФ?ПЛАН">'[38]30'!$F$5:$F$12,'[38]30'!$D$5:$D$12</definedName>
    <definedName name="T30?axis?ПФ?ФАКТ">'[38]30'!$G$5:$G$12,'[38]30'!$E$5:$E$12</definedName>
    <definedName name="T30?Data">'[38]30'!$D$12:$H$12,'[38]30'!$D$6:$H$10</definedName>
    <definedName name="T30_Protect">'[38]30'!$B$6:$B$10,'[38]30'!$A$13:$IV$113,'[38]30'!$I$1:$AI$65536,'[38]30'!$D$6:$H$10</definedName>
    <definedName name="T4.3?Data" localSheetId="11">#REF!</definedName>
    <definedName name="T4.3?Data" localSheetId="12">#REF!</definedName>
    <definedName name="T4.3?Data">#REF!</definedName>
    <definedName name="T4.3?Table" localSheetId="11">#REF!</definedName>
    <definedName name="T4.3?Table" localSheetId="12">#REF!</definedName>
    <definedName name="T4.3?Table">#REF!</definedName>
    <definedName name="T4.3?Title" localSheetId="11">#REF!</definedName>
    <definedName name="T4.3?Title" localSheetId="12">#REF!</definedName>
    <definedName name="T4.3?Title">#REF!</definedName>
    <definedName name="T4?axis?C?НАП" localSheetId="11">#REF!</definedName>
    <definedName name="T4?axis?C?НАП" localSheetId="12">#REF!</definedName>
    <definedName name="T4?axis?C?НАП">#REF!</definedName>
    <definedName name="T4?axis?C?НАП?" localSheetId="11">#REF!</definedName>
    <definedName name="T4?axis?C?НАП?" localSheetId="12">#REF!</definedName>
    <definedName name="T4?axis?C?НАП?">#REF!</definedName>
    <definedName name="T4?axis?C?ПРД" localSheetId="11">'[38]4'!#REF!</definedName>
    <definedName name="T4?axis?C?ПРД" localSheetId="12">'[38]4'!#REF!</definedName>
    <definedName name="T4?axis?C?ПРД">'[38]4'!#REF!</definedName>
    <definedName name="T4?axis?C?ПРД?" localSheetId="11">'[38]4'!#REF!</definedName>
    <definedName name="T4?axis?C?ПРД?" localSheetId="12">'[38]4'!#REF!</definedName>
    <definedName name="T4?axis?C?ПРД?">'[38]4'!#REF!</definedName>
    <definedName name="T4?axis?C?ПЭ" localSheetId="11">'[38]4'!#REF!</definedName>
    <definedName name="T4?axis?C?ПЭ" localSheetId="12">'[38]4'!#REF!</definedName>
    <definedName name="T4?axis?C?ПЭ">'[38]4'!#REF!</definedName>
    <definedName name="T4?axis?C?ПЭ?" localSheetId="11">'[38]4'!#REF!</definedName>
    <definedName name="T4?axis?C?ПЭ?" localSheetId="12">'[38]4'!#REF!</definedName>
    <definedName name="T4?axis?C?ПЭ?">'[38]4'!#REF!</definedName>
    <definedName name="T4?axis?R?ВТОП" localSheetId="11">'[38]4'!#REF!,'[38]4'!#REF!,'[38]4'!#REF!</definedName>
    <definedName name="T4?axis?R?ВТОП" localSheetId="12">'[38]4'!#REF!,'[38]4'!#REF!,'[38]4'!#REF!</definedName>
    <definedName name="T4?axis?R?ВТОП">'[38]4'!#REF!,'[38]4'!#REF!,'[38]4'!#REF!</definedName>
    <definedName name="T4?axis?R?ВТОП?">'[38]4'!$C$31:$C$41,'[38]4'!$C$17:$C$27,'[38]4'!$C$44:$C$54</definedName>
    <definedName name="T4?axis?R?ДЕТ" localSheetId="11">'[38]4'!#REF!,'[38]4'!#REF!,'[38]4'!#REF!</definedName>
    <definedName name="T4?axis?R?ДЕТ" localSheetId="12">'[38]4'!#REF!,'[38]4'!#REF!,'[38]4'!#REF!</definedName>
    <definedName name="T4?axis?R?ДЕТ">'[38]4'!#REF!,'[38]4'!#REF!,'[38]4'!#REF!</definedName>
    <definedName name="T4?axis?R?ДЕТ?">'[38]4'!$B$31:$B$41,'[38]4'!$B$44:$B$54,'[38]4'!$B$17:$B$27</definedName>
    <definedName name="T4?axis?ПРД?БАЗ" localSheetId="11">#REF!</definedName>
    <definedName name="T4?axis?ПРД?БАЗ" localSheetId="12">#REF!</definedName>
    <definedName name="T4?axis?ПРД?БАЗ">#REF!</definedName>
    <definedName name="T4?axis?ПРД?РЕГ" localSheetId="11">#REF!</definedName>
    <definedName name="T4?axis?ПРД?РЕГ" localSheetId="12">#REF!</definedName>
    <definedName name="T4?axis?ПРД?РЕГ">#REF!</definedName>
    <definedName name="T4?Columns">'[102]4'!$F$7:$AD$7</definedName>
    <definedName name="T4?Data" localSheetId="11">#REF!,#REF!,#REF!,#REF!,#REF!,#REF!,#REF!,#REF!,#REF!,#REF!</definedName>
    <definedName name="T4?Data" localSheetId="12">#REF!,#REF!,#REF!,#REF!,#REF!,#REF!,#REF!,#REF!,#REF!,#REF!</definedName>
    <definedName name="T4?Data">#REF!,#REF!,#REF!,#REF!,#REF!,#REF!,#REF!,#REF!,#REF!,#REF!</definedName>
    <definedName name="T4?item_ext?ВН" localSheetId="11">#REF!</definedName>
    <definedName name="T4?item_ext?ВН" localSheetId="12">#REF!</definedName>
    <definedName name="T4?item_ext?ВН">#REF!</definedName>
    <definedName name="T4?item_ext?СН1" localSheetId="11">#REF!</definedName>
    <definedName name="T4?item_ext?СН1" localSheetId="12">#REF!</definedName>
    <definedName name="T4?item_ext?СН1">#REF!</definedName>
    <definedName name="T4?item_ext?СН2" localSheetId="11">#REF!</definedName>
    <definedName name="T4?item_ext?СН2" localSheetId="12">#REF!</definedName>
    <definedName name="T4?item_ext?СН2">#REF!</definedName>
    <definedName name="T4?ItemComments">'[102]4'!$E$8:$E$29</definedName>
    <definedName name="T4?Items">'[102]4'!$C$8:$C$29</definedName>
    <definedName name="T4?L1" localSheetId="11">#REF!</definedName>
    <definedName name="T4?L1" localSheetId="12">#REF!</definedName>
    <definedName name="T4?L1">#REF!</definedName>
    <definedName name="T4?L1.1" localSheetId="11">#REF!,#REF!</definedName>
    <definedName name="T4?L1.1" localSheetId="12">#REF!,#REF!</definedName>
    <definedName name="T4?L1.1">#REF!,#REF!</definedName>
    <definedName name="T4?L1.1.ВСЕГО" localSheetId="11">#REF!,#REF!</definedName>
    <definedName name="T4?L1.1.ВСЕГО" localSheetId="12">#REF!,#REF!</definedName>
    <definedName name="T4?L1.1.ВСЕГО">#REF!,#REF!</definedName>
    <definedName name="T4?L1.2" localSheetId="11">#REF!</definedName>
    <definedName name="T4?L1.2" localSheetId="12">#REF!</definedName>
    <definedName name="T4?L1.2">#REF!</definedName>
    <definedName name="T4?L1.3" localSheetId="11">#REF!</definedName>
    <definedName name="T4?L1.3" localSheetId="12">#REF!</definedName>
    <definedName name="T4?L1.3">#REF!</definedName>
    <definedName name="T4?L1.4" localSheetId="11">#REF!</definedName>
    <definedName name="T4?L1.4" localSheetId="12">#REF!</definedName>
    <definedName name="T4?L1.4">#REF!</definedName>
    <definedName name="T4?L1.x" localSheetId="11">'[38]4'!#REF!</definedName>
    <definedName name="T4?L1.x" localSheetId="12">'[38]4'!#REF!</definedName>
    <definedName name="T4?L1.x">'[38]4'!#REF!</definedName>
    <definedName name="T4?L2" localSheetId="11">#REF!</definedName>
    <definedName name="T4?L2" localSheetId="12">#REF!</definedName>
    <definedName name="T4?L2">#REF!</definedName>
    <definedName name="T4?L2.1" localSheetId="11">#REF!</definedName>
    <definedName name="T4?L2.1" localSheetId="12">#REF!</definedName>
    <definedName name="T4?L2.1">#REF!</definedName>
    <definedName name="T4?L2.x" localSheetId="11">'[38]4'!#REF!</definedName>
    <definedName name="T4?L2.x" localSheetId="12">'[38]4'!#REF!</definedName>
    <definedName name="T4?L2.x">'[38]4'!#REF!</definedName>
    <definedName name="T4?L3" localSheetId="11">#REF!</definedName>
    <definedName name="T4?L3" localSheetId="12">#REF!</definedName>
    <definedName name="T4?L3">#REF!</definedName>
    <definedName name="T4?L3.x" localSheetId="11">'[38]4'!#REF!</definedName>
    <definedName name="T4?L3.x" localSheetId="12">'[38]4'!#REF!</definedName>
    <definedName name="T4?L3.x">'[38]4'!#REF!</definedName>
    <definedName name="T4?L4" localSheetId="11">#REF!,#REF!</definedName>
    <definedName name="T4?L4" localSheetId="12">#REF!,#REF!</definedName>
    <definedName name="T4?L4">#REF!,#REF!</definedName>
    <definedName name="T4?L4.1" localSheetId="11">#REF!</definedName>
    <definedName name="T4?L4.1" localSheetId="12">#REF!</definedName>
    <definedName name="T4?L4.1">#REF!</definedName>
    <definedName name="T4?L4.1.1" localSheetId="11">#REF!</definedName>
    <definedName name="T4?L4.1.1" localSheetId="12">#REF!</definedName>
    <definedName name="T4?L4.1.1">#REF!</definedName>
    <definedName name="T4?L4.2" localSheetId="11">#REF!</definedName>
    <definedName name="T4?L4.2" localSheetId="12">#REF!</definedName>
    <definedName name="T4?L4.2">#REF!</definedName>
    <definedName name="T4?L4.3" localSheetId="11">#REF!</definedName>
    <definedName name="T4?L4.3" localSheetId="12">#REF!</definedName>
    <definedName name="T4?L4.3">#REF!</definedName>
    <definedName name="T4?Name" localSheetId="11">#REF!</definedName>
    <definedName name="T4?Name" localSheetId="12">#REF!</definedName>
    <definedName name="T4?Name">#REF!</definedName>
    <definedName name="T4?Scope">'[102]4'!$F$8:$AD$29</definedName>
    <definedName name="T4?Table" localSheetId="11">#REF!</definedName>
    <definedName name="T4?Table" localSheetId="12">#REF!</definedName>
    <definedName name="T4?Table">#REF!</definedName>
    <definedName name="T4?Title" localSheetId="11">#REF!</definedName>
    <definedName name="T4?Title" localSheetId="12">#REF!</definedName>
    <definedName name="T4?Title">#REF!</definedName>
    <definedName name="T4?unit?МКВТЧ" localSheetId="11">#REF!,#REF!,#REF!</definedName>
    <definedName name="T4?unit?МКВТЧ" localSheetId="12">#REF!,#REF!,#REF!</definedName>
    <definedName name="T4?unit?МКВТЧ">#REF!,#REF!,#REF!</definedName>
    <definedName name="T4?unit?ПРЦ" localSheetId="11">'[38]4'!#REF!</definedName>
    <definedName name="T4?unit?ПРЦ" localSheetId="12">'[38]4'!#REF!</definedName>
    <definedName name="T4?unit?ПРЦ">'[38]4'!#REF!</definedName>
    <definedName name="T4?unit?ТТУТ" localSheetId="11">'[38]4'!#REF!</definedName>
    <definedName name="T4?unit?ТТУТ" localSheetId="12">'[38]4'!#REF!</definedName>
    <definedName name="T4?unit?ТТУТ">'[38]4'!#REF!</definedName>
    <definedName name="T4?unit?ЧСЛ" localSheetId="11">'[38]4'!#REF!</definedName>
    <definedName name="T4?unit?ЧСЛ" localSheetId="12">'[38]4'!#REF!</definedName>
    <definedName name="T4?unit?ЧСЛ">'[38]4'!#REF!</definedName>
    <definedName name="T4?Units">'[102]4'!$D$8:$D$29</definedName>
    <definedName name="T4?НАП">'[102]4'!$F$6:$AD$6</definedName>
    <definedName name="T4_CP" localSheetId="11">#REF!</definedName>
    <definedName name="T4_CP" localSheetId="12">#REF!</definedName>
    <definedName name="T4_CP">#REF!</definedName>
    <definedName name="T4_LOAD" localSheetId="11">#REF!,#REF!</definedName>
    <definedName name="T4_LOAD" localSheetId="12">#REF!,#REF!</definedName>
    <definedName name="T4_LOAD">#REF!,#REF!</definedName>
    <definedName name="T4_Protect" localSheetId="11">'[53]4'!$AA$24:$AD$28,'[53]4'!$G$11:$J$17,P1_T4_Protect,P2_T4_Protect</definedName>
    <definedName name="T4_Protect" localSheetId="12">'[53]4'!$AA$24:$AD$28,'[53]4'!$G$11:$J$17,P1_T4_Protect,P2_T4_Protect</definedName>
    <definedName name="T4_Protect">'[53]4'!$AA$24:$AD$28,'[53]4'!$G$11:$J$17,P1_T4_Protect,P2_T4_Protect</definedName>
    <definedName name="T4_PRT" localSheetId="11">#REF!,#REF!,#REF!,#REF!</definedName>
    <definedName name="T4_PRT" localSheetId="12">#REF!,#REF!,#REF!,#REF!</definedName>
    <definedName name="T4_PRT">#REF!,#REF!,#REF!,#REF!</definedName>
    <definedName name="T5?axis?C?НАП" localSheetId="11">#REF!</definedName>
    <definedName name="T5?axis?C?НАП" localSheetId="12">#REF!</definedName>
    <definedName name="T5?axis?C?НАП">#REF!</definedName>
    <definedName name="T5?axis?C?НАП?" localSheetId="11">#REF!</definedName>
    <definedName name="T5?axis?C?НАП?" localSheetId="12">#REF!</definedName>
    <definedName name="T5?axis?C?НАП?">#REF!</definedName>
    <definedName name="T5?axis?R?ОС" localSheetId="11">#REF!,#REF!,#REF!,#REF!,#REF!,#REF!</definedName>
    <definedName name="T5?axis?R?ОС" localSheetId="12">#REF!,#REF!,#REF!,#REF!,#REF!,#REF!</definedName>
    <definedName name="T5?axis?R?ОС">#REF!,#REF!,#REF!,#REF!,#REF!,#REF!</definedName>
    <definedName name="T5?axis?R?ОС?" localSheetId="11">#REF!,#REF!,#REF!,#REF!,#REF!,#REF!</definedName>
    <definedName name="T5?axis?R?ОС?" localSheetId="12">#REF!,#REF!,#REF!,#REF!,#REF!,#REF!</definedName>
    <definedName name="T5?axis?R?ОС?">#REF!,#REF!,#REF!,#REF!,#REF!,#REF!</definedName>
    <definedName name="T5?axis?ПРД?БАЗ" localSheetId="11">#REF!</definedName>
    <definedName name="T5?axis?ПРД?БАЗ" localSheetId="12">#REF!</definedName>
    <definedName name="T5?axis?ПРД?БАЗ">#REF!</definedName>
    <definedName name="T5?axis?ПРД?ПРЕД" localSheetId="11">#REF!,#REF!</definedName>
    <definedName name="T5?axis?ПРД?ПРЕД" localSheetId="12">#REF!,#REF!</definedName>
    <definedName name="T5?axis?ПРД?ПРЕД">#REF!,#REF!</definedName>
    <definedName name="T5?axis?ПРД?РЕГ" localSheetId="11">#REF!</definedName>
    <definedName name="T5?axis?ПРД?РЕГ" localSheetId="12">#REF!</definedName>
    <definedName name="T5?axis?ПРД?РЕГ">#REF!</definedName>
    <definedName name="T5?axis?ПРД?РЕГ.КВ1" localSheetId="11">#REF!</definedName>
    <definedName name="T5?axis?ПРД?РЕГ.КВ1" localSheetId="12">#REF!</definedName>
    <definedName name="T5?axis?ПРД?РЕГ.КВ1">#REF!</definedName>
    <definedName name="T5?axis?ПРД?РЕГ.КВ2" localSheetId="11">#REF!</definedName>
    <definedName name="T5?axis?ПРД?РЕГ.КВ2" localSheetId="12">#REF!</definedName>
    <definedName name="T5?axis?ПРД?РЕГ.КВ2">#REF!</definedName>
    <definedName name="T5?axis?ПРД?РЕГ.КВ3" localSheetId="11">#REF!</definedName>
    <definedName name="T5?axis?ПРД?РЕГ.КВ3" localSheetId="12">#REF!</definedName>
    <definedName name="T5?axis?ПРД?РЕГ.КВ3">#REF!</definedName>
    <definedName name="T5?axis?ПРД?РЕГ.КВ4" localSheetId="11">#REF!</definedName>
    <definedName name="T5?axis?ПРД?РЕГ.КВ4" localSheetId="12">#REF!</definedName>
    <definedName name="T5?axis?ПРД?РЕГ.КВ4">#REF!</definedName>
    <definedName name="T5?axis?ПФ?NA" localSheetId="11">#REF!</definedName>
    <definedName name="T5?axis?ПФ?NA" localSheetId="12">#REF!</definedName>
    <definedName name="T5?axis?ПФ?NA">#REF!</definedName>
    <definedName name="T5?axis?ПФ?ПЛАН" localSheetId="11">#REF!,#REF!,#REF!,#REF!</definedName>
    <definedName name="T5?axis?ПФ?ПЛАН" localSheetId="12">#REF!,#REF!,#REF!,#REF!</definedName>
    <definedName name="T5?axis?ПФ?ПЛАН">#REF!,#REF!,#REF!,#REF!</definedName>
    <definedName name="T5?axis?ПФ?ФАКТ" localSheetId="11">#REF!,#REF!,#REF!,#REF!</definedName>
    <definedName name="T5?axis?ПФ?ФАКТ" localSheetId="12">#REF!,#REF!,#REF!,#REF!</definedName>
    <definedName name="T5?axis?ПФ?ФАКТ">#REF!,#REF!,#REF!,#REF!</definedName>
    <definedName name="T5?Columns">'[102]5'!$F$7:$AD$7</definedName>
    <definedName name="T5?Data">'[11]5'!$D$9:$G$9,'[11]5'!$I$9:$L$9,'[11]5'!$D$11:$G$13,'[11]5'!$I$11:$L$13,'[11]5'!$C$14:$L$23,'[11]5'!$C$8:$L$8</definedName>
    <definedName name="T5?item_ext?ВН" localSheetId="11">#REF!</definedName>
    <definedName name="T5?item_ext?ВН" localSheetId="12">#REF!</definedName>
    <definedName name="T5?item_ext?ВН">#REF!</definedName>
    <definedName name="T5?item_ext?РОСТ" localSheetId="11">#REF!</definedName>
    <definedName name="T5?item_ext?РОСТ" localSheetId="12">#REF!</definedName>
    <definedName name="T5?item_ext?РОСТ">#REF!</definedName>
    <definedName name="T5?item_ext?СН1" localSheetId="11">#REF!</definedName>
    <definedName name="T5?item_ext?СН1" localSheetId="12">#REF!</definedName>
    <definedName name="T5?item_ext?СН1">#REF!</definedName>
    <definedName name="T5?item_ext?СН2" localSheetId="11">#REF!</definedName>
    <definedName name="T5?item_ext?СН2" localSheetId="12">#REF!</definedName>
    <definedName name="T5?item_ext?СН2">#REF!</definedName>
    <definedName name="T5?ItemComments">'[102]5'!$E$8:$E$29</definedName>
    <definedName name="T5?Items">'[102]5'!$C$8:$C$29</definedName>
    <definedName name="T5?L1" localSheetId="11">#REF!</definedName>
    <definedName name="T5?L1" localSheetId="12">#REF!</definedName>
    <definedName name="T5?L1">#REF!</definedName>
    <definedName name="T5?L1.1">'[11]5'!$D$11:$G$13,'[11]5'!$I$11:$L$13</definedName>
    <definedName name="T5?L1.1.ВСЕГО">'[11]5'!$D$9:$G$9,'[11]5'!$I$9:$L$9</definedName>
    <definedName name="T5?L1.2" localSheetId="11">#REF!</definedName>
    <definedName name="T5?L1.2" localSheetId="12">#REF!</definedName>
    <definedName name="T5?L1.2">#REF!</definedName>
    <definedName name="T5?L1.3" localSheetId="11">#REF!</definedName>
    <definedName name="T5?L1.3" localSheetId="12">#REF!</definedName>
    <definedName name="T5?L1.3">#REF!</definedName>
    <definedName name="T5?L1.4" localSheetId="11">#REF!</definedName>
    <definedName name="T5?L1.4" localSheetId="12">#REF!</definedName>
    <definedName name="T5?L1.4">#REF!</definedName>
    <definedName name="T5?L2" localSheetId="11">#REF!</definedName>
    <definedName name="T5?L2" localSheetId="12">#REF!</definedName>
    <definedName name="T5?L2">#REF!</definedName>
    <definedName name="T5?L2.1" localSheetId="11">#REF!</definedName>
    <definedName name="T5?L2.1" localSheetId="12">#REF!</definedName>
    <definedName name="T5?L2.1">#REF!</definedName>
    <definedName name="T5?L3" localSheetId="11">#REF!</definedName>
    <definedName name="T5?L3" localSheetId="12">#REF!</definedName>
    <definedName name="T5?L3">#REF!</definedName>
    <definedName name="T5?L3.1" localSheetId="11">#REF!</definedName>
    <definedName name="T5?L3.1" localSheetId="12">#REF!</definedName>
    <definedName name="T5?L3.1">#REF!</definedName>
    <definedName name="T5?L4" localSheetId="11">#REF!</definedName>
    <definedName name="T5?L4" localSheetId="12">#REF!</definedName>
    <definedName name="T5?L4">#REF!</definedName>
    <definedName name="T5?L4.1" localSheetId="11">#REF!</definedName>
    <definedName name="T5?L4.1" localSheetId="12">#REF!</definedName>
    <definedName name="T5?L4.1">#REF!</definedName>
    <definedName name="T5?L4.2" localSheetId="11">#REF!</definedName>
    <definedName name="T5?L4.2" localSheetId="12">#REF!</definedName>
    <definedName name="T5?L4.2">#REF!</definedName>
    <definedName name="T5?L4.3" localSheetId="11">#REF!</definedName>
    <definedName name="T5?L4.3" localSheetId="12">#REF!</definedName>
    <definedName name="T5?L4.3">#REF!</definedName>
    <definedName name="T5?L5.1" localSheetId="11">#REF!</definedName>
    <definedName name="T5?L5.1" localSheetId="12">#REF!</definedName>
    <definedName name="T5?L5.1">#REF!</definedName>
    <definedName name="T5?L6" localSheetId="11">#REF!</definedName>
    <definedName name="T5?L6" localSheetId="12">#REF!</definedName>
    <definedName name="T5?L6">#REF!</definedName>
    <definedName name="T5?L6.1" localSheetId="11">#REF!</definedName>
    <definedName name="T5?L6.1" localSheetId="12">#REF!</definedName>
    <definedName name="T5?L6.1">#REF!</definedName>
    <definedName name="T5?Name" localSheetId="11">#REF!</definedName>
    <definedName name="T5?Name" localSheetId="12">#REF!</definedName>
    <definedName name="T5?Name">#REF!</definedName>
    <definedName name="T5?Scope">'[102]5'!$F$8:$AD$28</definedName>
    <definedName name="T5?Table" localSheetId="11">#REF!</definedName>
    <definedName name="T5?Table" localSheetId="12">#REF!</definedName>
    <definedName name="T5?Table">#REF!</definedName>
    <definedName name="T5?Title" localSheetId="11">#REF!</definedName>
    <definedName name="T5?Title" localSheetId="12">#REF!</definedName>
    <definedName name="T5?Title">#REF!</definedName>
    <definedName name="T5?unit?МВТ">'[11]5'!$C$8:$L$17,'[11]5'!$C$19:$L$23</definedName>
    <definedName name="T5?unit?ПРЦ" localSheetId="11">#REF!</definedName>
    <definedName name="T5?unit?ПРЦ" localSheetId="12">#REF!</definedName>
    <definedName name="T5?unit?ПРЦ">#REF!</definedName>
    <definedName name="T5?unit?ТРУБ" localSheetId="11">#REF!,#REF!,#REF!,#REF!,#REF!</definedName>
    <definedName name="T5?unit?ТРУБ" localSheetId="12">#REF!,#REF!,#REF!,#REF!,#REF!</definedName>
    <definedName name="T5?unit?ТРУБ">#REF!,#REF!,#REF!,#REF!,#REF!</definedName>
    <definedName name="T5?Units">'[102]5'!$D$8:$D$29</definedName>
    <definedName name="T5_Protect">#N/A</definedName>
    <definedName name="T6.1?axis?ПРД?БАЗ.КВ1" localSheetId="11">#REF!</definedName>
    <definedName name="T6.1?axis?ПРД?БАЗ.КВ1" localSheetId="12">#REF!</definedName>
    <definedName name="T6.1?axis?ПРД?БАЗ.КВ1">#REF!</definedName>
    <definedName name="T6.1?axis?ПРД?БАЗ.КВ2" localSheetId="11">#REF!</definedName>
    <definedName name="T6.1?axis?ПРД?БАЗ.КВ2" localSheetId="12">#REF!</definedName>
    <definedName name="T6.1?axis?ПРД?БАЗ.КВ2">#REF!</definedName>
    <definedName name="T6.1?axis?ПРД?БАЗ.КВ3" localSheetId="11">#REF!</definedName>
    <definedName name="T6.1?axis?ПРД?БАЗ.КВ3" localSheetId="12">#REF!</definedName>
    <definedName name="T6.1?axis?ПРД?БАЗ.КВ3">#REF!</definedName>
    <definedName name="T6.1?axis?ПРД?БАЗ.КВ4" localSheetId="11">#REF!</definedName>
    <definedName name="T6.1?axis?ПРД?БАЗ.КВ4" localSheetId="12">#REF!</definedName>
    <definedName name="T6.1?axis?ПРД?БАЗ.КВ4">#REF!</definedName>
    <definedName name="T6.1?axis?ПРД?РЕГ" localSheetId="11">#REF!</definedName>
    <definedName name="T6.1?axis?ПРД?РЕГ" localSheetId="12">#REF!</definedName>
    <definedName name="T6.1?axis?ПРД?РЕГ">#REF!</definedName>
    <definedName name="T6.1?axis?ПРД?РЕГ.КВ1" localSheetId="11">#REF!</definedName>
    <definedName name="T6.1?axis?ПРД?РЕГ.КВ1" localSheetId="12">#REF!</definedName>
    <definedName name="T6.1?axis?ПРД?РЕГ.КВ1">#REF!</definedName>
    <definedName name="T6.1?axis?ПРД?РЕГ.КВ2" localSheetId="11">#REF!</definedName>
    <definedName name="T6.1?axis?ПРД?РЕГ.КВ2" localSheetId="12">#REF!</definedName>
    <definedName name="T6.1?axis?ПРД?РЕГ.КВ2">#REF!</definedName>
    <definedName name="T6.1?axis?ПРД?РЕГ.КВ3" localSheetId="11">#REF!</definedName>
    <definedName name="T6.1?axis?ПРД?РЕГ.КВ3" localSheetId="12">#REF!</definedName>
    <definedName name="T6.1?axis?ПРД?РЕГ.КВ3">#REF!</definedName>
    <definedName name="T6.1?axis?ПРД?РЕГ.КВ4" localSheetId="11">#REF!</definedName>
    <definedName name="T6.1?axis?ПРД?РЕГ.КВ4" localSheetId="12">#REF!</definedName>
    <definedName name="T6.1?axis?ПРД?РЕГ.КВ4">#REF!</definedName>
    <definedName name="T6.1?Data" localSheetId="11">#REF!</definedName>
    <definedName name="T6.1?Data" localSheetId="12">#REF!</definedName>
    <definedName name="T6.1?Data">#REF!</definedName>
    <definedName name="T6.1?L1" localSheetId="11">#REF!</definedName>
    <definedName name="T6.1?L1" localSheetId="12">#REF!</definedName>
    <definedName name="T6.1?L1">#REF!</definedName>
    <definedName name="T6.1?L2" localSheetId="11">#REF!</definedName>
    <definedName name="T6.1?L2" localSheetId="12">#REF!</definedName>
    <definedName name="T6.1?L2">#REF!</definedName>
    <definedName name="T6.1?Name" localSheetId="11">#REF!</definedName>
    <definedName name="T6.1?Name" localSheetId="12">#REF!</definedName>
    <definedName name="T6.1?Name">#REF!</definedName>
    <definedName name="T6.1?Table" localSheetId="11">#REF!</definedName>
    <definedName name="T6.1?Table" localSheetId="12">#REF!</definedName>
    <definedName name="T6.1?Table">#REF!</definedName>
    <definedName name="T6.1?Title" localSheetId="11">#REF!</definedName>
    <definedName name="T6.1?Title" localSheetId="12">#REF!</definedName>
    <definedName name="T6.1?Title">#REF!</definedName>
    <definedName name="T6.1?unit?ПРЦ" localSheetId="11">#REF!</definedName>
    <definedName name="T6.1?unit?ПРЦ" localSheetId="12">#REF!</definedName>
    <definedName name="T6.1?unit?ПРЦ">#REF!</definedName>
    <definedName name="T6.1?unit?РУБ" localSheetId="11">#REF!</definedName>
    <definedName name="T6.1?unit?РУБ" localSheetId="12">#REF!</definedName>
    <definedName name="T6.1?unit?РУБ">#REF!</definedName>
    <definedName name="T6.1_Protect">'[38]6.1'!$C$6:$J$6,'[38]6.1'!$L$6,'[38]6.1'!$A$7:$IV$106,'[38]6.1'!$M$1:$AM$65536,'[38]6.1'!$C$5:$C$6</definedName>
    <definedName name="T6?axis?C?НАП">'[11]6'!$C$7:$N$24,'[11]6'!$P$7:$U$24</definedName>
    <definedName name="T6?axis?C?НАП?">'[11]6'!$P$5:$U$5,'[11]6'!$C$5:$N$5</definedName>
    <definedName name="T6?axis?R?ПОТ">'[11]6'!$C$8:$U$8,'[11]6'!$C$10:$U$10,'[11]6'!$C$12:$U$15,'[11]6'!$C$17:$U$17,'[11]6'!$C$19:$U$19,'[11]6'!$C$21:$U$24</definedName>
    <definedName name="T6?axis?R?ПОТ?">'[11]6'!$B$8,'[11]6'!$B$10:$B$10,'[11]6'!$B$12:$B$15,'[11]6'!$B$17,'[11]6'!$B$19:$B$19,'[11]6'!$B$21:$B$24</definedName>
    <definedName name="T6?axis?ПРД?БАЗ">'[11]6'!$C$8:$U$15</definedName>
    <definedName name="T6?axis?ПРД?ПРЕД">'[38]6'!$K$6:$L$57,'[38]6'!$D$6:$E$57</definedName>
    <definedName name="T6?axis?ПРД?РЕГ">'[11]6'!$C$17:$U$24</definedName>
    <definedName name="T6?axis?ПФ?ПЛАН">'[38]6'!$I$6:$I$57,'[38]6'!$D$6:$D$57,'[38]6'!$K$6:$K$57,'[38]6'!$F$6:$F$57</definedName>
    <definedName name="T6?axis?ПФ?ФАКТ">'[38]6'!$J$6:$J$57,'[38]6'!$L$6:$L$57,'[38]6'!$E$6:$E$57,'[38]6'!$G$6:$G$57</definedName>
    <definedName name="T6?Columns">'[102]6'!$C$6:$U$6</definedName>
    <definedName name="T6?Data">'[11]6'!$C$8:$U$8,'[11]6'!$C$10:$U$10,'[11]6'!$C$12:$U$15,'[11]6'!$C$17:$U$17,'[11]6'!$C$19:$U$19,'[11]6'!$C$21:$U$24</definedName>
    <definedName name="T6?FirstYear">'[102]6'!$A$7</definedName>
    <definedName name="T6?item_ext?РОСТ" localSheetId="11">#REF!</definedName>
    <definedName name="T6?item_ext?РОСТ" localSheetId="12">#REF!</definedName>
    <definedName name="T6?item_ext?РОСТ">#REF!</definedName>
    <definedName name="T6?L1">'[11]6'!$C$12:$H$15,'[11]6'!$C$17:$H$17,'[11]6'!$C$19:$H$19,'[11]6'!$C$21:$H$24,'[11]6'!$C$8:$H$8,'[11]6'!$C$10:$H$10</definedName>
    <definedName name="T6?L1.1" localSheetId="11">#REF!</definedName>
    <definedName name="T6?L1.1" localSheetId="12">#REF!</definedName>
    <definedName name="T6?L1.1">#REF!</definedName>
    <definedName name="T6?L1.1.1" localSheetId="11">#REF!</definedName>
    <definedName name="T6?L1.1.1" localSheetId="12">#REF!</definedName>
    <definedName name="T6?L1.1.1">#REF!</definedName>
    <definedName name="T6?L1.2" localSheetId="11">#REF!</definedName>
    <definedName name="T6?L1.2" localSheetId="12">#REF!</definedName>
    <definedName name="T6?L1.2">#REF!</definedName>
    <definedName name="T6?L1.2.1" localSheetId="11">#REF!</definedName>
    <definedName name="T6?L1.2.1" localSheetId="12">#REF!</definedName>
    <definedName name="T6?L1.2.1">#REF!</definedName>
    <definedName name="T6?L1.3" localSheetId="11">#REF!</definedName>
    <definedName name="T6?L1.3" localSheetId="12">#REF!</definedName>
    <definedName name="T6?L1.3">#REF!</definedName>
    <definedName name="T6?L1.3.1" localSheetId="11">#REF!</definedName>
    <definedName name="T6?L1.3.1" localSheetId="12">#REF!</definedName>
    <definedName name="T6?L1.3.1">#REF!</definedName>
    <definedName name="T6?L1.4" localSheetId="11">#REF!</definedName>
    <definedName name="T6?L1.4" localSheetId="12">#REF!</definedName>
    <definedName name="T6?L1.4">#REF!</definedName>
    <definedName name="T6?L1.5" localSheetId="11">#REF!</definedName>
    <definedName name="T6?L1.5" localSheetId="12">#REF!</definedName>
    <definedName name="T6?L1.5">#REF!</definedName>
    <definedName name="T6?L2">'[11]6'!$I$12:$N$15,'[11]6'!$I$17:$N$17,'[11]6'!$I$19:$N$19,'[11]6'!$I$21:$N$24,'[11]6'!$I$8:$N$8,'[11]6'!$I$10:$N$10</definedName>
    <definedName name="T6?L2.1" localSheetId="11">#REF!</definedName>
    <definedName name="T6?L2.1" localSheetId="12">#REF!</definedName>
    <definedName name="T6?L2.1">#REF!</definedName>
    <definedName name="T6?L2.10" localSheetId="11">#REF!</definedName>
    <definedName name="T6?L2.10" localSheetId="12">#REF!</definedName>
    <definedName name="T6?L2.10">#REF!</definedName>
    <definedName name="T6?L2.2" localSheetId="11">#REF!</definedName>
    <definedName name="T6?L2.2" localSheetId="12">#REF!</definedName>
    <definedName name="T6?L2.2">#REF!</definedName>
    <definedName name="T6?L2.3" localSheetId="11">#REF!</definedName>
    <definedName name="T6?L2.3" localSheetId="12">#REF!</definedName>
    <definedName name="T6?L2.3">#REF!</definedName>
    <definedName name="T6?L2.4" localSheetId="11">#REF!</definedName>
    <definedName name="T6?L2.4" localSheetId="12">#REF!</definedName>
    <definedName name="T6?L2.4">#REF!</definedName>
    <definedName name="T6?L2.5.1" localSheetId="11">#REF!</definedName>
    <definedName name="T6?L2.5.1" localSheetId="12">#REF!</definedName>
    <definedName name="T6?L2.5.1">#REF!</definedName>
    <definedName name="T6?L2.5.2" localSheetId="11">#REF!</definedName>
    <definedName name="T6?L2.5.2" localSheetId="12">#REF!</definedName>
    <definedName name="T6?L2.5.2">#REF!</definedName>
    <definedName name="T6?L2.6.1" localSheetId="11">#REF!</definedName>
    <definedName name="T6?L2.6.1" localSheetId="12">#REF!</definedName>
    <definedName name="T6?L2.6.1">#REF!</definedName>
    <definedName name="T6?L2.6.2" localSheetId="11">#REF!</definedName>
    <definedName name="T6?L2.6.2" localSheetId="12">#REF!</definedName>
    <definedName name="T6?L2.6.2">#REF!</definedName>
    <definedName name="T6?L2.7.1" localSheetId="11">#REF!</definedName>
    <definedName name="T6?L2.7.1" localSheetId="12">#REF!</definedName>
    <definedName name="T6?L2.7.1">#REF!</definedName>
    <definedName name="T6?L2.7.2" localSheetId="11">#REF!</definedName>
    <definedName name="T6?L2.7.2" localSheetId="12">#REF!</definedName>
    <definedName name="T6?L2.7.2">#REF!</definedName>
    <definedName name="T6?L2.8.1" localSheetId="11">#REF!</definedName>
    <definedName name="T6?L2.8.1" localSheetId="12">#REF!</definedName>
    <definedName name="T6?L2.8.1">#REF!</definedName>
    <definedName name="T6?L2.8.2" localSheetId="11">#REF!</definedName>
    <definedName name="T6?L2.8.2" localSheetId="12">#REF!</definedName>
    <definedName name="T6?L2.8.2">#REF!</definedName>
    <definedName name="T6?L2.9.1" localSheetId="11">#REF!</definedName>
    <definedName name="T6?L2.9.1" localSheetId="12">#REF!</definedName>
    <definedName name="T6?L2.9.1">#REF!</definedName>
    <definedName name="T6?L2.9.2" localSheetId="11">#REF!</definedName>
    <definedName name="T6?L2.9.2" localSheetId="12">#REF!</definedName>
    <definedName name="T6?L2.9.2">#REF!</definedName>
    <definedName name="T6?L3">'[11]6'!$O$12:$O$15,'[11]6'!$O$17,'[11]6'!$O$19:$O$19,'[11]6'!$O$21:$O$24,'[11]6'!$O$8,'[11]6'!$O$10:$O$10</definedName>
    <definedName name="T6?L3.1" localSheetId="11">#REF!</definedName>
    <definedName name="T6?L3.1" localSheetId="12">#REF!</definedName>
    <definedName name="T6?L3.1">#REF!</definedName>
    <definedName name="T6?L3.2" localSheetId="11">#REF!</definedName>
    <definedName name="T6?L3.2" localSheetId="12">#REF!</definedName>
    <definedName name="T6?L3.2">#REF!</definedName>
    <definedName name="T6?L3.3" localSheetId="11">#REF!</definedName>
    <definedName name="T6?L3.3" localSheetId="12">#REF!</definedName>
    <definedName name="T6?L3.3">#REF!</definedName>
    <definedName name="T6?L4">'[11]6'!$P$12:$U$15,'[11]6'!$P$17:$U$17,'[11]6'!$P$19:$U$19,'[11]6'!$P$21:$U$24,'[11]6'!$P$8:$U$8,'[11]6'!$P$10:$U$10</definedName>
    <definedName name="T6?L4.1" localSheetId="11">#REF!</definedName>
    <definedName name="T6?L4.1" localSheetId="12">#REF!</definedName>
    <definedName name="T6?L4.1">#REF!</definedName>
    <definedName name="T6?L4.2" localSheetId="11">#REF!</definedName>
    <definedName name="T6?L4.2" localSheetId="12">#REF!</definedName>
    <definedName name="T6?L4.2">#REF!</definedName>
    <definedName name="T6?L4.3" localSheetId="11">#REF!</definedName>
    <definedName name="T6?L4.3" localSheetId="12">#REF!</definedName>
    <definedName name="T6?L4.3">#REF!</definedName>
    <definedName name="T6?L4.4" localSheetId="11">#REF!</definedName>
    <definedName name="T6?L4.4" localSheetId="12">#REF!</definedName>
    <definedName name="T6?L4.4">#REF!</definedName>
    <definedName name="T6?L4.5" localSheetId="11">#REF!</definedName>
    <definedName name="T6?L4.5" localSheetId="12">#REF!</definedName>
    <definedName name="T6?L4.5">#REF!</definedName>
    <definedName name="T6?L4.6" localSheetId="11">#REF!</definedName>
    <definedName name="T6?L4.6" localSheetId="12">#REF!</definedName>
    <definedName name="T6?L4.6">#REF!</definedName>
    <definedName name="T6?L4.7" localSheetId="11">#REF!</definedName>
    <definedName name="T6?L4.7" localSheetId="12">#REF!</definedName>
    <definedName name="T6?L4.7">#REF!</definedName>
    <definedName name="T6?Name">'[11]6'!$U$1</definedName>
    <definedName name="T6?Scope">'[102]6'!$C$7:$U$60</definedName>
    <definedName name="T6?Table">'[11]6'!$A$4:$U$24</definedName>
    <definedName name="T6?Title">'[11]6'!$A$2:$U$2</definedName>
    <definedName name="T6?unit?МКВТЧ">'[11]6'!$C$7:$H$24</definedName>
    <definedName name="T6?unit?ПРЦ">'[11]6'!$P$7:$U$24</definedName>
    <definedName name="T6?unit?РУБ">'[38]6'!$D$16:$H$16,'[38]6'!$D$19:$H$19,'[38]6'!$D$22:$H$22,'[38]6'!$D$25:$H$25,'[38]6'!$D$28:$H$28,'[38]6'!$D$31:$H$31,'[38]6'!$D$40:$H$41,'[38]6'!$D$53:$H$53</definedName>
    <definedName name="T6?unit?ТКВТ">'[11]6'!$I$7:$N$24</definedName>
    <definedName name="T6?unit?ТРУБ">'[38]6'!$D$43:$H$49,'[38]6'!$D$54:$H$56</definedName>
    <definedName name="T6?unit?ЧАС">'[11]6'!$O$7:$O$24</definedName>
    <definedName name="T6?unit?ЧЕЛ">'[38]6'!$D$51:$H$52,'[38]6'!$D$13:$H$14,'[38]6'!$D$7:$H$11</definedName>
    <definedName name="T6?НАП">'[102]6'!$C$5:$U$5</definedName>
    <definedName name="T6?ПОТ">'[102]6'!$B$7:$B$60</definedName>
    <definedName name="T6_1_Protect">'[38]6.1'!$C$6:$J$6,'[38]6.1'!$L$6,'[38]6.1'!$C$5</definedName>
    <definedName name="T6_Copy1">'[11]6'!$A$10:$IV$10</definedName>
    <definedName name="T6_Copy2">'[11]6'!$A$19:$IV$19</definedName>
    <definedName name="T6_Name1">'[11]6'!$B$10:$B$10</definedName>
    <definedName name="T6_Name2">'[11]6'!$B$19:$B$19</definedName>
    <definedName name="T6_Protect" localSheetId="11">'∆НРj-2'!P1_T6_Protect,[0]!P2_T6_Protect</definedName>
    <definedName name="T6_Protect" localSheetId="12">'∆РЭj-2'!P1_T6_Protect,[0]!P2_T6_Protect</definedName>
    <definedName name="T6_Protect">P1_T6_Protect,P2_T6_Protect</definedName>
    <definedName name="T6р3" localSheetId="11">#REF!</definedName>
    <definedName name="T6р3" localSheetId="12">#REF!</definedName>
    <definedName name="T6р3">#REF!</definedName>
    <definedName name="T7?axis?C?ПАР">'[11]7'!$D$14:$S$50</definedName>
    <definedName name="T7?axis?C?ПАР?">'[11]7'!$D$11:$S$11</definedName>
    <definedName name="T7?axis?R?ПЭ">'[11]7'!$D$21:$S$21,'[11]7'!$D$25:$S$25,'[11]7'!$D$17:$S$17</definedName>
    <definedName name="T7?axis?R?ПЭ?">'[11]7'!$B$21:$B$21,'[11]7'!$B$25,'[11]7'!$B$17:$B$17</definedName>
    <definedName name="T7?axis?R?СЦТ">'[11]7'!$D$45:$S$45,'[11]7'!$D$33:$S$33,'[11]7'!$D$28:$S$28,'[11]7'!$D$37:$S$37,'[11]7'!$D$49:$S$49,'[11]7'!$D$41:$S$41</definedName>
    <definedName name="T7?axis?R?СЦТ?">'[11]7'!$B$45:$B$45,'[11]7'!$B$33:$B$33,'[11]7'!$B$28:$B$28,'[11]7'!$B$37:$B$37,'[11]7'!$B$49:$B$49,'[11]7'!$B$41:$B$41</definedName>
    <definedName name="T7?axis?ПРД?БАЗ">'[11]7'!$D$14:$K$50</definedName>
    <definedName name="T7?axis?ПРД?ПРЕД">'[38]7'!$K$6:$L$12,'[38]7'!$D$6:$E$12</definedName>
    <definedName name="T7?axis?ПРД?РЕГ">'[11]7'!$L$14:$S$50</definedName>
    <definedName name="T7?axis?ПФ?ПЛАН">'[38]7'!$I$6:$I$12,'[38]7'!$D$6:$D$12,'[38]7'!$K$6:$K$12,'[38]7'!$F$6:$F$12</definedName>
    <definedName name="T7?axis?ПФ?ФАКТ">'[38]7'!$J$6:$J$12,'[38]7'!$E$6:$E$12,'[38]7'!$L$6:$L$12,'[38]7'!$G$6:$G$12</definedName>
    <definedName name="T7?Data">#N/A</definedName>
    <definedName name="T7?item_ext?ВСЕГО">'[11]7'!$D$39:$S$39,'[11]7'!$D$43:$S$43,'[11]7'!$D$14:$S$14,'[11]7'!$D$47:$S$47,'[11]7'!$D$31:$S$31,'[11]7'!$D$35:$S$35</definedName>
    <definedName name="T7?item_ext?КОТ">'[11]7'!$D$19:$S$19</definedName>
    <definedName name="T7?item_ext?ТЭС">'[11]7'!$D$15:$S$15</definedName>
    <definedName name="T7?item_ext?ЭБОЙЛ">'[11]7'!$D$23:$S$23</definedName>
    <definedName name="T7?L1">'[11]7'!$D$23:$S$23,'[11]7'!$D$25:$S$25,'[11]7'!$D$14:$S$15,'[11]7'!$D$17:$S$17,'[11]7'!$D$19:$S$19,'[11]7'!$D$21:$S$21</definedName>
    <definedName name="T7?L1.1">'[11]7'!$D$28:$S$28</definedName>
    <definedName name="T7?L2">'[11]7'!$D$30:$S$30</definedName>
    <definedName name="T7?L3">'[11]7'!$D$33:$S$33,'[11]7'!$D$31:$S$31</definedName>
    <definedName name="T7?L4">'[11]7'!$D$37:$S$37,'[11]7'!$D$35:$S$35</definedName>
    <definedName name="T7?L4.1">'[11]7'!$D$41:$S$41,'[11]7'!$D$39:$S$39</definedName>
    <definedName name="T7?L5">'[11]7'!$D$45:$S$45,'[11]7'!$D$43:$S$43</definedName>
    <definedName name="T7?L5.1">'[11]7'!$D$47:$S$47,'[11]7'!$D$49:$S$49</definedName>
    <definedName name="T7?Name">'[11]7'!$S$1</definedName>
    <definedName name="T7?Table">'[11]7'!$A$3:$S$50</definedName>
    <definedName name="T7?Title">'[11]7'!$A$2:$S$2</definedName>
    <definedName name="T7?unit?ПРЦ">'[11]7'!$D$39:$S$42</definedName>
    <definedName name="T7?unit?ТГКАЛ">'[11]7'!$D$43:$S$50,'[11]7'!$D$14:$S$38</definedName>
    <definedName name="T7_Copy1">'[11]7'!$A$17:$IV$17</definedName>
    <definedName name="T7_Copy2">'[11]7'!$A$21:$IV$21</definedName>
    <definedName name="T7_Copy3">'[11]7'!$A$25:$IV$25</definedName>
    <definedName name="T7_Copy4">'[11]7'!$A$33:$IV$33</definedName>
    <definedName name="T7_Copy5">'[11]7'!$A$37:$IV$37</definedName>
    <definedName name="T7_Copy6">'[11]7'!$A$41:$IV$41</definedName>
    <definedName name="T7_Copy7">'[11]7'!$A$45:$IV$45</definedName>
    <definedName name="T7_Copy8">'[11]7'!$A$28:$IV$28</definedName>
    <definedName name="T7_Copy9">'[11]7'!$A$49:$IV$49</definedName>
    <definedName name="T7_Name1">'[11]7'!$B$17:$B$17</definedName>
    <definedName name="T7_Name2">'[11]7'!$B$21:$B$21</definedName>
    <definedName name="T7_Name3">'[11]7'!$B$25</definedName>
    <definedName name="T7_Name4">'[11]7'!$B$33:$B$33</definedName>
    <definedName name="T7_Name5">'[11]7'!$B$37:$B$37</definedName>
    <definedName name="T7_Name6">'[11]7'!$B$41:$B$41</definedName>
    <definedName name="T7_Name7">'[11]7'!$B$45:$B$45</definedName>
    <definedName name="T7_Name8">'[11]7'!$B$28:$B$28</definedName>
    <definedName name="T7_Name9">'[11]7'!$B$49:$B$49</definedName>
    <definedName name="T7_Protect">'[38]7'!$B$8:$B$10,'[38]7'!$A$13:$IV$112,'[38]7'!$M$1:$AM$65536,'[38]7'!$D$6:$H$10</definedName>
    <definedName name="T8?axis?R?ПАР">'[11]8'!$G$11:$J$37,'[11]8'!$G$47:$J$73</definedName>
    <definedName name="T8?axis?R?ПАР?">'[11]8'!$E$11:$E$37,'[11]8'!$E$47:$E$73</definedName>
    <definedName name="T8?axis?R?ПОТ">'[11]8'!$G$11:$J$37,'[11]8'!$G$47:$J$73</definedName>
    <definedName name="T8?axis?R?ПОТ?">'[11]8'!$D$47:$D$73,'[11]8'!$D$11:$D$37</definedName>
    <definedName name="T8?axis?R?СЦТ">'[11]8'!$G$11:$J$37,'[11]8'!$G$47:$J$73</definedName>
    <definedName name="T8?axis?R?СЦТ?">'[11]8'!$C$11:$C$37,'[11]8'!$C$47:$C$73</definedName>
    <definedName name="T8?axis?ПРД?БАЗ">'[11]8'!$G$3:$H$75</definedName>
    <definedName name="T8?axis?ПРД?ПРЕД">'[38]8'!$K$6:$L$42,'[38]8'!$D$6:$E$42</definedName>
    <definedName name="T8?axis?ПРД?РЕГ">'[11]8'!$I$3:$J$75</definedName>
    <definedName name="T8?axis?ПФ?ПЛАН">'[38]8'!$I$6:$I$42,'[38]8'!$D$6:$D$42,'[38]8'!$K$6:$K$42,'[38]8'!$F$6:$F$42</definedName>
    <definedName name="T8?axis?ПФ?ФАКТ">'[38]8'!$G$6:$G$42,'[38]8'!$J$6:$J$42,'[38]8'!$L$6:$L$42,'[38]8'!$E$6:$E$42</definedName>
    <definedName name="T8?Data">'[11]8'!$G$11:$J$37,'[11]8'!$G$47:$J$73</definedName>
    <definedName name="T8?L3">'[11]8'!$G$11:$G$37,'[11]8'!$G$47:$G$73,'[11]8'!$I$11:$I$37,'[11]8'!$I$47:$I$73</definedName>
    <definedName name="T8?L4">'[11]8'!$H$11:$H$37,'[11]8'!$H$47:$H$73,'[11]8'!$J$11:$J$37,'[11]8'!$J$47:$J$73</definedName>
    <definedName name="T8?Name">'[11]8'!$J$1</definedName>
    <definedName name="T8?Table">'[11]8'!$A$3:$J$75</definedName>
    <definedName name="T8?Title">'[11]8'!$A$2:$J$2</definedName>
    <definedName name="T8?unit?ГКАЛ.Ч">'[11]8'!$G$11:$G$37,'[11]8'!$I$11:$I$37,'[11]8'!$G$47:$G$73,'[11]8'!$I$47:$I$73</definedName>
    <definedName name="T8?unit?ТГКАЛ">'[11]8'!$H$11:$H$37,'[11]8'!$J$11:$J$37,'[11]8'!$H$47:$H$73,'[11]8'!$J$47:$J$73</definedName>
    <definedName name="T8?unit?ТРУБ">'[38]8'!$D$40:$H$42,'[38]8'!$D$6:$H$32</definedName>
    <definedName name="T8_Copy">'[11]8'!$A$40:$IV$74</definedName>
    <definedName name="T8_Name">'[11]8'!$B$41</definedName>
    <definedName name="T8_Protect">'[38]8'!$D$19:$H$20,'[38]8'!$D$23:$H$24,'[38]8'!$D$27:$H$28,'[38]8'!$D$36:$H$38,'[38]8'!$D$41:$H$42,'[38]8'!$D$11:$H$12,'[38]8'!$A$43:$IV$175,'[38]8'!$M$1:$AM$65536,'[38]8'!$D$15:$H$16</definedName>
    <definedName name="T9?axis?R?ПЭ">'[11]9'!$D$10:$P$10,'[11]9'!$D$14:$P$14,'[11]9'!$D$23:$P$23,'[11]9'!$D$27:$P$27</definedName>
    <definedName name="T9?axis?R?ПЭ?">'[11]9'!$B$10:$B$10,'[11]9'!$B$14:$B$14,'[11]9'!$B$23:$B$23,'[11]9'!$B$27:$B$27</definedName>
    <definedName name="T9?axis?R?СЦТ">'[11]9'!$D$18:$P$18,'[11]9'!$D$31:$P$31</definedName>
    <definedName name="T9?axis?R?СЦТ?">'[11]9'!$B$18:$B$18,'[11]9'!$B$31:$B$31</definedName>
    <definedName name="T9?axis?ПРД?БАЗ">'[11]9'!$A$8:$P$19</definedName>
    <definedName name="T9?axis?ПРД?ПРЕД">'[38]9'!$K$6:$L$21,'[38]9'!$D$6:$E$21</definedName>
    <definedName name="T9?axis?ПРД?РЕГ">'[11]9'!$A$21:$P$32</definedName>
    <definedName name="T9?axis?ПФ?ПЛАН">'[38]9'!$I$6:$I$21,'[38]9'!$D$6:$D$21,'[38]9'!$K$6:$K$21,'[38]9'!$F$6:$F$21</definedName>
    <definedName name="T9?axis?ПФ?ФАКТ">'[38]9'!$J$6:$J$21,'[38]9'!$E$6:$E$21,'[38]9'!$L$6:$L$21,'[38]9'!$G$6:$G$21</definedName>
    <definedName name="T9?Data">'[11]9'!$D$10:$P$10,'[11]9'!$L$12:$P$12,'[11]9'!$L$14:$P$14,'[11]9'!$D$16:$P$16,'[11]9'!$D$18:$P$18,'[11]9'!$D$21:$P$21,'[11]9'!$D$23:$P$23,'[11]9'!$L$25:$P$25,'[11]9'!$L$27:$P$27,'[11]9'!$D$29:$P$29,'[11]9'!$D$31:$P$31,'[11]9'!$D$8:$P$8</definedName>
    <definedName name="T9?item_ext?ВСЕГО">'[11]9'!$D$16:$P$16,'[11]9'!$D$29:$P$29</definedName>
    <definedName name="T9?item_ext?КОТЕЛЬНЫЕ">'[11]9'!$D$25:$P$25,'[11]9'!$D$12:$P$12</definedName>
    <definedName name="T9?item_ext?СЦТ">'[11]9'!$D$18:$P$18,'[11]9'!$D$31:$P$31</definedName>
    <definedName name="T9?item_ext?ТЭС">'[11]9'!$D$21:$P$21,'[11]9'!$D$8:$P$8</definedName>
    <definedName name="T9?L10">'[11]9'!$K$18:$K$18,'[11]9'!$K$21,'[11]9'!$K$23:$K$23,'[11]9'!$K$29,'[11]9'!$K$31:$K$31,'[11]9'!$K$8,'[11]9'!$K$10:$K$10,'[11]9'!$K$16</definedName>
    <definedName name="T9?L11">'[11]9'!$L$14,'[11]9'!$L$16,'[11]9'!$L$18:$L$18,'[11]9'!$L$21,'[11]9'!$L$23:$L$23,'[11]9'!$L$25,'[11]9'!$L$27,'[11]9'!$L$29,'[11]9'!$L$31:$L$31,'[11]9'!$L$8,'[11]9'!$L$10:$L$10,'[11]9'!$L$12</definedName>
    <definedName name="T9?L12">'[11]9'!$M$14,'[11]9'!$M$16,'[11]9'!$M$18:$M$18,'[11]9'!$M$21,'[11]9'!$M$23:$M$23,'[11]9'!$M$25,'[11]9'!$M$27,'[11]9'!$M$29,'[11]9'!$M$31:$M$31,'[11]9'!$M$8,'[11]9'!$M$10:$M$10,'[11]9'!$M$12</definedName>
    <definedName name="T9?L13">'[11]9'!$N$14,'[11]9'!$N$16,'[11]9'!$N$18:$N$18,'[11]9'!$N$21,'[11]9'!$N$23:$N$23,'[11]9'!$N$25,'[11]9'!$N$27,'[11]9'!$N$29,'[11]9'!$N$31:$N$31,'[11]9'!$N$8,'[11]9'!$N$10:$N$10,'[11]9'!$N$12</definedName>
    <definedName name="T9?L14">'[11]9'!$O$14,'[11]9'!$O$16,'[11]9'!$O$18:$O$18,'[11]9'!$O$21,'[11]9'!$O$23:$O$23,'[11]9'!$O$25,'[11]9'!$O$27,'[11]9'!$O$29,'[11]9'!$O$31:$O$31,'[11]9'!$O$8,'[11]9'!$O$10:$O$10,'[11]9'!$O$12</definedName>
    <definedName name="T9?L15">'[11]9'!$P$14,'[11]9'!$P$16,'[11]9'!$P$18:$P$18,'[11]9'!$P$21,'[11]9'!$P$23:$P$23,'[11]9'!$P$25,'[11]9'!$P$27,'[11]9'!$P$29,'[11]9'!$P$31:$P$31,'[11]9'!$P$8,'[11]9'!$P$10:$P$10,'[11]9'!$P$12</definedName>
    <definedName name="T9?L3">'[11]9'!$D$18:$D$18,'[11]9'!$D$21,'[11]9'!$D$23:$D$23,'[11]9'!$D$29,'[11]9'!$D$31:$D$31,'[11]9'!$D$8,'[11]9'!$D$10:$D$10,'[11]9'!$D$16</definedName>
    <definedName name="T9?L4">'[11]9'!$E$18:$E$18,'[11]9'!$E$21,'[11]9'!$E$23:$E$23,'[11]9'!$E$29,'[11]9'!$E$31:$E$31,'[11]9'!$E$8,'[11]9'!$E$10:$E$10,'[11]9'!$E$16</definedName>
    <definedName name="T9?L5">'[11]9'!$F$18:$F$18,'[11]9'!$F$21,'[11]9'!$F$23:$F$23,'[11]9'!$F$29,'[11]9'!$F$31:$F$31,'[11]9'!$F$8,'[11]9'!$F$10:$F$10,'[11]9'!$F$16</definedName>
    <definedName name="T9?L6">'[11]9'!$G$18:$G$18,'[11]9'!$G$21,'[11]9'!$G$23:$G$23,'[11]9'!$G$29,'[11]9'!$G$31:$G$31,'[11]9'!$G$8,'[11]9'!$G$10:$G$10,'[11]9'!$G$16</definedName>
    <definedName name="T9?L7">'[11]9'!$H$18:$H$18,'[11]9'!$H$21,'[11]9'!$H$23:$H$23,'[11]9'!$H$29,'[11]9'!$H$31:$H$31,'[11]9'!$H$8,'[11]9'!$H$10:$H$10,'[11]9'!$H$16</definedName>
    <definedName name="T9?L8">'[11]9'!$I$18:$I$18,'[11]9'!$I$21,'[11]9'!$I$23:$I$23,'[11]9'!$I$29,'[11]9'!$I$31:$I$31,'[11]9'!$I$8,'[11]9'!$I$10:$I$10,'[11]9'!$I$16</definedName>
    <definedName name="T9?L9">'[11]9'!$J$18:$J$18,'[11]9'!$J$21,'[11]9'!$J$23:$J$23,'[11]9'!$J$29,'[11]9'!$J$31:$J$31,'[11]9'!$J$8,'[11]9'!$J$10:$J$10,'[11]9'!$J$16</definedName>
    <definedName name="T9?Name">'[11]9'!$P$1</definedName>
    <definedName name="T9?Table">'[11]9'!$A$4:$P$32</definedName>
    <definedName name="T9?Title">'[11]9'!$A$2:$P$2</definedName>
    <definedName name="T9?unit?Г.КВТЧ">'[11]9'!$N$7:$N$32,'[11]9'!$J$7:$J$32</definedName>
    <definedName name="T9?unit?КВТЧ.ГКАЛ">'[11]9'!$M$7:$M$32</definedName>
    <definedName name="T9?unit?МКВТЧ">'[11]9'!$D$7:$E$32,'[11]9'!$G$7:$G$32,'[11]9'!$I$7:$I$32</definedName>
    <definedName name="T9?unit?ПРЦ">'[11]9'!$F$7:$F$32,'[11]9'!$H$7:$H$32</definedName>
    <definedName name="T9?unit?РУБ.МВТЧ">'[38]9'!$D$19:$H$19,'[38]9'!$D$16:$H$16</definedName>
    <definedName name="T9?unit?ТГКАЛ">'[11]9'!$L$7:$L$32</definedName>
    <definedName name="T9?unit?ТРУБ">'[38]9'!$D$14:$H$14,'[38]9'!$D$8:$L$8,'[38]9'!$D$12:$L$12,'[38]9'!$D$17:$H$17,'[38]9'!$D$10:$L$10,'[38]9'!$D$20:$H$21</definedName>
    <definedName name="T9?unit?ТТУТ">'[11]9'!$K$7:$K$32,'[11]9'!$O$7:$P$32</definedName>
    <definedName name="T9_Copy1">'[11]9'!$A$10:$IV$10</definedName>
    <definedName name="T9_Copy2">'[11]9'!$A$14:$IV$14</definedName>
    <definedName name="T9_Copy3">'[11]9'!$A$18:$IV$18</definedName>
    <definedName name="T9_Copy4">'[11]9'!$A$23:$IV$23</definedName>
    <definedName name="T9_Copy5">'[11]9'!$A$27:$IV$27</definedName>
    <definedName name="T9_Copy6">'[11]9'!$A$31:$IV$31</definedName>
    <definedName name="T9_Name1">'[11]9'!$B$10:$B$10</definedName>
    <definedName name="T9_Name2">'[11]9'!$B$14:$B$14</definedName>
    <definedName name="T9_Name3">'[11]9'!$B$18:$B$18</definedName>
    <definedName name="T9_Name4">'[11]9'!$B$23:$B$23</definedName>
    <definedName name="T9_Name5">'[11]9'!$B$27:$B$27</definedName>
    <definedName name="T9_Name6">'[11]9'!$B$31:$B$31</definedName>
    <definedName name="T9_Protect">'[38]9'!$D$16:$H$16,'[38]9'!$D$17:$F$17,'[38]9'!$D$19:$H$19,'[38]9'!$D$20:$F$20,'[38]9'!$D$7:$E$7,'[38]9'!$D$8:$G$8,'[38]9'!$D$11:$H$13,'[38]9'!$A$22:$IV$122,'[38]9'!$M$1:$AM$65536,'[38]9'!$D$14:$F$14</definedName>
    <definedName name="Table" localSheetId="11">#REF!</definedName>
    <definedName name="Table" localSheetId="12">#REF!</definedName>
    <definedName name="Table">#REF!</definedName>
    <definedName name="TARGET">[104]TEHSHEET!$I$42:$I$45</definedName>
    <definedName name="tarif" localSheetId="11">#REF!</definedName>
    <definedName name="tarif" localSheetId="12">#REF!</definedName>
    <definedName name="tarif">#REF!</definedName>
    <definedName name="TARIFF_SETUP_METHOD_CODE">[83]TECHSHEET!$E$44</definedName>
    <definedName name="tbvtr">'[53]18.2'!$F$58:$J$59,'[53]18.2'!$F$62:$J$62,'[53]18.2'!$F$64:$J$67,'[53]18.2'!$F$6:$J$8,P1_T18.2_Protect</definedName>
    <definedName name="tdec" localSheetId="11">#REF!</definedName>
    <definedName name="tdec" localSheetId="12">#REF!</definedName>
    <definedName name="tdec">#REF!</definedName>
    <definedName name="tdfuj">#REF!,#REF!,#REF!,#REF!,[0]!P1_ДиапазонЗащиты,[0]!P2_ДиапазонЗащиты,[0]!P3_ДиапазонЗащиты,[0]!P4_ДиапазонЗащиты</definedName>
    <definedName name="te">#REF!,#REF!,#REF!</definedName>
    <definedName name="TEMP" localSheetId="11">#REF!,#REF!</definedName>
    <definedName name="TEMP" localSheetId="12">#REF!,#REF!</definedName>
    <definedName name="TEMP">#REF!,#REF!</definedName>
    <definedName name="Temp_TOV" localSheetId="11">#REF!</definedName>
    <definedName name="Temp_TOV" localSheetId="12">#REF!</definedName>
    <definedName name="Temp_TOV">#REF!</definedName>
    <definedName name="TEMPLATE_CLAIM">[83]TECHSHEET!$E$34</definedName>
    <definedName name="TEMPLATE_SPHERE">[83]TECHSHEET!$E$6</definedName>
    <definedName name="term_value" localSheetId="11">#REF!</definedName>
    <definedName name="term_value" localSheetId="12">#REF!</definedName>
    <definedName name="term_value">#REF!</definedName>
    <definedName name="term_year" localSheetId="11">#REF!</definedName>
    <definedName name="term_year" localSheetId="12">#REF!</definedName>
    <definedName name="term_year">#REF!</definedName>
    <definedName name="term1" localSheetId="11">#REF!</definedName>
    <definedName name="term1" localSheetId="12">#REF!</definedName>
    <definedName name="term1">#REF!</definedName>
    <definedName name="terminal_year" localSheetId="11">#REF!</definedName>
    <definedName name="terminal_year" localSheetId="12">#REF!</definedName>
    <definedName name="terminal_year">#REF!</definedName>
    <definedName name="tertr4" hidden="1">{#N/A,#N/A,TRUE,"Лист1";#N/A,#N/A,TRUE,"Лист2";#N/A,#N/A,TRUE,"Лист3"}</definedName>
    <definedName name="terty" hidden="1">{"Маржа для директора",#N/A,FALSE,"Маржа Чисто Влад ";"Маржа для директора",#N/A,FALSE,"Маржа Хабаровск";"Маржа для директора",#N/A,FALSE,"Маржа СВОД"}</definedName>
    <definedName name="TES" localSheetId="11">#REF!</definedName>
    <definedName name="TES" localSheetId="12">#REF!</definedName>
    <definedName name="TES">#REF!</definedName>
    <definedName name="TES_DATA" localSheetId="11">#REF!</definedName>
    <definedName name="TES_DATA" localSheetId="12">#REF!</definedName>
    <definedName name="TES_DATA">#REF!</definedName>
    <definedName name="TES_LIST" localSheetId="11">#REF!</definedName>
    <definedName name="TES_LIST" localSheetId="12">#REF!</definedName>
    <definedName name="TES_LIST">#REF!</definedName>
    <definedName name="TESList">[24]Лист!$A$220</definedName>
    <definedName name="TESQnt">[24]Лист!$B$221</definedName>
    <definedName name="TEST0" localSheetId="11">#REF!</definedName>
    <definedName name="TEST0" localSheetId="12">#REF!</definedName>
    <definedName name="TEST0">#REF!</definedName>
    <definedName name="TESTHKEY" localSheetId="11">#REF!</definedName>
    <definedName name="TESTHKEY" localSheetId="12">#REF!</definedName>
    <definedName name="TESTHKEY">#REF!</definedName>
    <definedName name="TESTKEYS" localSheetId="11">#REF!</definedName>
    <definedName name="TESTKEYS" localSheetId="12">#REF!</definedName>
    <definedName name="TESTKEYS">#REF!</definedName>
    <definedName name="TESTVKEY" localSheetId="11">#REF!</definedName>
    <definedName name="TESTVKEY" localSheetId="12">#REF!</definedName>
    <definedName name="TESTVKEY">#REF!</definedName>
    <definedName name="teutu">#REF!</definedName>
    <definedName name="tey5uy7" hidden="1">{"Маржа для директора",#N/A,FALSE,"Маржа Чисто Влад ";"Маржа для директора",#N/A,FALSE,"Маржа Хабаровск";"Маржа для директора",#N/A,FALSE,"Маржа СВОД"}</definedName>
    <definedName name="teyietuow">#N/A</definedName>
    <definedName name="teyujey">[16]matrix!#REF!</definedName>
    <definedName name="tfyjirf">P4_T2_1_Protect,P5_T2_1_Protect,P6_T2_1_Protect,djmghketyd</definedName>
    <definedName name="tg" hidden="1">{"Маржа для директора",#N/A,FALSE,"Маржа Чисто Влад ";"Маржа для директора",#N/A,FALSE,"Маржа Хабаровск";"Маржа для директора",#N/A,FALSE,"Маржа СВОД"}</definedName>
    <definedName name="tgd">#REF!</definedName>
    <definedName name="tgdtgdyh" hidden="1">{"Маржа для директора",#N/A,FALSE,"Маржа Чисто Влад ";"Маржа для директора",#N/A,FALSE,"Маржа Хабаровск";"Маржа для директора",#N/A,FALSE,"Маржа СВОД"}</definedName>
    <definedName name="tgsghy">#REF!</definedName>
    <definedName name="th">'[36]2.3'!$I$144:$L$144,'[36]2.3'!$I$28:$L$30,'[36]2.3'!$A$189:$Q$202,P1_PROT_23,P2_PROT_23,P3_PROT_23</definedName>
    <definedName name="thj" localSheetId="11" hidden="1">{"Маржа для директора",#N/A,FALSE,"Маржа Чисто Влад ";"Маржа для директора",#N/A,FALSE,"Маржа Хабаровск";"Маржа для директора",#N/A,FALSE,"Маржа СВОД"}</definedName>
    <definedName name="thj" localSheetId="12" hidden="1">{"Маржа для директора",#N/A,FALSE,"Маржа Чисто Влад ";"Маржа для директора",#N/A,FALSE,"Маржа Хабаровск";"Маржа для директора",#N/A,FALSE,"Маржа СВОД"}</definedName>
    <definedName name="thj" hidden="1">{"Маржа для директора",#N/A,FALSE,"Маржа Чисто Влад ";"Маржа для директора",#N/A,FALSE,"Маржа Хабаровск";"Маржа для директора",#N/A,FALSE,"Маржа СВОД"}</definedName>
    <definedName name="titul_cur" localSheetId="11">#REF!</definedName>
    <definedName name="titul_cur" localSheetId="12">#REF!</definedName>
    <definedName name="titul_cur">#REF!</definedName>
    <definedName name="titul_cur_org" localSheetId="11">#REF!</definedName>
    <definedName name="titul_cur_org" localSheetId="12">#REF!</definedName>
    <definedName name="titul_cur_org">#REF!</definedName>
    <definedName name="titul_cur_rek" localSheetId="11">#REF!</definedName>
    <definedName name="titul_cur_rek" localSheetId="12">#REF!</definedName>
    <definedName name="titul_cur_rek">#REF!</definedName>
    <definedName name="titul_next" localSheetId="11">#REF!</definedName>
    <definedName name="titul_next" localSheetId="12">#REF!</definedName>
    <definedName name="titul_next">#REF!</definedName>
    <definedName name="titul_next_exp" localSheetId="11">#REF!</definedName>
    <definedName name="titul_next_exp" localSheetId="12">#REF!</definedName>
    <definedName name="titul_next_exp">#REF!</definedName>
    <definedName name="titul_next_org" localSheetId="11">#REF!</definedName>
    <definedName name="titul_next_org" localSheetId="12">#REF!</definedName>
    <definedName name="titul_next_org">#REF!</definedName>
    <definedName name="titul_pre" localSheetId="11">#REF!</definedName>
    <definedName name="titul_pre" localSheetId="12">#REF!</definedName>
    <definedName name="titul_pre">#REF!</definedName>
    <definedName name="titul_pre_org" localSheetId="11">#REF!</definedName>
    <definedName name="titul_pre_org" localSheetId="12">#REF!</definedName>
    <definedName name="titul_pre_org">#REF!</definedName>
    <definedName name="titul_pre_rek" localSheetId="11">#REF!</definedName>
    <definedName name="titul_pre_rek" localSheetId="12">#REF!</definedName>
    <definedName name="titul_pre_rek">#REF!</definedName>
    <definedName name="tiyuri" hidden="1">{"Маржа для директора",#N/A,FALSE,"Маржа Чисто Влад ";"Маржа для директора",#N/A,FALSE,"Маржа Хабаровск";"Маржа для директора",#N/A,FALSE,"Маржа СВОД"}</definedName>
    <definedName name="tjj">#REF!</definedName>
    <definedName name="tkyukyu" localSheetId="11" hidden="1">{"Маржа для директора",#N/A,FALSE,"Маржа Чисто Влад ";"Маржа для директора",#N/A,FALSE,"Маржа Хабаровск";"Маржа для директора",#N/A,FALSE,"Маржа СВОД"}</definedName>
    <definedName name="tkyukyu" localSheetId="12" hidden="1">{"Маржа для директора",#N/A,FALSE,"Маржа Чисто Влад ";"Маржа для директора",#N/A,FALSE,"Маржа Хабаровск";"Маржа для директора",#N/A,FALSE,"Маржа СВОД"}</definedName>
    <definedName name="tkyukyu" hidden="1">{"Маржа для директора",#N/A,FALSE,"Маржа Чисто Влад ";"Маржа для директора",#N/A,FALSE,"Маржа Хабаровск";"Маржа для директора",#N/A,FALSE,"Маржа СВОД"}</definedName>
    <definedName name="TOTAL" localSheetId="4">P1_TOTAL,P2_TOTAL,P3_TOTAL,P4_TOTAL,P5_TOTAL</definedName>
    <definedName name="TOTAL">P1_TOTAL,P2_TOTAL,P3_TOTAL,P4_TOTAL,P5_TOTAL</definedName>
    <definedName name="tov" localSheetId="11">#REF!</definedName>
    <definedName name="tov" localSheetId="12">#REF!</definedName>
    <definedName name="tov">#REF!</definedName>
    <definedName name="TP2.1?axis?R?ВОБР">[11]P2.1!$F$7:$H$44</definedName>
    <definedName name="TP2.1?axis?R?ВОБР?">[11]P2.1!$E$7:$E$44</definedName>
    <definedName name="TP2.1?axis?НАП?ВН">[11]P2.1!$F$7:$H$27</definedName>
    <definedName name="TP2.1?axis?НАП?НН">[11]P2.1!$F$40:$H$44</definedName>
    <definedName name="TP2.1?axis?НАП?СН">[11]P2.1!$F$28:$H$37</definedName>
    <definedName name="TP2.1?axis?НАП?СН1">[11]P2.1!$H$38</definedName>
    <definedName name="TP2.1?axis?НАП?СН2">[11]P2.1!$H$39</definedName>
    <definedName name="TP2.1?Columns">[102]P2.1!$A$6:$H$6</definedName>
    <definedName name="TP2.1?Data">[11]P2.1!$F$7:$H$26,[11]P2.1!$H$27,[11]P2.1!$F$28:$H$37,[11]P2.1!$H$38:$H$39,[11]P2.1!$F$40:$H$43,[11]P2.1!$H$44</definedName>
    <definedName name="TP2.1?L5">[11]P2.1!$F$40:$F$43,[11]P2.1!$F$7:$F$26,[11]P2.1!$F$28:$F$37</definedName>
    <definedName name="TP2.1?L6">[11]P2.1!$G$7:$G$26,[11]P2.1!$G$40:$G$43,[11]P2.1!$G$28:$G$37</definedName>
    <definedName name="TP2.1?L7">[11]P2.1!$H$7:$H$44</definedName>
    <definedName name="TP2.1?Name">[11]P2.1!$H$1</definedName>
    <definedName name="TP2.1?Scope">[102]P2.1!$F$7:$H$44</definedName>
    <definedName name="TP2.1?Table">[11]P2.1!$A$4:$H$44</definedName>
    <definedName name="TP2.1?Title">[11]P2.1!$A$2:$H$2</definedName>
    <definedName name="TP2.1?unit?КМ">[11]P2.1!$G$40:$G$43,[11]P2.1!$G$28:$G$37,[11]P2.1!$G$7:$G$26</definedName>
    <definedName name="TP2.1?unit?УЕ">[11]P2.1!$H$7:$H$44</definedName>
    <definedName name="TP2.1?unit?УЕ.100КМ">[11]P2.1!$F$28:$F$37,[11]P2.1!$F$40:$F$43,[11]P2.1!$F$7:$F$26</definedName>
    <definedName name="TP2.1_Protect">[53]P2.1!$F$28:$G$37,[53]P2.1!$F$40:$G$43,[53]P2.1!$F$7:$G$26</definedName>
    <definedName name="TP2.2?axis?R?ВОБР">[11]P2.2!$F$7:$H$47</definedName>
    <definedName name="TP2.2?axis?R?ВОБР?">[11]P2.2!$C$7:$C$47</definedName>
    <definedName name="TP2.2?axis?R?НАП">[11]P2.2!$H$48:$H$51</definedName>
    <definedName name="TP2.2?axis?R?НАП?">[11]P2.2!$E$48:$E$51</definedName>
    <definedName name="TP2.2?axis?R?НАП2">[11]P2.2!$F$7:$H$47</definedName>
    <definedName name="TP2.2?axis?R?НАП2?">[11]P2.2!$E$7:$E$47</definedName>
    <definedName name="TP2.2?Columns">[102]P2.2!$A$6:$H$6</definedName>
    <definedName name="TP2.2?Data">[11]P2.2!$F$7:$H$47,[11]P2.2!$H$48:$H$51</definedName>
    <definedName name="TP2.2?item_ext?ВСЕГО">[11]P2.2!$A$48:$H$51</definedName>
    <definedName name="TP2.2?L5">[11]P2.2!$F$7:$F$47</definedName>
    <definedName name="TP2.2?L6">[11]P2.2!$G$7:$G$47</definedName>
    <definedName name="TP2.2?L7">[11]P2.2!$H$7:$H$51</definedName>
    <definedName name="TP2.2?Name">[11]P2.2!$H$1</definedName>
    <definedName name="TP2.2?Scope">[102]P2.2!$F$7:$H$51</definedName>
    <definedName name="TP2.2?Table">[11]P2.2!$A$4:$H$51</definedName>
    <definedName name="TP2.2?Title">[11]P2.2!$A$2:$H$2</definedName>
    <definedName name="TP2.2?unit?УЕ">[11]P2.2!$H$7:$H$51</definedName>
    <definedName name="TP2.2?unit?УЕ.ЧСЛ">[11]P2.2!$F$7:$F$47</definedName>
    <definedName name="TP2.2?unit?ЧСЛ">[11]P2.2!$G$7:$G$47</definedName>
    <definedName name="tr">#REF!</definedName>
    <definedName name="trafdec" localSheetId="11">#REF!</definedName>
    <definedName name="trafdec" localSheetId="12">#REF!</definedName>
    <definedName name="trafdec">#REF!</definedName>
    <definedName name="TRANSMISSION_TARIFF">'[25]Список организаций'!$Y$9</definedName>
    <definedName name="TRANSPORT" localSheetId="11">#REF!</definedName>
    <definedName name="TRANSPORT" localSheetId="12">#REF!</definedName>
    <definedName name="TRANSPORT">#REF!</definedName>
    <definedName name="trbebnye">P1_T19.1.2?Data,P2_T19.1.2?Data</definedName>
    <definedName name="trdbh" hidden="1">#REF!,#REF!,#REF!</definedName>
    <definedName name="tre">'[49]Баланс тепло (2)'!#REF!,'[49]Баланс тепло (2)'!$H$9:$AE$9</definedName>
    <definedName name="treie" hidden="1">{"Маржа для директора",#N/A,FALSE,"Маржа Чисто Влад ";"Маржа для директора",#N/A,FALSE,"Маржа Хабаровск";"Маржа для директора",#N/A,FALSE,"Маржа СВОД"}</definedName>
    <definedName name="treu45y6" hidden="1">{"Маржа для директора",#N/A,FALSE,"Маржа Чисто Влад ";"Маржа для директора",#N/A,FALSE,"Маржа Хабаровск";"Маржа для директора",#N/A,FALSE,"Маржа СВОД"}</definedName>
    <definedName name="treyht">#REF!</definedName>
    <definedName name="trg">P1_SCOPE_16_PRT,P2_SCOPE_16_PRT</definedName>
    <definedName name="trj" hidden="1">{"Маржа для директора",#N/A,FALSE,"Маржа Чисто Влад ";"Маржа для директора",#N/A,FALSE,"Маржа Хабаровск";"Маржа для директора",#N/A,FALSE,"Маржа СВОД"}</definedName>
    <definedName name="trji">#REF!,#REF!,#REF!,#REF!,#REF!,P1_SCOPE_CORR,P2_SCOPE_CORR</definedName>
    <definedName name="trujtyei">P2_T28?axis?R?ПЭ,P3_T28?axis?R?ПЭ,P4_T28?axis?R?ПЭ,P5_T28?axis?R?ПЭ,hrte</definedName>
    <definedName name="trurt" hidden="1">{#N/A,#N/A,TRUE,"Лист1";#N/A,#N/A,TRUE,"Лист2";#N/A,#N/A,TRUE,"Лист3"}</definedName>
    <definedName name="try">{"Маржа для директора",#N/A,FALSE,"Маржа Чисто Влад ";"Маржа для директора",#N/A,FALSE,"Маржа Хабаровск";"Маржа для директора",#N/A,FALSE,"Маржа СВОД"}</definedName>
    <definedName name="trytrwy7e" hidden="1">{"Маржа для директора",#N/A,FALSE,"Маржа Чисто Влад ";"Маржа для директора",#N/A,FALSE,"Маржа Хабаровск";"Маржа для директора",#N/A,FALSE,"Маржа СВОД"}</definedName>
    <definedName name="trytry">[17]REESTR!$X$2:$X$240</definedName>
    <definedName name="ts" hidden="1">{"Маржа для директора",#N/A,FALSE,"Маржа Чисто Влад ";"Маржа для директора",#N/A,FALSE,"Маржа Хабаровск";"Маржа для директора",#N/A,FALSE,"Маржа СВОД"}</definedName>
    <definedName name="tt" localSheetId="11">'[10]5.2-опер.рас ПП'!tt</definedName>
    <definedName name="tt" localSheetId="12">'[10]5.2-опер.рас ПП'!tt</definedName>
    <definedName name="tt">#N/A</definedName>
    <definedName name="ttjh">#REF!</definedName>
    <definedName name="TTT" localSheetId="11">#REF!</definedName>
    <definedName name="TTT" localSheetId="12">#REF!</definedName>
    <definedName name="TTT">#REF!</definedName>
    <definedName name="ttttt">#N/A</definedName>
    <definedName name="ttttyrtu">[37]FST5!$G$100:$G$116,P1_net</definedName>
    <definedName name="tu" hidden="1">[53]перекрестка!$F$139:$G$139,[53]перекрестка!$F$145:$G$145,[53]перекрестка!$J$36:$K$40,P1_T1_Protect,P2_T1_Protect,P3_T1_Protect,P4_T1_Protect</definedName>
    <definedName name="tuhjey75" hidden="1">{"Маржа для директора",#N/A,FALSE,"Маржа Чисто Влад ";"Маржа для директора",#N/A,FALSE,"Маржа Хабаровск";"Маржа для директора",#N/A,FALSE,"Маржа СВОД"}</definedName>
    <definedName name="tuj" hidden="1">{"Маржа для директора",#N/A,FALSE,"Маржа Чисто Влад ";"Маржа для директора",#N/A,FALSE,"Маржа Хабаровск";"Маржа для директора",#N/A,FALSE,"Маржа СВОД"}</definedName>
    <definedName name="tujh">'[36]2.3'!$B$48:$L$49,P1_SCOPE_CHK2.3,P2_SCOPE_CHK2.3,P3_SCOPE_CHK2.3</definedName>
    <definedName name="tujk">'[77]16'!$H$246:$P$246,'[77]16'!$H$154:$P$154,'[77]16'!$H$116:$P$116,'[77]16'!$H$114:$P$114,'[77]16'!$H$78:$P$78,[0]!P1_T16?unit?ТРУБ,P2_T16?unit?ТРУБ,P3_T16?unit?ТРУБ</definedName>
    <definedName name="tujujk">P4_T16?unit?ТРУБ,P5_T16?unit?ТРУБ,P6_T16?unit?ТРУБ,P7_T16?unit?ТРУБ,P8_T16?unit?ТРУБ,P9_T16?unit?ТРУБ,P10_T16?unit?ТРУБ,P11_T16?unit?ТРУБ</definedName>
    <definedName name="tujw" hidden="1">'[36]2.2'!$M$63:$M$64,'[36]2.2'!$J$68:$J$70,'[36]2.2'!$J$72:$J$74,'[36]2.2'!$J$76:$J$77,'[36]2.2'!$M$68:$M$70,'[36]2.2'!$J$28:$O$28,'[36]2.2'!$M$72:$M$74,P1_PROT_22,P2_PROT_22</definedName>
    <definedName name="TUList">[24]Лист!$A$210</definedName>
    <definedName name="TUQnt">[24]Лист!$B$211</definedName>
    <definedName name="tweyr">'[33]21.1'!$F$8:$F$37,'[33]21.1'!$C$8:$C$37,'[33]21.1'!$X$8:$X$37,P1_T21.1?axis?ПРД?БАЗ</definedName>
    <definedName name="twwerqy" hidden="1">{#N/A,#N/A,TRUE,"Лист1";#N/A,#N/A,TRUE,"Лист2";#N/A,#N/A,TRUE,"Лист3"}</definedName>
    <definedName name="ty">#N/A</definedName>
    <definedName name="tyeri54" hidden="1">{"Маржа для директора",#N/A,FALSE,"Маржа Чисто Влад ";"Маржа для директора",#N/A,FALSE,"Маржа Хабаровск";"Маржа для директора",#N/A,FALSE,"Маржа СВОД"}</definedName>
    <definedName name="tyeuty" hidden="1">{#N/A,#N/A,TRUE,"Лист1";#N/A,#N/A,TRUE,"Лист2";#N/A,#N/A,TRUE,"Лист3"}</definedName>
    <definedName name="tyh">[36]ИП!$F$20:$I$22,[36]ИП!$K$21:$T$22,[36]ИП!$F$24:$I$27,[36]ИП!$K$25:$T$27,[36]ИП!$K$29:$T$29,[36]ИП!$V$9:$AD$47,[36]ИП!$C$32:$U$47,[36]ИП!$K$31:$T$31,P1_PROT_I1</definedName>
    <definedName name="tyhery">P1_T19.1.2?Data,P2_T19.1.2?Data</definedName>
    <definedName name="tyhs">'[38]2.2'!$G$109:$H$109,'[38]2.2'!$G$136:$H$136,'[38]2.2'!$A$183:$IV$283,'[38]2.2'!$M$1:$AM$65536,'[38]2.2'!$B$178:$B$178,P1_T2_2_Protect,P2_T2_2_Protect,P3_T2_2_Protect</definedName>
    <definedName name="tyiet6u" hidden="1">{"Маржа для директора",#N/A,FALSE,"Маржа Чисто Влад ";"Маржа для директора",#N/A,FALSE,"Маржа Хабаровск";"Маржа для директора",#N/A,FALSE,"Маржа СВОД"}</definedName>
    <definedName name="tyiju6">'[38]2'!$B$151:$B$161,'[38]2'!$B$165:$B$175,'[38]2'!$B$30:$B$40,P1_T2?axis?R?ДЕТ?</definedName>
    <definedName name="tyijuy7i">P5_T2?Data,P6_T2?Data,dryh</definedName>
    <definedName name="tyjirey7" hidden="1">{"Маржа для директора",#N/A,FALSE,"Маржа Чисто Влад ";"Маржа для директора",#N/A,FALSE,"Маржа Хабаровск";"Маржа для директора",#N/A,FALSE,"Маржа СВОД"}</definedName>
    <definedName name="tyjiuy">'[38]2.2'!$E$177:$H$178,'[38]2.2'!$E$88:$H$88,P1_T2.2?unit?РУБ.ТНТ</definedName>
    <definedName name="tyjkyu">'[38]2'!$E$83:$F$84,P1_T2?unit?РУБ.ТНТ</definedName>
    <definedName name="tyjrth" localSheetId="11" hidden="1">{"Маржа для директора",#N/A,FALSE,"Маржа Чисто Влад ";"Маржа для директора",#N/A,FALSE,"Маржа Хабаровск";"Маржа для директора",#N/A,FALSE,"Маржа СВОД"}</definedName>
    <definedName name="tyjrth" localSheetId="12" hidden="1">{"Маржа для директора",#N/A,FALSE,"Маржа Чисто Влад ";"Маржа для директора",#N/A,FALSE,"Маржа Хабаровск";"Маржа для директора",#N/A,FALSE,"Маржа СВОД"}</definedName>
    <definedName name="tyjrth" hidden="1">{"Маржа для директора",#N/A,FALSE,"Маржа Чисто Влад ";"Маржа для директора",#N/A,FALSE,"Маржа Хабаровск";"Маржа для директора",#N/A,FALSE,"Маржа СВОД"}</definedName>
    <definedName name="tyjrthrt" localSheetId="11" hidden="1">{"Маржа для директора",#N/A,FALSE,"Маржа Чисто Влад ";"Маржа для директора",#N/A,FALSE,"Маржа Хабаровск";"Маржа для директора",#N/A,FALSE,"Маржа СВОД"}</definedName>
    <definedName name="tyjrthrt" localSheetId="12" hidden="1">{"Маржа для директора",#N/A,FALSE,"Маржа Чисто Влад ";"Маржа для директора",#N/A,FALSE,"Маржа Хабаровск";"Маржа для директора",#N/A,FALSE,"Маржа СВОД"}</definedName>
    <definedName name="tyjrthrt" hidden="1">{"Маржа для директора",#N/A,FALSE,"Маржа Чисто Влад ";"Маржа для директора",#N/A,FALSE,"Маржа Хабаровск";"Маржа для директора",#N/A,FALSE,"Маржа СВОД"}</definedName>
    <definedName name="tyjrtjh" localSheetId="11" hidden="1">{"Маржа для директора",#N/A,FALSE,"Маржа Чисто Влад ";"Маржа для директора",#N/A,FALSE,"Маржа Хабаровск";"Маржа для директора",#N/A,FALSE,"Маржа СВОД"}</definedName>
    <definedName name="tyjrtjh" localSheetId="12" hidden="1">{"Маржа для директора",#N/A,FALSE,"Маржа Чисто Влад ";"Маржа для директора",#N/A,FALSE,"Маржа Хабаровск";"Маржа для директора",#N/A,FALSE,"Маржа СВОД"}</definedName>
    <definedName name="tyjrtjh" hidden="1">{"Маржа для директора",#N/A,FALSE,"Маржа Чисто Влад ";"Маржа для директора",#N/A,FALSE,"Маржа Хабаровск";"Маржа для директора",#N/A,FALSE,"Маржа СВОД"}</definedName>
    <definedName name="tyjsrth" localSheetId="11" hidden="1">{"Маржа для директора",#N/A,FALSE,"Маржа Чисто Влад ";"Маржа для директора",#N/A,FALSE,"Маржа Хабаровск";"Маржа для директора",#N/A,FALSE,"Маржа СВОД"}</definedName>
    <definedName name="tyjsrth" localSheetId="12" hidden="1">{"Маржа для директора",#N/A,FALSE,"Маржа Чисто Влад ";"Маржа для директора",#N/A,FALSE,"Маржа Хабаровск";"Маржа для директора",#N/A,FALSE,"Маржа СВОД"}</definedName>
    <definedName name="tyjsrth" hidden="1">{"Маржа для директора",#N/A,FALSE,"Маржа Чисто Влад ";"Маржа для директора",#N/A,FALSE,"Маржа Хабаровск";"Маржа для директора",#N/A,FALSE,"Маржа СВОД"}</definedName>
    <definedName name="tyjwrtj" localSheetId="11" hidden="1">{"Маржа для директора",#N/A,FALSE,"Маржа Чисто Влад ";"Маржа для директора",#N/A,FALSE,"Маржа Хабаровск";"Маржа для директора",#N/A,FALSE,"Маржа СВОД"}</definedName>
    <definedName name="tyjwrtj" localSheetId="12" hidden="1">{"Маржа для директора",#N/A,FALSE,"Маржа Чисто Влад ";"Маржа для директора",#N/A,FALSE,"Маржа Хабаровск";"Маржа для директора",#N/A,FALSE,"Маржа СВОД"}</definedName>
    <definedName name="tyjwrtj" hidden="1">{"Маржа для директора",#N/A,FALSE,"Маржа Чисто Влад ";"Маржа для директора",#N/A,FALSE,"Маржа Хабаровск";"Маржа для директора",#N/A,FALSE,"Маржа СВОД"}</definedName>
    <definedName name="tyjwrtyjw" localSheetId="11" hidden="1">{"Маржа для директора",#N/A,FALSE,"Маржа Чисто Влад ";"Маржа для директора",#N/A,FALSE,"Маржа Хабаровск";"Маржа для директора",#N/A,FALSE,"Маржа СВОД"}</definedName>
    <definedName name="tyjwrtyjw" localSheetId="12" hidden="1">{"Маржа для директора",#N/A,FALSE,"Маржа Чисто Влад ";"Маржа для директора",#N/A,FALSE,"Маржа Хабаровск";"Маржа для директора",#N/A,FALSE,"Маржа СВОД"}</definedName>
    <definedName name="tyjwrtyjw" hidden="1">{"Маржа для директора",#N/A,FALSE,"Маржа Чисто Влад ";"Маржа для директора",#N/A,FALSE,"Маржа Хабаровск";"Маржа для директора",#N/A,FALSE,"Маржа СВОД"}</definedName>
    <definedName name="tykt" hidden="1">{#N/A,#N/A,TRUE,"Лист1";#N/A,#N/A,TRUE,"Лист2";#N/A,#N/A,TRUE,"Лист3"}</definedName>
    <definedName name="TYPE_POSELEN" localSheetId="11">#REF!</definedName>
    <definedName name="TYPE_POSELEN" localSheetId="12">#REF!</definedName>
    <definedName name="TYPE_POSELEN">#REF!</definedName>
    <definedName name="tyr" hidden="1">{#N/A,#N/A,TRUE,"Лист1";#N/A,#N/A,TRUE,"Лист2";#N/A,#N/A,TRUE,"Лист3"}</definedName>
    <definedName name="tyrfuyh6" hidden="1">{"Маржа для директора",#N/A,FALSE,"Маржа Чисто Влад ";"Маржа для директора",#N/A,FALSE,"Маржа Хабаровск";"Маржа для директора",#N/A,FALSE,"Маржа СВОД"}</definedName>
    <definedName name="tyrt">[26]Справочники!$H$10</definedName>
    <definedName name="tyrthtr">[9]FES!#REF!</definedName>
    <definedName name="tyru6" hidden="1">{"Маржа для директора",#N/A,FALSE,"Маржа Чисто Влад ";"Маржа для директора",#N/A,FALSE,"Маржа Хабаровск";"Маржа для директора",#N/A,FALSE,"Маржа СВОД"}</definedName>
    <definedName name="tyt">#N/A</definedName>
    <definedName name="tytutyu">#REF!</definedName>
    <definedName name="tyu">[16]matrix!#REF!</definedName>
    <definedName name="tyuh" hidden="1">{"Маржа для директора",#N/A,FALSE,"Маржа Чисто Влад ";"Маржа для директора",#N/A,FALSE,"Маржа Хабаровск";"Маржа для директора",#N/A,FALSE,"Маржа СВОД"}</definedName>
    <definedName name="tyuj">#REF!</definedName>
    <definedName name="tyujdeu6" hidden="1">{#N/A,#N/A,TRUE,"Лист1";#N/A,#N/A,TRUE,"Лист2";#N/A,#N/A,TRUE,"Лист3"}</definedName>
    <definedName name="tyujdty" hidden="1">{"Маржа для директора",#N/A,FALSE,"Маржа Чисто Влад ";"Маржа для директора",#N/A,FALSE,"Маржа Хабаровск";"Маржа для директора",#N/A,FALSE,"Маржа СВОД"}</definedName>
    <definedName name="tyujhe5y5" hidden="1">{"Маржа для директора",#N/A,FALSE,"Маржа Чисто Влад ";"Маржа для директора",#N/A,FALSE,"Маржа Хабаровск";"Маржа для директора",#N/A,FALSE,"Маржа СВОД"}</definedName>
    <definedName name="tyujhyt" hidden="1">#REF!,#REF!,#REF!</definedName>
    <definedName name="tпв" localSheetId="11">[57]Лист1!#REF!</definedName>
    <definedName name="tпв" localSheetId="12">[57]Лист1!#REF!</definedName>
    <definedName name="tпв">[57]Лист1!#REF!</definedName>
    <definedName name="U" localSheetId="11">#REF!</definedName>
    <definedName name="U" localSheetId="12">#REF!</definedName>
    <definedName name="U">#REF!</definedName>
    <definedName name="u7u6ior67e">P2_T0_Protect,P3_T0_Protect</definedName>
    <definedName name="ue">'[49]Баланс тепло (2)'!#REF!</definedName>
    <definedName name="ufgjty" hidden="1">{"Маржа для директора",#N/A,FALSE,"Маржа Чисто Влад ";"Маржа для директора",#N/A,FALSE,"Маржа Хабаровск";"Маржа для директора",#N/A,FALSE,"Маржа СВОД"}</definedName>
    <definedName name="uhjfnc" localSheetId="11">#REF!</definedName>
    <definedName name="uhjfnc" localSheetId="12">#REF!</definedName>
    <definedName name="uhjfnc">#REF!</definedName>
    <definedName name="ui">#N/A</definedName>
    <definedName name="uiu">#N/A</definedName>
    <definedName name="uj" hidden="1">P8_T16?unit?ТРУБ,P9_T16?unit?ТРУБ,P10_T16?unit?ТРУБ,P11_T16?unit?ТРУБ,P12_T16?unit?ТРУБ,P13_T16?unit?ТРУБ,P14_T16?unit?ТРУБ,tujk</definedName>
    <definedName name="ujhr">'[77]16'!$H$29:$P$29,'[77]16'!$H$58:$P$58,'[77]16'!$H$225:$P$225,'[77]16'!$H$209:$P$209,'[77]16'!$H$99:$P$99,'[77]16'!$H$38:$P$38,'[77]16'!$H$9:$P$9,[0]!P1_T16?unit?ЧЕЛ</definedName>
    <definedName name="ujrtg">P1_SCOPE_16_PRT,P2_SCOPE_16_PRT</definedName>
    <definedName name="ujtr">[98]Справочники!$R$3:$R$4</definedName>
    <definedName name="ujtyjty">#REF!</definedName>
    <definedName name="ujujujujujujedtyj">'[23]Ф-1 (для АО-энерго)'!$D$86:$E$95,P1_SCOPE_F1_PRT,P2_SCOPE_F1_PRT,P3_SCOPE_F1_PRT,P4_SCOPE_F1_PRT</definedName>
    <definedName name="ujy">[0]!P1_T16?item_ext?ЧЕЛ,P2_T16?item_ext?ЧЕЛ,P3_T16?item_ext?ЧЕЛ,P4_T16?item_ext?ЧЕЛ,P5_T16?item_ext?ЧЕЛ,P6_T16?item_ext?ЧЕЛ,P7_T16?item_ext?ЧЕЛ</definedName>
    <definedName name="ujyrituyj">'[38]2'!$C$44:$C$54,'[38]2'!$C$30:$C$40,'[38]2'!$C$165:$C$175,P1_T2?axis?R?ВТОП?</definedName>
    <definedName name="uk">#REF!,#REF!</definedName>
    <definedName name="uka">#N/A</definedName>
    <definedName name="ukt" hidden="1">P6_T16?item_ext?ЧЕЛ,P7_T16?item_ext?ЧЕЛ,P8_T16?item_ext?ЧЕЛ,P9_T16?item_ext?ЧЕЛ,P10_T16?item_ext?ЧЕЛ,P11_T16?item_ext?ЧЕЛ,ujy</definedName>
    <definedName name="UNITS">'[20]Анализ (2)'!$B$153</definedName>
    <definedName name="unlev_fcf_rate" localSheetId="11">#REF!</definedName>
    <definedName name="unlev_fcf_rate" localSheetId="12">#REF!</definedName>
    <definedName name="unlev_fcf_rate">#REF!</definedName>
    <definedName name="UnleveredBeta" localSheetId="11">#REF!</definedName>
    <definedName name="UnleveredBeta" localSheetId="12">#REF!</definedName>
    <definedName name="UnleveredBeta">#REF!</definedName>
    <definedName name="upr">#N/A</definedName>
    <definedName name="USEDIN1999">'[20]Анализ (2)'!$F$158</definedName>
    <definedName name="USEDIN2000">'[20]Анализ (2)'!$F$159</definedName>
    <definedName name="usxrfj">P2_PROT_2,edty</definedName>
    <definedName name="ut">'[34]29'!$O$19:$P$19,'[34]29'!$O$21:$P$25,'[34]29'!$O$27:$P$27,'[34]29'!$O$29:$P$33,'[34]29'!$O$36:$P$36,'[34]29'!$O$38:$P$42,'[34]29'!$O$45:$P$45,P1_T17_Protection</definedName>
    <definedName name="utyj">[16]matrix!#REF!</definedName>
    <definedName name="utyjk">#REF!,#REF!,#REF!,P1_T0?unit?ТРУБ</definedName>
    <definedName name="uu">#N/A</definedName>
    <definedName name="uw">'[36]2.2'!$B$48:$O$49,P1_SCOPE_CHK2.2,P2_SCOPE_CHK2.2,P3_SCOPE_CHK2.2</definedName>
    <definedName name="uy">[16]matrix!#REF!</definedName>
    <definedName name="uyh">'[36]2.2'!$B$48:$B$49,'[36]2.2'!$J$9:$O$10,P1_SCOPE_22,P2_SCOPE_22,P3_SCOPE_22</definedName>
    <definedName name="uyhrt" hidden="1">#REF!,#REF!,#REF!,#REF!,#REF!,#REF!,#REF!</definedName>
    <definedName name="uyj" hidden="1">{"Маржа для директора",#N/A,FALSE,"Маржа Чисто Влад ";"Маржа для директора",#N/A,FALSE,"Маржа Хабаровск";"Маржа для директора",#N/A,FALSE,"Маржа СВОД"}</definedName>
    <definedName name="uywe45y7" hidden="1">{"Маржа для директора",#N/A,FALSE,"Маржа Чисто Влад ";"Маржа для директора",#N/A,FALSE,"Маржа Хабаровск";"Маржа для директора",#N/A,FALSE,"Маржа СВОД"}</definedName>
    <definedName name="v" localSheetId="11" hidden="1">{"Маржа для директора",#N/A,FALSE,"Маржа Чисто Влад ";"Маржа для директора",#N/A,FALSE,"Маржа Хабаровск";"Маржа для директора",#N/A,FALSE,"Маржа СВОД"}</definedName>
    <definedName name="v" localSheetId="12" hidden="1">{"Маржа для директора",#N/A,FALSE,"Маржа Чисто Влад ";"Маржа для директора",#N/A,FALSE,"Маржа Хабаровск";"Маржа для директора",#N/A,FALSE,"Маржа СВОД"}</definedName>
    <definedName name="v" hidden="1">{"Маржа для директора",#N/A,FALSE,"Маржа Чисто Влад ";"Маржа для директора",#N/A,FALSE,"Маржа Хабаровск";"Маржа для директора",#N/A,FALSE,"Маржа СВОД"}</definedName>
    <definedName name="ValuationYear" localSheetId="11">#REF!</definedName>
    <definedName name="ValuationYear" localSheetId="12">#REF!</definedName>
    <definedName name="ValuationYear">#REF!</definedName>
    <definedName name="value_date" localSheetId="11">#REF!</definedName>
    <definedName name="value_date" localSheetId="12">#REF!</definedName>
    <definedName name="value_date">#REF!</definedName>
    <definedName name="Values_Entered" localSheetId="11">IF(Loan_Amount*Interest_Rate*Loan_Years*Loan_Start&gt;0,1,0)</definedName>
    <definedName name="Values_Entered" localSheetId="12">IF(Loan_Amount*Interest_Rate*Loan_Years*Loan_Start&gt;0,1,0)</definedName>
    <definedName name="Values_Entered">IF(Loan_Amount*Interest_Rate*Loan_Years*Loan_Start&gt;0,1,0)</definedName>
    <definedName name="vbcgxdf">[16]matrix!#REF!</definedName>
    <definedName name="vbh" localSheetId="11">'[10]5.2-опер.рас ПП'!vbh</definedName>
    <definedName name="vbh" localSheetId="12">'[10]5.2-опер.рас ПП'!vbh</definedName>
    <definedName name="vbh">#N/A</definedName>
    <definedName name="vbvhj">[9]FES!#REF!</definedName>
    <definedName name="vcbgf">[9]FES!#REF!</definedName>
    <definedName name="vcgd" localSheetId="11">#REF!</definedName>
    <definedName name="vcgd" localSheetId="12">#REF!</definedName>
    <definedName name="vcgd">#REF!</definedName>
    <definedName name="vcnfgn">[9]FES!#REF!</definedName>
    <definedName name="vcxgvdfhb">#REF!</definedName>
    <definedName name="VD">[105]TEHSHEET!$D$1:$D$10</definedName>
    <definedName name="vdf" localSheetId="11">#REF!</definedName>
    <definedName name="vdf" localSheetId="12">#REF!</definedName>
    <definedName name="vdf">#REF!</definedName>
    <definedName name="VDOC" localSheetId="11">#REF!</definedName>
    <definedName name="VDOC" localSheetId="12">#REF!</definedName>
    <definedName name="VDOC">#REF!</definedName>
    <definedName name="version" localSheetId="11">[68]Инструкция!$B$3</definedName>
    <definedName name="version" localSheetId="12">[68]Инструкция!$B$3</definedName>
    <definedName name="version" localSheetId="4">[51]Инструкция!$B$3</definedName>
    <definedName name="version">[69]Инструкция!$B$3</definedName>
    <definedName name="vfhter">P1_SCOPE_16_PRT,P2_SCOPE_16_PRT</definedName>
    <definedName name="vgfdhv" localSheetId="11">#REF!</definedName>
    <definedName name="vgfdhv" localSheetId="12">#REF!</definedName>
    <definedName name="vgfdhv">#REF!</definedName>
    <definedName name="vid_top">[39]Справочники!$E$17:$E$33</definedName>
    <definedName name="VID_TOPL">[19]TEHSHEET!$H$1:$H$5</definedName>
    <definedName name="vmhjngdg">#REF!</definedName>
    <definedName name="vn" localSheetId="11" hidden="1">{#N/A,#N/A,TRUE,"Лист1";#N/A,#N/A,TRUE,"Лист2";#N/A,#N/A,TRUE,"Лист3"}</definedName>
    <definedName name="vn" localSheetId="12" hidden="1">{#N/A,#N/A,TRUE,"Лист1";#N/A,#N/A,TRUE,"Лист2";#N/A,#N/A,TRUE,"Лист3"}</definedName>
    <definedName name="vn" hidden="1">{#N/A,#N/A,TRUE,"Лист1";#N/A,#N/A,TRUE,"Лист2";#N/A,#N/A,TRUE,"Лист3"}</definedName>
    <definedName name="voljan" localSheetId="11">#REF!</definedName>
    <definedName name="voljan" localSheetId="12">#REF!</definedName>
    <definedName name="voljan">#REF!</definedName>
    <definedName name="vprod" localSheetId="11">[54]Справочники!$E$15</definedName>
    <definedName name="vprod" localSheetId="12">[54]Справочники!$E$15</definedName>
    <definedName name="vprod">[55]Справочники!$E$15</definedName>
    <definedName name="vrem" localSheetId="11">#REF!</definedName>
    <definedName name="vrem" localSheetId="12">#REF!</definedName>
    <definedName name="vrem">#REF!</definedName>
    <definedName name="vsgf" localSheetId="11">#REF!</definedName>
    <definedName name="vsgf" localSheetId="12">#REF!</definedName>
    <definedName name="vsgf">#REF!</definedName>
    <definedName name="vsv">#N/A</definedName>
    <definedName name="VV">#N/A</definedName>
    <definedName name="vvv">#N/A</definedName>
    <definedName name="vxgsf" localSheetId="11">#REF!</definedName>
    <definedName name="vxgsf" localSheetId="12">#REF!</definedName>
    <definedName name="vxgsf">#REF!</definedName>
    <definedName name="w">[106]!w</definedName>
    <definedName name="WACC" localSheetId="11">#REF!</definedName>
    <definedName name="WACC" localSheetId="12">#REF!</definedName>
    <definedName name="WACC">#REF!</definedName>
    <definedName name="WACC_sen" localSheetId="11">#REF!</definedName>
    <definedName name="WACC_sen" localSheetId="12">#REF!</definedName>
    <definedName name="WACC_sen">#REF!</definedName>
    <definedName name="wawesdfgb" hidden="1">{#N/A,#N/A,TRUE,"Лист1";#N/A,#N/A,TRUE,"Лист2";#N/A,#N/A,TRUE,"Лист3"}</definedName>
    <definedName name="wdfs" localSheetId="11" hidden="1">{"Маржа для директора",#N/A,FALSE,"Маржа Чисто Влад ";"Маржа для директора",#N/A,FALSE,"Маржа Хабаровск";"Маржа для директора",#N/A,FALSE,"Маржа СВОД"}</definedName>
    <definedName name="wdfs" localSheetId="12" hidden="1">{"Маржа для директора",#N/A,FALSE,"Маржа Чисто Влад ";"Маржа для директора",#N/A,FALSE,"Маржа Хабаровск";"Маржа для директора",#N/A,FALSE,"Маржа СВОД"}</definedName>
    <definedName name="wdfs" hidden="1">{"Маржа для директора",#N/A,FALSE,"Маржа Чисто Влад ";"Маржа для директора",#N/A,FALSE,"Маржа Хабаровск";"Маржа для директора",#N/A,FALSE,"Маржа СВОД"}</definedName>
    <definedName name="we" localSheetId="11" hidden="1">{"Маржа для директора",#N/A,FALSE,"Маржа Чисто Влад ";"Маржа для директора",#N/A,FALSE,"Маржа Хабаровск";"Маржа для директора",#N/A,FALSE,"Маржа СВОД"}</definedName>
    <definedName name="we" localSheetId="12" hidden="1">{"Маржа для директора",#N/A,FALSE,"Маржа Чисто Влад ";"Маржа для директора",#N/A,FALSE,"Маржа Хабаровск";"Маржа для директора",#N/A,FALSE,"Маржа СВОД"}</definedName>
    <definedName name="we">#REF!</definedName>
    <definedName name="we234rw" localSheetId="11" hidden="1">{"Маржа для директора",#N/A,FALSE,"Маржа Чисто Влад ";"Маржа для директора",#N/A,FALSE,"Маржа Хабаровск";"Маржа для директора",#N/A,FALSE,"Маржа СВОД"}</definedName>
    <definedName name="we234rw" localSheetId="12" hidden="1">{"Маржа для директора",#N/A,FALSE,"Маржа Чисто Влад ";"Маржа для директора",#N/A,FALSE,"Маржа Хабаровск";"Маржа для директора",#N/A,FALSE,"Маржа СВОД"}</definedName>
    <definedName name="we234rw" hidden="1">{"Маржа для директора",#N/A,FALSE,"Маржа Чисто Влад ";"Маржа для директора",#N/A,FALSE,"Маржа Хабаровск";"Маржа для директора",#N/A,FALSE,"Маржа СВОД"}</definedName>
    <definedName name="wefwerf" localSheetId="11" hidden="1">{"Маржа для директора",#N/A,FALSE,"Маржа Чисто Влад ";"Маржа для директора",#N/A,FALSE,"Маржа Хабаровск";"Маржа для директора",#N/A,FALSE,"Маржа СВОД"}</definedName>
    <definedName name="wefwerf" localSheetId="12" hidden="1">{"Маржа для директора",#N/A,FALSE,"Маржа Чисто Влад ";"Маржа для директора",#N/A,FALSE,"Маржа Хабаровск";"Маржа для директора",#N/A,FALSE,"Маржа СВОД"}</definedName>
    <definedName name="wefwerf" hidden="1">{"Маржа для директора",#N/A,FALSE,"Маржа Чисто Влад ";"Маржа для директора",#N/A,FALSE,"Маржа Хабаровск";"Маржа для директора",#N/A,FALSE,"Маржа СВОД"}</definedName>
    <definedName name="weg">#REF!</definedName>
    <definedName name="wegreg" localSheetId="11" hidden="1">{"Маржа для директора",#N/A,FALSE,"Маржа Чисто Влад ";"Маржа для директора",#N/A,FALSE,"Маржа Хабаровск";"Маржа для директора",#N/A,FALSE,"Маржа СВОД"}</definedName>
    <definedName name="wegreg" localSheetId="12" hidden="1">{"Маржа для директора",#N/A,FALSE,"Маржа Чисто Влад ";"Маржа для директора",#N/A,FALSE,"Маржа Хабаровск";"Маржа для директора",#N/A,FALSE,"Маржа СВОД"}</definedName>
    <definedName name="wegreg" hidden="1">{"Маржа для директора",#N/A,FALSE,"Маржа Чисто Влад ";"Маржа для директора",#N/A,FALSE,"Маржа Хабаровск";"Маржа для директора",#N/A,FALSE,"Маржа СВОД"}</definedName>
    <definedName name="weqtyyti" hidden="1">{"Маржа для директора",#N/A,FALSE,"Маржа Чисто Влад ";"Маржа для директора",#N/A,FALSE,"Маржа Хабаровск";"Маржа для директора",#N/A,FALSE,"Маржа СВОД"}</definedName>
    <definedName name="wer" hidden="1">{#N/A,#N/A,FALSE,"Себестоимсть-97"}</definedName>
    <definedName name="wer4yeryh">'[33]27'!$S$16:$V$16,'[33]27'!$Y$16:$AB$16,'[33]27'!$AE$16:$AH$16,'[33]27'!$AK$16:$AN$16,'[33]27'!$AQ$16:$AT$16,'[33]27'!$F$16:$I$16,'[33]27'!$AW$16:$AZ$16,P1_T27?L4.1</definedName>
    <definedName name="werfer" localSheetId="11" hidden="1">{"Маржа для директора",#N/A,FALSE,"Маржа Чисто Влад ";"Маржа для директора",#N/A,FALSE,"Маржа Хабаровск";"Маржа для директора",#N/A,FALSE,"Маржа СВОД"}</definedName>
    <definedName name="werfer" localSheetId="12" hidden="1">{"Маржа для директора",#N/A,FALSE,"Маржа Чисто Влад ";"Маржа для директора",#N/A,FALSE,"Маржа Хабаровск";"Маржа для директора",#N/A,FALSE,"Маржа СВОД"}</definedName>
    <definedName name="werfer" hidden="1">{"Маржа для директора",#N/A,FALSE,"Маржа Чисто Влад ";"Маржа для директора",#N/A,FALSE,"Маржа Хабаровск";"Маржа для директора",#N/A,FALSE,"Маржа СВОД"}</definedName>
    <definedName name="wergwer">#REF!</definedName>
    <definedName name="werh">#REF!</definedName>
    <definedName name="wert" localSheetId="11" hidden="1">{"Маржа для директора",#N/A,FALSE,"Маржа Чисто Влад ";"Маржа для директора",#N/A,FALSE,"Маржа Хабаровск";"Маржа для директора",#N/A,FALSE,"Маржа СВОД"}</definedName>
    <definedName name="wert" localSheetId="12" hidden="1">{"Маржа для директора",#N/A,FALSE,"Маржа Чисто Влад ";"Маржа для директора",#N/A,FALSE,"Маржа Хабаровск";"Маржа для директора",#N/A,FALSE,"Маржа СВОД"}</definedName>
    <definedName name="wert" hidden="1">{"Маржа для директора",#N/A,FALSE,"Маржа Чисто Влад ";"Маржа для директора",#N/A,FALSE,"Маржа Хабаровск";"Маржа для директора",#N/A,FALSE,"Маржа СВОД"}</definedName>
    <definedName name="werwer" localSheetId="11" hidden="1">{"Маржа для директора",#N/A,FALSE,"Маржа Чисто Влад ";"Маржа для директора",#N/A,FALSE,"Маржа Хабаровск";"Маржа для директора",#N/A,FALSE,"Маржа СВОД"}</definedName>
    <definedName name="werwer" localSheetId="12" hidden="1">{"Маржа для директора",#N/A,FALSE,"Маржа Чисто Влад ";"Маржа для директора",#N/A,FALSE,"Маржа Хабаровск";"Маржа для директора",#N/A,FALSE,"Маржа СВОД"}</definedName>
    <definedName name="werwer" hidden="1">{"Маржа для директора",#N/A,FALSE,"Маржа Чисто Влад ";"Маржа для директора",#N/A,FALSE,"Маржа Хабаровск";"Маржа для директора",#N/A,FALSE,"Маржа СВОД"}</definedName>
    <definedName name="wesrg">'[11]10'!$D$16:$S$16,'[11]10'!$D$19:$S$20,P1_T10?Data</definedName>
    <definedName name="wet" hidden="1">{"Маржа для директора",#N/A,FALSE,"Маржа Чисто Влад ";"Маржа для директора",#N/A,FALSE,"Маржа Хабаровск";"Маржа для директора",#N/A,FALSE,"Маржа СВОД"}</definedName>
    <definedName name="wetwy">'[33]3'!$E$45:$N$45,'[33]3'!$E$47:$N$47,'[33]3'!$E$49:$N$49,'[33]3'!$E$7:$N$8,P1_T3?unit?МКВТЧ</definedName>
    <definedName name="wggaerfgvs" hidden="1">{"Маржа для директора",#N/A,FALSE,"Маржа Чисто Влад ";"Маржа для директора",#N/A,FALSE,"Маржа Хабаровск";"Маржа для директора",#N/A,FALSE,"Маржа СВОД"}</definedName>
    <definedName name="wggggggggggggggggg">P9_T28_Protection,P10_T28_Protection,P11_T28_Protection,yj</definedName>
    <definedName name="wgw">[107]Регионы!$A$2:$A$89</definedName>
    <definedName name="wgwerg">#REF!</definedName>
    <definedName name="WORK" localSheetId="11">#REF!</definedName>
    <definedName name="WORK" localSheetId="12">#REF!</definedName>
    <definedName name="WORK">#REF!</definedName>
    <definedName name="wr">'[36]2.1'!$B$48:$O$49,P1_SCOPE_CHK2.1,P2_SCOPE_CHK2.1,P3_SCOPE_CHK2.1</definedName>
    <definedName name="WriteUp_inventories" localSheetId="11">#REF!</definedName>
    <definedName name="WriteUp_inventories" localSheetId="12">#REF!</definedName>
    <definedName name="WriteUp_inventories">#REF!</definedName>
    <definedName name="WriteUp_otherCA" localSheetId="11">#REF!</definedName>
    <definedName name="WriteUp_otherCA" localSheetId="12">#REF!</definedName>
    <definedName name="WriteUp_otherCA">#REF!</definedName>
    <definedName name="WriteUp_otherCL" localSheetId="11">#REF!</definedName>
    <definedName name="WriteUp_otherCL" localSheetId="12">#REF!</definedName>
    <definedName name="WriteUp_otherCL">#REF!</definedName>
    <definedName name="WriteUp_otherLTA" localSheetId="11">#REF!</definedName>
    <definedName name="WriteUp_otherLTA" localSheetId="12">#REF!</definedName>
    <definedName name="WriteUp_otherLTA">#REF!</definedName>
    <definedName name="WriteUp_otherLTL" localSheetId="11">#REF!</definedName>
    <definedName name="WriteUp_otherLTL" localSheetId="12">#REF!</definedName>
    <definedName name="WriteUp_otherLTL">#REF!</definedName>
    <definedName name="WriteUp_payables" localSheetId="11">#REF!</definedName>
    <definedName name="WriteUp_payables" localSheetId="12">#REF!</definedName>
    <definedName name="WriteUp_payables">#REF!</definedName>
    <definedName name="WriteUP_PPE" localSheetId="11">#REF!</definedName>
    <definedName name="WriteUP_PPE" localSheetId="12">#REF!</definedName>
    <definedName name="WriteUP_PPE">#REF!</definedName>
    <definedName name="WriteUp_receivables" localSheetId="11">#REF!</definedName>
    <definedName name="WriteUp_receivables" localSheetId="12">#REF!</definedName>
    <definedName name="WriteUp_receivables">#REF!</definedName>
    <definedName name="writeupdeprec" localSheetId="11">#REF!</definedName>
    <definedName name="writeupdeprec" localSheetId="12">#REF!</definedName>
    <definedName name="writeupdeprec">#REF!</definedName>
    <definedName name="wrn.1." localSheetId="11" hidden="1">{"konoplin - Личное представление",#N/A,TRUE,"ФинПлан_1кв";"konoplin - Личное представление",#N/A,TRUE,"ФинПлан_2кв"}</definedName>
    <definedName name="wrn.1." localSheetId="12"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Manpower." localSheetId="1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1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REPORT1." localSheetId="11" hidden="1">{"PRINTME",#N/A,FALSE,"FINAL-10"}</definedName>
    <definedName name="wrn.REPORT1." localSheetId="12" hidden="1">{"PRINTME",#N/A,FALSE,"FINAL-10"}</definedName>
    <definedName name="wrn.REPORT1." hidden="1">{"PRINTME",#N/A,FALSE,"FINAL-10"}</definedName>
    <definedName name="wrn.Summary." localSheetId="1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Калькуляция._.себестоимости." localSheetId="11" hidden="1">{#N/A,#N/A,FALSE,"Себестоимсть-97"}</definedName>
    <definedName name="wrn.Калькуляция._.себестоимости." localSheetId="12" hidden="1">{#N/A,#N/A,FALSE,"Себестоимсть-97"}</definedName>
    <definedName name="wrn.Калькуляция._.себестоимости." hidden="1">{#N/A,#N/A,FALSE,"Себестоимсть-97"}</definedName>
    <definedName name="wrn.Маржа._.для._.директора." localSheetId="11" hidden="1">{"Маржа для директора",#N/A,FALSE,"Маржа Чисто Влад ";"Маржа для директора",#N/A,FALSE,"Маржа Хабаровск";"Маржа для директора",#N/A,FALSE,"Маржа СВОД"}</definedName>
    <definedName name="wrn.Маржа._.для._.директора." localSheetId="12" hidden="1">{"Маржа для директора",#N/A,FALSE,"Маржа Чисто Влад ";"Маржа для директора",#N/A,FALSE,"Маржа Хабаровск";"Маржа для директора",#N/A,FALSE,"Маржа СВОД"}</definedName>
    <definedName name="wrn.Маржа._.для._.директора." hidden="1">{"Маржа для директора",#N/A,FALSE,"Маржа Чисто Влад ";"Маржа для директора",#N/A,FALSE,"Маржа Хабаровск";"Маржа для директора",#N/A,FALSE,"Маржа СВОД"}</definedName>
    <definedName name="wrn.План._.продаж." localSheetId="11" hidden="1">{"План продаж",#N/A,FALSE,"товар"}</definedName>
    <definedName name="wrn.План._.продаж." localSheetId="12" hidden="1">{"План продаж",#N/A,FALSE,"товар"}</definedName>
    <definedName name="wrn.План._.продаж." hidden="1">{"План продаж",#N/A,FALSE,"товар"}</definedName>
    <definedName name="wrn.План._.товар." localSheetId="11" hidden="1">{"План товар",#N/A,FALSE,"товар"}</definedName>
    <definedName name="wrn.План._.товар." localSheetId="12" hidden="1">{"План товар",#N/A,FALSE,"товар"}</definedName>
    <definedName name="wrn.План._.товар." hidden="1">{"План товар",#N/A,FALSE,"товар"}</definedName>
    <definedName name="wrn.ррр." localSheetId="11" hidden="1">{#N/A,#N/A,FALSE,"Уравнения"}</definedName>
    <definedName name="wrn.ррр." localSheetId="12" hidden="1">{#N/A,#N/A,FALSE,"Уравнения"}</definedName>
    <definedName name="wrn.ррр." hidden="1">{#N/A,#N/A,FALSE,"Уравнения"}</definedName>
    <definedName name="wrn.Сравнение._.с._.отраслями." localSheetId="11" hidden="1">{#N/A,#N/A,TRUE,"Лист1";#N/A,#N/A,TRUE,"Лист2";#N/A,#N/A,TRUE,"Лист3"}</definedName>
    <definedName name="wrn.Сравнение._.с._.отраслями." localSheetId="12" hidden="1">{#N/A,#N/A,TRUE,"Лист1";#N/A,#N/A,TRUE,"Лист2";#N/A,#N/A,TRUE,"Лист3"}</definedName>
    <definedName name="wrn.Сравнение._.с._.отраслями." hidden="1">{#N/A,#N/A,TRUE,"Лист1";#N/A,#N/A,TRUE,"Лист2";#N/A,#N/A,TRUE,"Лист3"}</definedName>
    <definedName name="wrn.Товарн.выраб._.А4." localSheetId="11" hidden="1">{"Товар.выработка без продаж",#N/A,FALSE,"товар"}</definedName>
    <definedName name="wrn.Товарн.выраб._.А4." localSheetId="12" hidden="1">{"Товар.выработка без продаж",#N/A,FALSE,"товар"}</definedName>
    <definedName name="wrn.Товарн.выраб._.А4." hidden="1">{"Товар.выработка без продаж",#N/A,FALSE,"товар"}</definedName>
    <definedName name="wrrt5" hidden="1">{"Маржа для директора",#N/A,FALSE,"Маржа Чисто Влад ";"Маржа для директора",#N/A,FALSE,"Маржа Хабаровск";"Маржа для директора",#N/A,FALSE,"Маржа СВОД"}</definedName>
    <definedName name="ws_02_pok_range">'[52]Форма 9.1'!$F$22:$T$23,'[52]Форма 9.1'!$F$25:$T$26</definedName>
    <definedName name="ws_02_sum_range">'[52]Форма 9.1'!$F$21:$T$21,'[52]Форма 9.1'!$F$24:$T$24</definedName>
    <definedName name="wserfw" localSheetId="11" hidden="1">{"Маржа для директора",#N/A,FALSE,"Маржа Чисто Влад ";"Маржа для директора",#N/A,FALSE,"Маржа Хабаровск";"Маржа для директора",#N/A,FALSE,"Маржа СВОД"}</definedName>
    <definedName name="wserfw" localSheetId="12" hidden="1">{"Маржа для директора",#N/A,FALSE,"Маржа Чисто Влад ";"Маржа для директора",#N/A,FALSE,"Маржа Хабаровск";"Маржа для директора",#N/A,FALSE,"Маржа СВОД"}</definedName>
    <definedName name="wserfw" hidden="1">{"Маржа для директора",#N/A,FALSE,"Маржа Чисто Влад ";"Маржа для директора",#N/A,FALSE,"Маржа Хабаровск";"Маржа для директора",#N/A,FALSE,"Маржа СВОД"}</definedName>
    <definedName name="wset" hidden="1">{"Маржа для директора",#N/A,FALSE,"Маржа Чисто Влад ";"Маржа для директора",#N/A,FALSE,"Маржа Хабаровск";"Маржа для директора",#N/A,FALSE,"Маржа СВОД"}</definedName>
    <definedName name="wsetg">[37]FST5!$G$149:$G$165,P1_dip,P2_dip,P3_dip,P4_dip</definedName>
    <definedName name="wste" hidden="1">{"Маржа для директора",#N/A,FALSE,"Маржа Чисто Влад ";"Маржа для директора",#N/A,FALSE,"Маржа Хабаровск";"Маржа для директора",#N/A,FALSE,"Маржа СВОД"}</definedName>
    <definedName name="wstgryew" hidden="1">{#N/A,#N/A,TRUE,"Лист1";#N/A,#N/A,TRUE,"Лист2";#N/A,#N/A,TRUE,"Лист3"}</definedName>
    <definedName name="wt" hidden="1">{"Маржа для директора",#N/A,FALSE,"Маржа Чисто Влад ";"Маржа для директора",#N/A,FALSE,"Маржа Хабаровск";"Маржа для директора",#N/A,FALSE,"Маржа СВОД"}</definedName>
    <definedName name="wtdavgshares" localSheetId="11">#REF!</definedName>
    <definedName name="wtdavgshares" localSheetId="12">#REF!</definedName>
    <definedName name="wtdavgshares">#REF!</definedName>
    <definedName name="wte" hidden="1">{"Маржа для директора",#N/A,FALSE,"Маржа Чисто Влад ";"Маржа для директора",#N/A,FALSE,"Маржа Хабаровск";"Маржа для директора",#N/A,FALSE,"Маржа СВОД"}</definedName>
    <definedName name="wtet">'[31]10я Мельн'!#REF!</definedName>
    <definedName name="wtgertger">IF([0]!ewtwe,Header_Row+[0]!ryerytu,Header_Row)</definedName>
    <definedName name="wtu">'[34]21'!$E$31:$E$33,'[34]21'!$G$31:$K$33,'[34]21'!$B$14:$B$16,'[34]21'!$B$20:$B$22,'[34]21'!$B$26:$B$28,'[34]21'!$B$31:$B$33,'[34]21'!$M$31:$M$33,P1_T21_Protection</definedName>
    <definedName name="wuey">P1_SCOPE_SV_PRT,P2_SCOPE_SV_PRT,P3_SCOPE_SV_PRT</definedName>
    <definedName name="ww">[108]!ww</definedName>
    <definedName name="www">#N/A</definedName>
    <definedName name="wwww" localSheetId="11">#REF!</definedName>
    <definedName name="wwww" localSheetId="12">#REF!</definedName>
    <definedName name="wwww">#REF!</definedName>
    <definedName name="wwwww" localSheetId="11">#REF!</definedName>
    <definedName name="wwwww" localSheetId="12">#REF!</definedName>
    <definedName name="wwwww">#REF!</definedName>
    <definedName name="wwwwwwwww">#N/A</definedName>
    <definedName name="wy">P1_T2.1?Protection</definedName>
    <definedName name="wyer">#REF!</definedName>
    <definedName name="wyhe">#REF!,#REF!</definedName>
    <definedName name="WЯ34" localSheetId="11">[109]НО!#REF!</definedName>
    <definedName name="WЯ34" localSheetId="12">[109]НО!#REF!</definedName>
    <definedName name="WЯ34">[109]НО!#REF!</definedName>
    <definedName name="x" localSheetId="11" hidden="1">{"Маржа для директора",#N/A,FALSE,"Маржа Чисто Влад ";"Маржа для директора",#N/A,FALSE,"Маржа Хабаровск";"Маржа для директора",#N/A,FALSE,"Маржа СВОД"}</definedName>
    <definedName name="x" localSheetId="12" hidden="1">{"Маржа для директора",#N/A,FALSE,"Маржа Чисто Влад ";"Маржа для директора",#N/A,FALSE,"Маржа Хабаровск";"Маржа для директора",#N/A,FALSE,"Маржа СВОД"}</definedName>
    <definedName name="x" hidden="1">{"Маржа для директора",#N/A,FALSE,"Маржа Чисто Влад ";"Маржа для директора",#N/A,FALSE,"Маржа Хабаровск";"Маржа для директора",#N/A,FALSE,"Маржа СВОД"}</definedName>
    <definedName name="xcb">#N/A</definedName>
    <definedName name="xcvdfbh">'[31]10я Мельн'!#REF!</definedName>
    <definedName name="xdgfg" localSheetId="11">'[10]5.2-опер.рас ПП'!xdgfg</definedName>
    <definedName name="xdgfg" localSheetId="12">'[10]5.2-опер.рас ПП'!xdgfg</definedName>
    <definedName name="xdgfg">#N/A</definedName>
    <definedName name="xdgsfg">[9]FES!#REF!</definedName>
    <definedName name="xdgvdgjnghm">#REF!</definedName>
    <definedName name="xfbdffgb">[9]FES!#REF!</definedName>
    <definedName name="xfgnfgjn">[17]Титульный!$F$9</definedName>
    <definedName name="xfgrfh">#REF!</definedName>
    <definedName name="xgjnfgn" hidden="1">{#N/A,#N/A,FALSE,"Себестоимсть-97"}</definedName>
    <definedName name="xgs">#REF!</definedName>
    <definedName name="xgvsdgv">[9]FES!#REF!</definedName>
    <definedName name="xoz_r" localSheetId="11">#REF!</definedName>
    <definedName name="xoz_r" localSheetId="12">#REF!</definedName>
    <definedName name="xoz_r">#REF!</definedName>
    <definedName name="xtgedgy" hidden="1">{#N/A,#N/A,TRUE,"Лист1";#N/A,#N/A,TRUE,"Лист2";#N/A,#N/A,TRUE,"Лист3"}</definedName>
    <definedName name="xthnxsrtfsgdryhsh">'[49]Баланс тепло (2)'!#REF!,'[49]Баланс тепло (2)'!#REF!,'[49]Баланс тепло (2)'!#REF!,'[49]Баланс тепло (2)'!#REF!,'[49]Баланс тепло (2)'!#REF!,'[49]Баланс тепло (2)'!#REF!</definedName>
    <definedName name="xtsyhrt">#REF!,#REF!,#REF!,#REF!,P1_PROT_0</definedName>
    <definedName name="xvbdghnfgmn">'[31]10я Мельн'!#REF!</definedName>
    <definedName name="xvbfb">[17]TEHSHEET!$Q$2:$Q$5</definedName>
    <definedName name="xvzxv">#N/A</definedName>
    <definedName name="xx">#N/A</definedName>
    <definedName name="xxx">#N/A</definedName>
    <definedName name="xzcddgvb">#REF!</definedName>
    <definedName name="y" localSheetId="11">#REF!</definedName>
    <definedName name="y" localSheetId="12">#REF!</definedName>
    <definedName name="y">#REF!</definedName>
    <definedName name="y4eywyt">'[33]29'!$G$66,'[33]29'!$G$68:$G$69,'[33]29'!$G$72,'[33]29'!$G$74:$G$75,'[33]29'!$G$78,'[33]29'!$G$85:$G$86,'[33]29'!$G$89,'[33]29'!$G$92,'[33]29'!$G$99:$G$100,'[33]29'!$G$12,'[33]29'!$G$14:$G$15,'[33]29'!$G$18,'[33]29'!$G$20:$G$21,P1_T29?L4</definedName>
    <definedName name="y7tyeutu">P1_T21.2.2?Data,P2_T21.2.2?Data</definedName>
    <definedName name="yah">[19]TEHSHEET!#REF!</definedName>
    <definedName name="YEAR">[65]TEHSHEET!$E$2:$E$5</definedName>
    <definedName name="year_list" localSheetId="11">[68]TEHSHEET!$I$1:$I$15</definedName>
    <definedName name="year_list" localSheetId="12">[68]TEHSHEET!$I$1:$I$15</definedName>
    <definedName name="year_list" localSheetId="4">[51]TEHSHEET!$B$2:$B$12</definedName>
    <definedName name="year_list">[69]TEHSHEET!$I$1:$I$15</definedName>
    <definedName name="YearEnd" localSheetId="11">#REF!</definedName>
    <definedName name="YearEnd" localSheetId="12">#REF!</definedName>
    <definedName name="YearEnd">#REF!</definedName>
    <definedName name="yer">#REF!</definedName>
    <definedName name="YES_NO">[19]TEHSHEET!$B$1:$B$2</definedName>
    <definedName name="yeuty" hidden="1">{"Маржа для директора",#N/A,FALSE,"Маржа Чисто Влад ";"Маржа для директора",#N/A,FALSE,"Маржа Хабаровск";"Маржа для директора",#N/A,FALSE,"Маржа СВОД"}</definedName>
    <definedName name="ygjdsr" hidden="1">{"Маржа для директора",#N/A,FALSE,"Маржа Чисто Влад ";"Маржа для директора",#N/A,FALSE,"Маржа Хабаровск";"Маржа для директора",#N/A,FALSE,"Маржа СВОД"}</definedName>
    <definedName name="ygre">[23]свод!$E$104:$M$104,[23]свод!$E$106:$M$117,[23]свод!$E$120:$M$121,[23]свод!$E$123:$M$127,[23]свод!$E$10:$M$68,P1_SCOPE_SV_LD1</definedName>
    <definedName name="yh">'[38]2.1'!$G$121:$H$121,'[38]2.1'!$G$136:$H$136,'[38]2.1'!$A$181:$IV$281,'[38]2.1'!$M$1:$AM$65536,'[38]2.1'!$B$33:$B$33,P1_T2.1_Protect,P2_T2.1_Protect,P3_T2.1_Protect</definedName>
    <definedName name="yher" hidden="1">{"Маржа для директора",#N/A,FALSE,"Маржа Чисто Влад ";"Маржа для директора",#N/A,FALSE,"Маржа Хабаровск";"Маржа для директора",#N/A,FALSE,"Маржа СВОД"}</definedName>
    <definedName name="yhrt">[35]Смета!#REF!</definedName>
    <definedName name="yhtrsyh">'[22]Баланс тепло'!$N$10,'[22]Баланс тепло'!$H$10,'[22]Баланс тепло'!$P$10:$Q$10,'[22]Баланс тепло'!$J$10,'[22]Баланс тепло'!$S$10:$X$10,'[22]Баланс тепло'!$L$10</definedName>
    <definedName name="yj">P1_T28_Protection,P2_T28_Protection,P3_T28_Protection,P4_T28_Protection,P5_T28_Protection,P6_T28_Protection,P7_T28_Protection,P8_T28_Protection</definedName>
    <definedName name="yjfgyjrf">'[38]2'!$E$95:$F$97,P1_T2?unit?ТРУБ</definedName>
    <definedName name="yjiyityuioy" hidden="1">{#N/A,#N/A,TRUE,"Лист1";#N/A,#N/A,TRUE,"Лист2";#N/A,#N/A,TRUE,"Лист3"}</definedName>
    <definedName name="yjnsr" hidden="1">{"Маржа для директора",#N/A,FALSE,"Маржа Чисто Влад ";"Маржа для директора",#N/A,FALSE,"Маржа Хабаровск";"Маржа для директора",#N/A,FALSE,"Маржа СВОД"}</definedName>
    <definedName name="yjs">#REF!</definedName>
    <definedName name="yjv" localSheetId="11" hidden="1">{#N/A,#N/A,TRUE,"Лист1";#N/A,#N/A,TRUE,"Лист2";#N/A,#N/A,TRUE,"Лист3"}</definedName>
    <definedName name="yjv" localSheetId="12" hidden="1">{#N/A,#N/A,TRUE,"Лист1";#N/A,#N/A,TRUE,"Лист2";#N/A,#N/A,TRUE,"Лист3"}</definedName>
    <definedName name="yjv" hidden="1">{#N/A,#N/A,TRUE,"Лист1";#N/A,#N/A,TRUE,"Лист2";#N/A,#N/A,TRUE,"Лист3"}</definedName>
    <definedName name="yqwe">P3_PROT_22,P4_PROT_22,tujw</definedName>
    <definedName name="yr">[16]matrix!#REF!</definedName>
    <definedName name="yre54y7" hidden="1">{"Маржа для директора",#N/A,FALSE,"Маржа Чисто Влад ";"Маржа для директора",#N/A,FALSE,"Маржа Хабаровск";"Маржа для директора",#N/A,FALSE,"Маржа СВОД"}</definedName>
    <definedName name="yrt">'[36]Расчет прибыли'!$C$8:$L$8,P1_PROT_I3,P2_PROT_I3</definedName>
    <definedName name="yrt5" hidden="1">{"Маржа для директора",#N/A,FALSE,"Маржа Чисто Влад ";"Маржа для директора",#N/A,FALSE,"Маржа Хабаровск";"Маржа для директора",#N/A,FALSE,"Маржа СВОД"}</definedName>
    <definedName name="yt" hidden="1">{#N/A,#N/A,TRUE,"Лист1";#N/A,#N/A,TRUE,"Лист2";#N/A,#N/A,TRUE,"Лист3"}</definedName>
    <definedName name="ytdet">'[23]Ф-2 (для АО-энерго)'!$C$5:$D$5,'[23]Ф-2 (для АО-энерго)'!$C$52:$C$57,'[23]Ф-2 (для АО-энерго)'!$D$57:$G$57,P1_SCOPE_F2_PRT,P2_SCOPE_F2_PRT</definedName>
    <definedName name="yterrt" hidden="1">{"Маржа для директора",#N/A,FALSE,"Маржа Чисто Влад ";"Маржа для директора",#N/A,FALSE,"Маржа Хабаровск";"Маржа для директора",#N/A,FALSE,"Маржа СВОД"}</definedName>
    <definedName name="ytery" hidden="1">{"Маржа для директора",#N/A,FALSE,"Маржа Чисто Влад ";"Маржа для директора",#N/A,FALSE,"Маржа Хабаровск";"Маржа для директора",#N/A,FALSE,"Маржа СВОД"}</definedName>
    <definedName name="yteuyu7e" hidden="1">{"Маржа для директора",#N/A,FALSE,"Маржа Чисто Влад ";"Маржа для директора",#N/A,FALSE,"Маржа Хабаровск";"Маржа для директора",#N/A,FALSE,"Маржа СВОД"}</definedName>
    <definedName name="ytier6y76" hidden="1">{"Маржа для директора",#N/A,FALSE,"Маржа Чисто Влад ";"Маржа для директора",#N/A,FALSE,"Маржа Хабаровск";"Маржа для директора",#N/A,FALSE,"Маржа СВОД"}</definedName>
    <definedName name="ytjtyj" localSheetId="11" hidden="1">{"Маржа для директора",#N/A,FALSE,"Маржа Чисто Влад ";"Маржа для директора",#N/A,FALSE,"Маржа Хабаровск";"Маржа для директора",#N/A,FALSE,"Маржа СВОД"}</definedName>
    <definedName name="ytjtyj" localSheetId="12" hidden="1">{"Маржа для директора",#N/A,FALSE,"Маржа Чисто Влад ";"Маржа для директора",#N/A,FALSE,"Маржа Хабаровск";"Маржа для директора",#N/A,FALSE,"Маржа СВОД"}</definedName>
    <definedName name="ytjtyj" hidden="1">{"Маржа для директора",#N/A,FALSE,"Маржа Чисто Влад ";"Маржа для директора",#N/A,FALSE,"Маржа Хабаровск";"Маржа для директора",#N/A,FALSE,"Маржа СВОД"}</definedName>
    <definedName name="ytr">#REF!</definedName>
    <definedName name="ytu5e" hidden="1">{"Маржа для директора",#N/A,FALSE,"Маржа Чисто Влад ";"Маржа для директора",#N/A,FALSE,"Маржа Хабаровск";"Маржа для директора",#N/A,FALSE,"Маржа СВОД"}</definedName>
    <definedName name="ytyjtyjt" localSheetId="11" hidden="1">{"Маржа для директора",#N/A,FALSE,"Маржа Чисто Влад ";"Маржа для директора",#N/A,FALSE,"Маржа Хабаровск";"Маржа для директора",#N/A,FALSE,"Маржа СВОД"}</definedName>
    <definedName name="ytyjtyjt" localSheetId="12" hidden="1">{"Маржа для директора",#N/A,FALSE,"Маржа Чисто Влад ";"Маржа для директора",#N/A,FALSE,"Маржа Хабаровск";"Маржа для директора",#N/A,FALSE,"Маржа СВОД"}</definedName>
    <definedName name="ytyjtyjt" hidden="1">{"Маржа для директора",#N/A,FALSE,"Маржа Чисто Влад ";"Маржа для директора",#N/A,FALSE,"Маржа Хабаровск";"Маржа для директора",#N/A,FALSE,"Маржа СВОД"}</definedName>
    <definedName name="yui">#N/A</definedName>
    <definedName name="yuikuyt">P1_T2?Protection,P2_T2?Protection</definedName>
    <definedName name="yujy6ru">'[38]2'!$E$123:$L$133,'[38]2'!$E$137:$L$147,'[38]2'!$E$151:$L$161,P1_T2?axis?R?ДЕТ</definedName>
    <definedName name="yuketyukj" localSheetId="11" hidden="1">{"Маржа для директора",#N/A,FALSE,"Маржа Чисто Влад ";"Маржа для директора",#N/A,FALSE,"Маржа Хабаровск";"Маржа для директора",#N/A,FALSE,"Маржа СВОД"}</definedName>
    <definedName name="yuketyukj" localSheetId="12" hidden="1">{"Маржа для директора",#N/A,FALSE,"Маржа Чисто Влад ";"Маржа для директора",#N/A,FALSE,"Маржа Хабаровск";"Маржа для директора",#N/A,FALSE,"Маржа СВОД"}</definedName>
    <definedName name="yuketyukj" hidden="1">{"Маржа для директора",#N/A,FALSE,"Маржа Чисто Влад ";"Маржа для директора",#N/A,FALSE,"Маржа Хабаровск";"Маржа для директора",#N/A,FALSE,"Маржа СВОД"}</definedName>
    <definedName name="yukeydykuy" localSheetId="11" hidden="1">{"Маржа для директора",#N/A,FALSE,"Маржа Чисто Влад ";"Маржа для директора",#N/A,FALSE,"Маржа Хабаровск";"Маржа для директора",#N/A,FALSE,"Маржа СВОД"}</definedName>
    <definedName name="yukeydykuy" localSheetId="12" hidden="1">{"Маржа для директора",#N/A,FALSE,"Маржа Чисто Влад ";"Маржа для директора",#N/A,FALSE,"Маржа Хабаровск";"Маржа для директора",#N/A,FALSE,"Маржа СВОД"}</definedName>
    <definedName name="yukeydykuy" hidden="1">{"Маржа для директора",#N/A,FALSE,"Маржа Чисто Влад ";"Маржа для директора",#N/A,FALSE,"Маржа Хабаровск";"Маржа для директора",#N/A,FALSE,"Маржа СВОД"}</definedName>
    <definedName name="yuoryor">#N/A</definedName>
    <definedName name="yurtter">[107]Регионы!$A$2:$A$89</definedName>
    <definedName name="yw5y7" hidden="1">{"Маржа для директора",#N/A,FALSE,"Маржа Чисто Влад ";"Маржа для директора",#N/A,FALSE,"Маржа Хабаровск";"Маржа для директора",#N/A,FALSE,"Маржа СВОД"}</definedName>
    <definedName name="ywer">#REF!</definedName>
    <definedName name="ywertue" hidden="1">{"Маржа для директора",#N/A,FALSE,"Маржа Чисто Влад ";"Маржа для директора",#N/A,FALSE,"Маржа Хабаровск";"Маржа для директора",#N/A,FALSE,"Маржа СВОД"}</definedName>
    <definedName name="yy">#N/A</definedName>
    <definedName name="yyyjjjj" localSheetId="11" hidden="1">{#N/A,#N/A,FALSE,"Себестоимсть-97"}</definedName>
    <definedName name="yyyjjjj" localSheetId="12" hidden="1">{#N/A,#N/A,FALSE,"Себестоимсть-97"}</definedName>
    <definedName name="yyyjjjj" hidden="1">{#N/A,#N/A,FALSE,"Себестоимсть-97"}</definedName>
    <definedName name="yyyyyy" hidden="1">{"Маржа для директора",#N/A,FALSE,"Маржа Чисто Влад ";"Маржа для директора",#N/A,FALSE,"Маржа Хабаровск";"Маржа для директора",#N/A,FALSE,"Маржа СВОД"}</definedName>
    <definedName name="YYYYYY_Прогноз_Таблица" localSheetId="11">#REF!</definedName>
    <definedName name="YYYYYY_Прогноз_Таблица" localSheetId="12">#REF!</definedName>
    <definedName name="YYYYYY_Прогноз_Таблица">#REF!</definedName>
    <definedName name="z" localSheetId="11" hidden="1">{"Маржа для директора",#N/A,FALSE,"Маржа Чисто Влад ";"Маржа для директора",#N/A,FALSE,"Маржа Хабаровск";"Маржа для директора",#N/A,FALSE,"Маржа СВОД"}</definedName>
    <definedName name="z" localSheetId="12" hidden="1">{"Маржа для директора",#N/A,FALSE,"Маржа Чисто Влад ";"Маржа для директора",#N/A,FALSE,"Маржа Хабаровск";"Маржа для директора",#N/A,FALSE,"Маржа СВОД"}</definedName>
    <definedName name="z" hidden="1">{"Маржа для директора",#N/A,FALSE,"Маржа Чисто Влад ";"Маржа для директора",#N/A,FALSE,"Маржа Хабаровск";"Маржа для директора",#N/A,FALSE,"Маржа СВОД"}</definedName>
    <definedName name="Z_18E0A45A_F64C_11D3_90C7_000062A15C1A_.wvu.Cols" localSheetId="11" hidden="1">#REF!</definedName>
    <definedName name="Z_18E0A45A_F64C_11D3_90C7_000062A15C1A_.wvu.Cols" localSheetId="12" hidden="1">#REF!</definedName>
    <definedName name="Z_18E0A45A_F64C_11D3_90C7_000062A15C1A_.wvu.Cols" hidden="1">#REF!</definedName>
    <definedName name="Z_18E0A45A_F64C_11D3_90C7_000062A15C1A_.wvu.FilterData" localSheetId="11" hidden="1">#REF!</definedName>
    <definedName name="Z_18E0A45A_F64C_11D3_90C7_000062A15C1A_.wvu.FilterData" localSheetId="12" hidden="1">#REF!</definedName>
    <definedName name="Z_18E0A45A_F64C_11D3_90C7_000062A15C1A_.wvu.FilterData" hidden="1">#REF!</definedName>
    <definedName name="Z_18E0A45A_F64C_11D3_90C7_000062A15C1A_.wvu.PrintTitles" localSheetId="11" hidden="1">#REF!</definedName>
    <definedName name="Z_18E0A45A_F64C_11D3_90C7_000062A15C1A_.wvu.PrintTitles" localSheetId="12" hidden="1">#REF!</definedName>
    <definedName name="Z_18E0A45A_F64C_11D3_90C7_000062A15C1A_.wvu.PrintTitles" hidden="1">#REF!</definedName>
    <definedName name="Z_1C3AD0CD_BF0C_4C4E_9071_158A2F5215E2_.wvu.Rows" localSheetId="11" hidden="1">#REF!,#REF!,#REF!</definedName>
    <definedName name="Z_1C3AD0CD_BF0C_4C4E_9071_158A2F5215E2_.wvu.Rows" localSheetId="12" hidden="1">#REF!,#REF!,#REF!</definedName>
    <definedName name="Z_1C3AD0CD_BF0C_4C4E_9071_158A2F5215E2_.wvu.Rows" hidden="1">#REF!,#REF!,#REF!</definedName>
    <definedName name="Z_30FEE15E_D26F_11D4_A6F7_00508B6A7686_.wvu.FilterData" localSheetId="11" hidden="1">#REF!</definedName>
    <definedName name="Z_30FEE15E_D26F_11D4_A6F7_00508B6A7686_.wvu.FilterData" localSheetId="12" hidden="1">#REF!</definedName>
    <definedName name="Z_30FEE15E_D26F_11D4_A6F7_00508B6A7686_.wvu.FilterData" hidden="1">#REF!</definedName>
    <definedName name="Z_30FEE15E_D26F_11D4_A6F7_00508B6A7686_.wvu.PrintTitles" localSheetId="11" hidden="1">#REF!</definedName>
    <definedName name="Z_30FEE15E_D26F_11D4_A6F7_00508B6A7686_.wvu.PrintTitles" localSheetId="12" hidden="1">#REF!</definedName>
    <definedName name="Z_30FEE15E_D26F_11D4_A6F7_00508B6A7686_.wvu.PrintTitles" hidden="1">#REF!</definedName>
    <definedName name="Z_3D2ED0E6_0166_467B_BFC2_52D672D0584D_.wvu.Cols" localSheetId="18" hidden="1">'1.16.ремонт'!#REF!,'1.16.ремонт'!#REF!,'1.16.ремонт'!#REF!,'1.16.ремонт'!#REF!,'1.16.ремонт'!#REF!</definedName>
    <definedName name="Z_3D2ED0E6_0166_467B_BFC2_52D672D0584D_.wvu.Cols" localSheetId="26" hidden="1">'1.21'!#REF!,'1.21'!#REF!,'1.21'!#REF!,'1.21'!#REF!,'1.21'!#REF!,'1.21'!#REF!,'1.21'!#REF!</definedName>
    <definedName name="Z_3D2ED0E6_0166_467B_BFC2_52D672D0584D_.wvu.Cols" localSheetId="27" hidden="1">'1.21.1'!#REF!,'1.21.1'!#REF!,'1.21.1'!#REF!,'1.21.1'!#REF!,'1.21.1'!#REF!,'1.21.1'!#REF!,'1.21.1'!#REF!</definedName>
    <definedName name="Z_3D2ED0E6_0166_467B_BFC2_52D672D0584D_.wvu.Cols" localSheetId="28" hidden="1">'1.21.2'!#REF!,'1.21.2'!#REF!,'1.21.2'!#REF!,'1.21.2'!#REF!,'1.21.2'!#REF!,'1.21.2'!#REF!,'1.21.2'!#REF!</definedName>
    <definedName name="Z_3D2ED0E6_0166_467B_BFC2_52D672D0584D_.wvu.Cols" localSheetId="29" hidden="1">'1.22'!#REF!,'1.22'!#REF!,'1.22'!#REF!,'1.22'!#REF!,'1.22'!#REF!,'1.22'!#REF!,'1.22'!#REF!,'1.22'!#REF!</definedName>
    <definedName name="Z_3D2ED0E6_0166_467B_BFC2_52D672D0584D_.wvu.Cols" localSheetId="13" hidden="1">'15 тр+сб'!#REF!,'15 тр+сб'!#REF!,'15 тр+сб'!#REF!,'15 тр+сб'!#REF!,'15 тр+сб'!#REF!,'15 тр+сб'!#REF!,'15 тр+сб'!#REF!</definedName>
    <definedName name="Z_3D2ED0E6_0166_467B_BFC2_52D672D0584D_.wvu.Cols" localSheetId="15" hidden="1">'16 пр '!#REF!,'16 пр '!#REF!,'16 пр '!#REF!,'16 пр '!#REF!,'16 пр '!#REF!</definedName>
    <definedName name="Z_3D2ED0E6_0166_467B_BFC2_52D672D0584D_.wvu.Cols" localSheetId="17" hidden="1">'16тр'!#REF!,'16тр'!#REF!,'16тр'!#REF!,'16тр'!#REF!,'16тр'!#REF!</definedName>
    <definedName name="Z_3D2ED0E6_0166_467B_BFC2_52D672D0584D_.wvu.Cols" localSheetId="35" hidden="1">'22'!#REF!,'22'!#REF!,'22'!#REF!,'22'!#REF!,'22'!#REF!,'22'!#REF!,'22'!#REF!,'22'!#REF!</definedName>
    <definedName name="Z_3D2ED0E6_0166_467B_BFC2_52D672D0584D_.wvu.PrintArea" localSheetId="6" hidden="1">'  1.6.'!$A$1:$R$28</definedName>
    <definedName name="Z_3D2ED0E6_0166_467B_BFC2_52D672D0584D_.wvu.PrintArea" localSheetId="1" hidden="1">'1.1.2.'!$A$1:$D$30</definedName>
    <definedName name="Z_3D2ED0E6_0166_467B_BFC2_52D672D0584D_.wvu.PrintArea" localSheetId="3" hidden="1">'1.2.2.'!$A$1:$D$23</definedName>
    <definedName name="Z_3D2ED0E6_0166_467B_BFC2_52D672D0584D_.wvu.PrintArea" localSheetId="26" hidden="1">'1.21'!$A$1:$B$34</definedName>
    <definedName name="Z_3D2ED0E6_0166_467B_BFC2_52D672D0584D_.wvu.PrintArea" localSheetId="29" hidden="1">'1.22'!$A$1:$C$42</definedName>
    <definedName name="Z_3D2ED0E6_0166_467B_BFC2_52D672D0584D_.wvu.PrintArea" localSheetId="31" hidden="1">'1.24'!$A$1:$C$42</definedName>
    <definedName name="Z_3D2ED0E6_0166_467B_BFC2_52D672D0584D_.wvu.PrintArea" localSheetId="33" hidden="1">'1.25'!$A$1:$C$40</definedName>
    <definedName name="Z_3D2ED0E6_0166_467B_BFC2_52D672D0584D_.wvu.PrintArea" localSheetId="13" hidden="1">'15 тр+сб'!$A$1:$B$79</definedName>
    <definedName name="Z_3D2ED0E6_0166_467B_BFC2_52D672D0584D_.wvu.PrintArea" localSheetId="35" hidden="1">'22'!$A$1:$C$42</definedName>
    <definedName name="Z_3D2ED0E6_0166_467B_BFC2_52D672D0584D_.wvu.PrintArea" localSheetId="0" hidden="1">'Баланс мощности'!$A$1:$D$24</definedName>
    <definedName name="Z_3D2ED0E6_0166_467B_BFC2_52D672D0584D_.wvu.PrintArea" localSheetId="2" hidden="1">'Полезный отпуск'!$A$1:$D$28</definedName>
    <definedName name="Z_3D2ED0E6_0166_467B_BFC2_52D672D0584D_.wvu.PrintTitles" localSheetId="3" hidden="1">'1.2.2.'!$A:$D</definedName>
    <definedName name="Z_3D2ED0E6_0166_467B_BFC2_52D672D0584D_.wvu.PrintTitles" localSheetId="31" hidden="1">'1.24'!$A:$B</definedName>
    <definedName name="Z_3D2ED0E6_0166_467B_BFC2_52D672D0584D_.wvu.PrintTitles" localSheetId="33" hidden="1">'1.25'!$A:$C</definedName>
    <definedName name="Z_3D2ED0E6_0166_467B_BFC2_52D672D0584D_.wvu.PrintTitles" localSheetId="13" hidden="1">'15 тр+сб'!$A:$B</definedName>
    <definedName name="Z_3D2ED0E6_0166_467B_BFC2_52D672D0584D_.wvu.PrintTitles" localSheetId="2" hidden="1">'Полезный отпуск'!$A:$D</definedName>
    <definedName name="Z_4ABAEE21_E07D_4473_944B_EE2EA61FD553_.wvu.Cols" localSheetId="18" hidden="1">'1.16.ремонт'!#REF!,'1.16.ремонт'!#REF!,'1.16.ремонт'!#REF!,'1.16.ремонт'!#REF!,'1.16.ремонт'!#REF!</definedName>
    <definedName name="Z_4ABAEE21_E07D_4473_944B_EE2EA61FD553_.wvu.Cols" localSheetId="26" hidden="1">'1.21'!#REF!,'1.21'!#REF!,'1.21'!#REF!,'1.21'!#REF!,'1.21'!#REF!,'1.21'!#REF!,'1.21'!#REF!</definedName>
    <definedName name="Z_4ABAEE21_E07D_4473_944B_EE2EA61FD553_.wvu.Cols" localSheetId="27" hidden="1">'1.21.1'!#REF!,'1.21.1'!#REF!,'1.21.1'!#REF!,'1.21.1'!#REF!,'1.21.1'!#REF!,'1.21.1'!#REF!,'1.21.1'!#REF!</definedName>
    <definedName name="Z_4ABAEE21_E07D_4473_944B_EE2EA61FD553_.wvu.Cols" localSheetId="28" hidden="1">'1.21.2'!#REF!,'1.21.2'!#REF!,'1.21.2'!#REF!,'1.21.2'!#REF!,'1.21.2'!#REF!,'1.21.2'!#REF!,'1.21.2'!#REF!</definedName>
    <definedName name="Z_4ABAEE21_E07D_4473_944B_EE2EA61FD553_.wvu.Cols" localSheetId="29" hidden="1">'1.22'!#REF!,'1.22'!#REF!,'1.22'!#REF!,'1.22'!#REF!,'1.22'!#REF!,'1.22'!#REF!,'1.22'!#REF!,'1.22'!#REF!</definedName>
    <definedName name="Z_4ABAEE21_E07D_4473_944B_EE2EA61FD553_.wvu.Cols" localSheetId="13" hidden="1">'15 тр+сб'!#REF!,'15 тр+сб'!#REF!,'15 тр+сб'!#REF!,'15 тр+сб'!#REF!,'15 тр+сб'!#REF!,'15 тр+сб'!#REF!,'15 тр+сб'!#REF!</definedName>
    <definedName name="Z_4ABAEE21_E07D_4473_944B_EE2EA61FD553_.wvu.Cols" localSheetId="15" hidden="1">'16 пр '!#REF!,'16 пр '!#REF!,'16 пр '!#REF!,'16 пр '!#REF!,'16 пр '!#REF!</definedName>
    <definedName name="Z_4ABAEE21_E07D_4473_944B_EE2EA61FD553_.wvu.Cols" localSheetId="17" hidden="1">'16тр'!#REF!,'16тр'!#REF!,'16тр'!#REF!,'16тр'!#REF!,'16тр'!#REF!</definedName>
    <definedName name="Z_4ABAEE21_E07D_4473_944B_EE2EA61FD553_.wvu.Cols" localSheetId="35" hidden="1">'22'!#REF!,'22'!#REF!,'22'!#REF!,'22'!#REF!,'22'!#REF!,'22'!#REF!,'22'!#REF!,'22'!#REF!</definedName>
    <definedName name="Z_4ABAEE21_E07D_4473_944B_EE2EA61FD553_.wvu.PrintArea" localSheetId="6" hidden="1">'  1.6.'!$A$1:$R$28</definedName>
    <definedName name="Z_4ABAEE21_E07D_4473_944B_EE2EA61FD553_.wvu.PrintArea" localSheetId="1" hidden="1">'1.1.2.'!$A$1:$D$30</definedName>
    <definedName name="Z_4ABAEE21_E07D_4473_944B_EE2EA61FD553_.wvu.PrintArea" localSheetId="3" hidden="1">'1.2.2.'!$A$1:$D$23</definedName>
    <definedName name="Z_4ABAEE21_E07D_4473_944B_EE2EA61FD553_.wvu.PrintArea" localSheetId="26" hidden="1">'1.21'!$A$1:$B$34</definedName>
    <definedName name="Z_4ABAEE21_E07D_4473_944B_EE2EA61FD553_.wvu.PrintArea" localSheetId="29" hidden="1">'1.22'!$A$1:$C$42</definedName>
    <definedName name="Z_4ABAEE21_E07D_4473_944B_EE2EA61FD553_.wvu.PrintArea" localSheetId="31" hidden="1">'1.24'!$A$1:$C$42</definedName>
    <definedName name="Z_4ABAEE21_E07D_4473_944B_EE2EA61FD553_.wvu.PrintArea" localSheetId="33" hidden="1">'1.25'!$A$1:$C$40</definedName>
    <definedName name="Z_4ABAEE21_E07D_4473_944B_EE2EA61FD553_.wvu.PrintArea" localSheetId="13" hidden="1">'15 тр+сб'!$A$1:$B$79</definedName>
    <definedName name="Z_4ABAEE21_E07D_4473_944B_EE2EA61FD553_.wvu.PrintArea" localSheetId="35" hidden="1">'22'!$A$1:$C$42</definedName>
    <definedName name="Z_4ABAEE21_E07D_4473_944B_EE2EA61FD553_.wvu.PrintArea" localSheetId="0" hidden="1">'Баланс мощности'!$A$1:$D$24</definedName>
    <definedName name="Z_4ABAEE21_E07D_4473_944B_EE2EA61FD553_.wvu.PrintArea" localSheetId="2" hidden="1">'Полезный отпуск'!$A$1:$D$28</definedName>
    <definedName name="Z_4ABAEE21_E07D_4473_944B_EE2EA61FD553_.wvu.PrintTitles" localSheetId="3" hidden="1">'1.2.2.'!$A:$D</definedName>
    <definedName name="Z_4ABAEE21_E07D_4473_944B_EE2EA61FD553_.wvu.PrintTitles" localSheetId="31" hidden="1">'1.24'!$A:$B</definedName>
    <definedName name="Z_4ABAEE21_E07D_4473_944B_EE2EA61FD553_.wvu.PrintTitles" localSheetId="33" hidden="1">'1.25'!$A:$C</definedName>
    <definedName name="Z_4ABAEE21_E07D_4473_944B_EE2EA61FD553_.wvu.PrintTitles" localSheetId="13" hidden="1">'15 тр+сб'!$A:$B</definedName>
    <definedName name="Z_4ABAEE21_E07D_4473_944B_EE2EA61FD553_.wvu.PrintTitles" localSheetId="2" hidden="1">'Полезный отпуск'!$A:$D</definedName>
    <definedName name="Z_9F4E9141_41FC_4B2C_AC1F_EC647474A564_.wvu.PrintArea" localSheetId="11" hidden="1">#REF!</definedName>
    <definedName name="Z_9F4E9141_41FC_4B2C_AC1F_EC647474A564_.wvu.PrintArea" localSheetId="12" hidden="1">#REF!</definedName>
    <definedName name="Z_9F4E9141_41FC_4B2C_AC1F_EC647474A564_.wvu.PrintArea" hidden="1">#REF!</definedName>
    <definedName name="Z_9F4E9141_41FC_4B2C_AC1F_EC647474A564_.wvu.Rows" localSheetId="11" hidden="1">#REF!</definedName>
    <definedName name="Z_9F4E9141_41FC_4B2C_AC1F_EC647474A564_.wvu.Rows" localSheetId="12" hidden="1">#REF!</definedName>
    <definedName name="Z_9F4E9141_41FC_4B2C_AC1F_EC647474A564_.wvu.Rows" hidden="1">#REF!</definedName>
    <definedName name="Z_C9BC7A53_92DC_4B92_8B57_A1B6D8E342A9_.wvu.Cols" localSheetId="18" hidden="1">'1.16.ремонт'!#REF!,'1.16.ремонт'!#REF!,'1.16.ремонт'!#REF!,'1.16.ремонт'!#REF!,'1.16.ремонт'!#REF!</definedName>
    <definedName name="Z_C9BC7A53_92DC_4B92_8B57_A1B6D8E342A9_.wvu.Cols" localSheetId="26" hidden="1">'1.21'!#REF!,'1.21'!#REF!,'1.21'!#REF!,'1.21'!#REF!,'1.21'!#REF!,'1.21'!#REF!,'1.21'!#REF!</definedName>
    <definedName name="Z_C9BC7A53_92DC_4B92_8B57_A1B6D8E342A9_.wvu.Cols" localSheetId="27" hidden="1">'1.21.1'!#REF!,'1.21.1'!#REF!,'1.21.1'!#REF!,'1.21.1'!#REF!,'1.21.1'!#REF!,'1.21.1'!#REF!,'1.21.1'!#REF!</definedName>
    <definedName name="Z_C9BC7A53_92DC_4B92_8B57_A1B6D8E342A9_.wvu.Cols" localSheetId="28" hidden="1">'1.21.2'!#REF!,'1.21.2'!#REF!,'1.21.2'!#REF!,'1.21.2'!#REF!,'1.21.2'!#REF!,'1.21.2'!#REF!,'1.21.2'!#REF!</definedName>
    <definedName name="Z_C9BC7A53_92DC_4B92_8B57_A1B6D8E342A9_.wvu.Cols" localSheetId="29" hidden="1">'1.22'!#REF!,'1.22'!#REF!,'1.22'!#REF!,'1.22'!#REF!,'1.22'!#REF!,'1.22'!#REF!,'1.22'!#REF!,'1.22'!#REF!</definedName>
    <definedName name="Z_C9BC7A53_92DC_4B92_8B57_A1B6D8E342A9_.wvu.Cols" localSheetId="13" hidden="1">'15 тр+сб'!#REF!,'15 тр+сб'!#REF!,'15 тр+сб'!#REF!,'15 тр+сб'!#REF!,'15 тр+сб'!#REF!,'15 тр+сб'!#REF!,'15 тр+сб'!#REF!</definedName>
    <definedName name="Z_C9BC7A53_92DC_4B92_8B57_A1B6D8E342A9_.wvu.Cols" localSheetId="15" hidden="1">'16 пр '!#REF!,'16 пр '!#REF!,'16 пр '!#REF!,'16 пр '!#REF!,'16 пр '!#REF!</definedName>
    <definedName name="Z_C9BC7A53_92DC_4B92_8B57_A1B6D8E342A9_.wvu.Cols" localSheetId="17" hidden="1">'16тр'!#REF!,'16тр'!#REF!,'16тр'!#REF!,'16тр'!#REF!,'16тр'!#REF!</definedName>
    <definedName name="Z_C9BC7A53_92DC_4B92_8B57_A1B6D8E342A9_.wvu.Cols" localSheetId="35" hidden="1">'22'!#REF!,'22'!#REF!,'22'!#REF!,'22'!#REF!,'22'!#REF!,'22'!#REF!,'22'!#REF!,'22'!#REF!</definedName>
    <definedName name="Z_C9BC7A53_92DC_4B92_8B57_A1B6D8E342A9_.wvu.PrintArea" localSheetId="6" hidden="1">'  1.6.'!$A$1:$R$28</definedName>
    <definedName name="Z_C9BC7A53_92DC_4B92_8B57_A1B6D8E342A9_.wvu.PrintArea" localSheetId="1" hidden="1">'1.1.2.'!$A$1:$D$30</definedName>
    <definedName name="Z_C9BC7A53_92DC_4B92_8B57_A1B6D8E342A9_.wvu.PrintArea" localSheetId="3" hidden="1">'1.2.2.'!$A$1:$D$23</definedName>
    <definedName name="Z_C9BC7A53_92DC_4B92_8B57_A1B6D8E342A9_.wvu.PrintArea" localSheetId="26" hidden="1">'1.21'!$A$1:$B$34</definedName>
    <definedName name="Z_C9BC7A53_92DC_4B92_8B57_A1B6D8E342A9_.wvu.PrintArea" localSheetId="29" hidden="1">'1.22'!$A$1:$C$42</definedName>
    <definedName name="Z_C9BC7A53_92DC_4B92_8B57_A1B6D8E342A9_.wvu.PrintArea" localSheetId="31" hidden="1">'1.24'!$A$1:$C$42</definedName>
    <definedName name="Z_C9BC7A53_92DC_4B92_8B57_A1B6D8E342A9_.wvu.PrintArea" localSheetId="33" hidden="1">'1.25'!$A$1:$C$40</definedName>
    <definedName name="Z_C9BC7A53_92DC_4B92_8B57_A1B6D8E342A9_.wvu.PrintArea" localSheetId="13" hidden="1">'15 тр+сб'!$A$1:$B$79</definedName>
    <definedName name="Z_C9BC7A53_92DC_4B92_8B57_A1B6D8E342A9_.wvu.PrintArea" localSheetId="35" hidden="1">'22'!$A$1:$C$42</definedName>
    <definedName name="Z_C9BC7A53_92DC_4B92_8B57_A1B6D8E342A9_.wvu.PrintArea" localSheetId="0" hidden="1">'Баланс мощности'!$A$1:$D$24</definedName>
    <definedName name="Z_C9BC7A53_92DC_4B92_8B57_A1B6D8E342A9_.wvu.PrintArea" localSheetId="2" hidden="1">'Полезный отпуск'!$A$1:$D$28</definedName>
    <definedName name="Z_C9BC7A53_92DC_4B92_8B57_A1B6D8E342A9_.wvu.PrintTitles" localSheetId="3" hidden="1">'1.2.2.'!$A:$D</definedName>
    <definedName name="Z_C9BC7A53_92DC_4B92_8B57_A1B6D8E342A9_.wvu.PrintTitles" localSheetId="31" hidden="1">'1.24'!$A:$B</definedName>
    <definedName name="Z_C9BC7A53_92DC_4B92_8B57_A1B6D8E342A9_.wvu.PrintTitles" localSheetId="33" hidden="1">'1.25'!$A:$C</definedName>
    <definedName name="Z_C9BC7A53_92DC_4B92_8B57_A1B6D8E342A9_.wvu.PrintTitles" localSheetId="13" hidden="1">'15 тр+сб'!$A:$B</definedName>
    <definedName name="Z_C9BC7A53_92DC_4B92_8B57_A1B6D8E342A9_.wvu.PrintTitles" localSheetId="2" hidden="1">'Полезный отпуск'!$A:$D</definedName>
    <definedName name="Z_D54CF5D4_AA29_4597_AAAF_1C3339C48122_.wvu.Cols" localSheetId="16" hidden="1">'1.16.2'!#REF!,'1.16.2'!#REF!,'1.16.2'!#REF!,'1.16.2'!#REF!,'1.16.2'!#REF!,'1.16.2'!#REF!,'1.16.2'!#REF!,'1.16.2'!#REF!</definedName>
    <definedName name="Z_D54CF5D4_AA29_4597_AAAF_1C3339C48122_.wvu.Cols" localSheetId="18" hidden="1">'1.16.ремонт'!#REF!,'1.16.ремонт'!#REF!,'1.16.ремонт'!#REF!,'1.16.ремонт'!#REF!,'1.16.ремонт'!#REF!,'1.16.ремонт'!#REF!,'1.16.ремонт'!#REF!,'1.16.ремонт'!#REF!</definedName>
    <definedName name="Z_D54CF5D4_AA29_4597_AAAF_1C3339C48122_.wvu.Cols" localSheetId="26" hidden="1">'1.21'!#REF!,'1.21'!#REF!,'1.21'!#REF!,'1.21'!#REF!,'1.21'!#REF!,'1.21'!#REF!,'1.21'!#REF!</definedName>
    <definedName name="Z_D54CF5D4_AA29_4597_AAAF_1C3339C48122_.wvu.Cols" localSheetId="27" hidden="1">'1.21.1'!#REF!,'1.21.1'!#REF!,'1.21.1'!#REF!,'1.21.1'!#REF!,'1.21.1'!#REF!,'1.21.1'!#REF!,'1.21.1'!#REF!</definedName>
    <definedName name="Z_D54CF5D4_AA29_4597_AAAF_1C3339C48122_.wvu.Cols" localSheetId="28" hidden="1">'1.21.2'!#REF!,'1.21.2'!#REF!,'1.21.2'!#REF!,'1.21.2'!#REF!,'1.21.2'!#REF!,'1.21.2'!#REF!,'1.21.2'!#REF!</definedName>
    <definedName name="Z_D54CF5D4_AA29_4597_AAAF_1C3339C48122_.wvu.Cols" localSheetId="13" hidden="1">'15 тр+сб'!#REF!,'15 тр+сб'!#REF!,'15 тр+сб'!#REF!,'15 тр+сб'!#REF!,'15 тр+сб'!#REF!,'15 тр+сб'!#REF!,'15 тр+сб'!#REF!,'15 тр+сб'!#REF!</definedName>
    <definedName name="Z_D54CF5D4_AA29_4597_AAAF_1C3339C48122_.wvu.Cols" localSheetId="15" hidden="1">'16 пр '!#REF!,'16 пр '!#REF!,'16 пр '!#REF!,'16 пр '!#REF!,'16 пр '!#REF!,'16 пр '!#REF!,'16 пр '!#REF!,'16 пр '!#REF!</definedName>
    <definedName name="Z_D54CF5D4_AA29_4597_AAAF_1C3339C48122_.wvu.Cols" localSheetId="14" hidden="1">'16общ'!#REF!,'16общ'!#REF!,'16общ'!#REF!,'16общ'!#REF!,'16общ'!#REF!,'16общ'!#REF!,'16общ'!#REF!,'16общ'!#REF!</definedName>
    <definedName name="Z_D54CF5D4_AA29_4597_AAAF_1C3339C48122_.wvu.Cols" localSheetId="17" hidden="1">'16тр'!#REF!,'16тр'!#REF!,'16тр'!#REF!,'16тр'!#REF!,'16тр'!#REF!,'16тр'!#REF!,'16тр'!#REF!,'16тр'!#REF!</definedName>
    <definedName name="Z_D54CF5D4_AA29_4597_AAAF_1C3339C48122_.wvu.PrintArea" localSheetId="6" hidden="1">'  1.6.'!$A$1:$R$26</definedName>
    <definedName name="Z_D54CF5D4_AA29_4597_AAAF_1C3339C48122_.wvu.PrintArea" localSheetId="5" hidden="1">' 1.5.'!$A$1:$C$17</definedName>
    <definedName name="Z_D54CF5D4_AA29_4597_AAAF_1C3339C48122_.wvu.PrintArea" localSheetId="1" hidden="1">'1.1.2.'!$A$1:$D$20</definedName>
    <definedName name="Z_D54CF5D4_AA29_4597_AAAF_1C3339C48122_.wvu.PrintArea" localSheetId="16" hidden="1">'1.16.2'!$A$1:$C$48</definedName>
    <definedName name="Z_D54CF5D4_AA29_4597_AAAF_1C3339C48122_.wvu.PrintArea" localSheetId="3" hidden="1">'1.2.2.'!$A$1:$D$20</definedName>
    <definedName name="Z_D54CF5D4_AA29_4597_AAAF_1C3339C48122_.wvu.PrintArea" localSheetId="13" hidden="1">'15 тр+сб'!$A$1:$B$77</definedName>
    <definedName name="Z_D54CF5D4_AA29_4597_AAAF_1C3339C48122_.wvu.PrintArea" localSheetId="14" hidden="1">'16общ'!$A$1:$C$53</definedName>
    <definedName name="Z_D54CF5D4_AA29_4597_AAAF_1C3339C48122_.wvu.PrintArea" localSheetId="0" hidden="1">'Баланс мощности'!$A$1:$D$19</definedName>
    <definedName name="Z_D54CF5D4_AA29_4597_AAAF_1C3339C48122_.wvu.PrintArea" localSheetId="2" hidden="1">'Полезный отпуск'!$A$1:$D$21</definedName>
    <definedName name="Z_D54CF5D4_AA29_4597_AAAF_1C3339C48122_.wvu.Rows" localSheetId="13" hidden="1">'15 тр+сб'!$64:$77</definedName>
    <definedName name="Z_FB0BC8A0_F8B9_11D6_8F65_00C026A24645_.wvu.Cols" localSheetId="11" hidden="1">#REF!,#REF!</definedName>
    <definedName name="Z_FB0BC8A0_F8B9_11D6_8F65_00C026A24645_.wvu.Cols" localSheetId="12" hidden="1">#REF!,#REF!</definedName>
    <definedName name="Z_FB0BC8A0_F8B9_11D6_8F65_00C026A24645_.wvu.Cols" hidden="1">#REF!,#REF!</definedName>
    <definedName name="zapas" localSheetId="11">#REF!</definedName>
    <definedName name="zapas" localSheetId="12">#REF!</definedName>
    <definedName name="zapas">#REF!</definedName>
    <definedName name="zcb">#N/A</definedName>
    <definedName name="zero" localSheetId="11">#REF!</definedName>
    <definedName name="zero" localSheetId="12">#REF!</definedName>
    <definedName name="zero">#REF!</definedName>
    <definedName name="zg">#N/A</definedName>
    <definedName name="zrtgj" hidden="1">{"Маржа для директора",#N/A,FALSE,"Маржа Чисто Влад ";"Маржа для директора",#N/A,FALSE,"Маржа Хабаровск";"Маржа для директора",#N/A,FALSE,"Маржа СВОД"}</definedName>
    <definedName name="zxs" localSheetId="11">#REF!</definedName>
    <definedName name="zxs" localSheetId="12">#REF!</definedName>
    <definedName name="zxs">#REF!</definedName>
    <definedName name="zxva">#N/A</definedName>
    <definedName name="zxvzxvzxv">#N/A</definedName>
    <definedName name="zz">#N/A</definedName>
    <definedName name="А">#N/A</definedName>
    <definedName name="А02" localSheetId="11">#REF!</definedName>
    <definedName name="А02" localSheetId="12">#REF!</definedName>
    <definedName name="А02">#REF!</definedName>
    <definedName name="а1" localSheetId="11">#REF!</definedName>
    <definedName name="а1" localSheetId="12">#REF!</definedName>
    <definedName name="а1">#REF!</definedName>
    <definedName name="а216_1" localSheetId="11">#REF!</definedName>
    <definedName name="а216_1" localSheetId="12">#REF!</definedName>
    <definedName name="а216_1">#REF!</definedName>
    <definedName name="а246_1" localSheetId="11">#REF!</definedName>
    <definedName name="а246_1" localSheetId="12">#REF!</definedName>
    <definedName name="а246_1">#REF!</definedName>
    <definedName name="а246_2" localSheetId="11">#REF!</definedName>
    <definedName name="а246_2" localSheetId="12">#REF!</definedName>
    <definedName name="а246_2">#REF!</definedName>
    <definedName name="а4_2" localSheetId="11">#REF!</definedName>
    <definedName name="а4_2" localSheetId="12">#REF!</definedName>
    <definedName name="а4_2">#REF!</definedName>
    <definedName name="а42" localSheetId="11">#REF!</definedName>
    <definedName name="а42" localSheetId="12">#REF!</definedName>
    <definedName name="а42">#REF!</definedName>
    <definedName name="а6" localSheetId="11">#REF!</definedName>
    <definedName name="а6" localSheetId="12">#REF!</definedName>
    <definedName name="а6">#REF!</definedName>
    <definedName name="А8" localSheetId="11">#REF!</definedName>
    <definedName name="А8" localSheetId="12">#REF!</definedName>
    <definedName name="А8">#REF!</definedName>
    <definedName name="А9" localSheetId="11">#REF!</definedName>
    <definedName name="А9" localSheetId="12">#REF!</definedName>
    <definedName name="А9">#REF!</definedName>
    <definedName name="аа" localSheetId="11">#REF!</definedName>
    <definedName name="аа" localSheetId="12">#REF!</definedName>
    <definedName name="аа">#REF!</definedName>
    <definedName name="аааааа">#REF!</definedName>
    <definedName name="аа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ААА">#N/A</definedName>
    <definedName name="ааабд">'[73]4'!$Z$27:$AC$31,'[73]4'!$F$14:$I$20,P1_SCOPE_4_PRT,P2_SCOPE_4_PRT</definedName>
    <definedName name="ааал">'[23]Ф-2 (для АО-энерго)'!$C$5:$D$5,'[23]Ф-2 (для АО-энерго)'!$C$52:$C$57,'[23]Ф-2 (для АО-энерго)'!$D$57:$G$57,P1_SCOPE_F2_PRT,P2_SCOPE_F2_PRT</definedName>
    <definedName name="ааррпр" hidden="1">{"Маржа для директора",#N/A,FALSE,"Маржа Чисто Влад ";"Маржа для директора",#N/A,FALSE,"Маржа Хабаровск";"Маржа для директора",#N/A,FALSE,"Маржа СВОД"}</definedName>
    <definedName name="абон.пл" localSheetId="11">'[10]5.2-опер.рас ПП'!абон.пл</definedName>
    <definedName name="абон.пл" localSheetId="12">'[10]5.2-опер.рас ПП'!абон.пл</definedName>
    <definedName name="абон.пл">#N/A</definedName>
    <definedName name="ав">#N/A</definedName>
    <definedName name="ава" localSheetId="11">#REF!</definedName>
    <definedName name="ава" localSheetId="12">#REF!</definedName>
    <definedName name="ава">#REF!</definedName>
    <definedName name="АВАП">#REF!</definedName>
    <definedName name="авг" localSheetId="11">#REF!</definedName>
    <definedName name="авг" localSheetId="12">#REF!</definedName>
    <definedName name="авг">#REF!</definedName>
    <definedName name="авг2" localSheetId="11">#REF!</definedName>
    <definedName name="авг2" localSheetId="12">#REF!</definedName>
    <definedName name="авг2">#REF!</definedName>
    <definedName name="аве">#REF!</definedName>
    <definedName name="авеаоа">#REF!</definedName>
    <definedName name="авеньт">[9]FES!#REF!</definedName>
    <definedName name="авеошк">#REF!</definedName>
    <definedName name="АВИР">#REF!</definedName>
    <definedName name="авк" localSheetId="11">#REF!,#REF!,#REF!,#REF!,#REF!,#REF!,#REF!,#REF!,#REF!,#REF!,#REF!,#REF!</definedName>
    <definedName name="авк" localSheetId="12">#REF!,#REF!,#REF!,#REF!,#REF!,#REF!,#REF!,#REF!,#REF!,#REF!,#REF!,#REF!</definedName>
    <definedName name="авк">#REF!,#REF!,#REF!,#REF!,#REF!,#REF!,#REF!,#REF!,#REF!,#REF!,#REF!,#REF!</definedName>
    <definedName name="авноео" hidden="1">{"Маржа для директора",#N/A,FALSE,"Маржа Чисто Влад ";"Маржа для директора",#N/A,FALSE,"Маржа Хабаровск";"Маржа для директора",#N/A,FALSE,"Маржа СВОД"}</definedName>
    <definedName name="авоте">[9]FES!#REF!</definedName>
    <definedName name="авп">[3]FES!#REF!</definedName>
    <definedName name="авр">#REF!</definedName>
    <definedName name="авре" hidden="1">{#N/A,#N/A,TRUE,"Лист1";#N/A,#N/A,TRUE,"Лист2";#N/A,#N/A,TRUE,"Лист3"}</definedName>
    <definedName name="аврт">#REF!</definedName>
    <definedName name="авт" localSheetId="11">'[10]5.2-опер.рас ПП'!авт</definedName>
    <definedName name="авт" localSheetId="12">'[10]5.2-опер.рас ПП'!авт</definedName>
    <definedName name="авт">#N/A</definedName>
    <definedName name="АВУЕПЫ">#REF!</definedName>
    <definedName name="авы" hidden="1">#REF!,#REF!,#REF!</definedName>
    <definedName name="авыекр" hidden="1">{"Маржа для директора",#N/A,FALSE,"Маржа Чисто Влад ";"Маржа для директора",#N/A,FALSE,"Маржа Хабаровск";"Маржа для директора",#N/A,FALSE,"Маржа СВОД"}</definedName>
    <definedName name="агл">P1_T27?L3.2</definedName>
    <definedName name="агнл">#REF!</definedName>
    <definedName name="ае">#N/A</definedName>
    <definedName name="аевоенорен">#REF!</definedName>
    <definedName name="аенкнв">#REF!,#REF!,рварув</definedName>
    <definedName name="АЕОЕР" hidden="1">{#N/A,#N/A,TRUE,"Лист1";#N/A,#N/A,TRUE,"Лист2";#N/A,#N/A,TRUE,"Лист3"}</definedName>
    <definedName name="аепк" localSheetId="11">#REF!</definedName>
    <definedName name="аепк" localSheetId="12">#REF!</definedName>
    <definedName name="аепк">#REF!</definedName>
    <definedName name="аепывяпвк">#REF!</definedName>
    <definedName name="аиывяр">#REF!,#REF!,#REF!,#REF!,#REF!,#REF!,#REF!,#REF!,#REF!,#REF!</definedName>
    <definedName name="ак6">#N/A</definedName>
    <definedName name="АКЫВР">'[33]29'!$G$66,'[33]29'!$G$68:$G$69,'[33]29'!$G$72,'[33]29'!$G$74:$G$75,'[33]29'!$G$78,'[33]29'!$G$85:$G$86,'[33]29'!$G$89,'[33]29'!$G$92,'[33]29'!$G$99:$G$100,'[33]29'!$G$12,'[33]29'!$G$14:$G$15,'[33]29'!$G$18,'[33]29'!$G$20:$G$21,P1_T29?L4</definedName>
    <definedName name="алн">'[34]20'!$E$8:$H$11,P1_T20_Protection</definedName>
    <definedName name="алнгок">#REF!</definedName>
    <definedName name="алшпд">P4_T2_1_Protect,P5_T2_1_Protect,P6_T2_1_Protect,чвбапьяф</definedName>
    <definedName name="ам" localSheetId="11">[2]FES!#REF!</definedName>
    <definedName name="ам" localSheetId="12">[2]FES!#REF!</definedName>
    <definedName name="ам">[3]FES!#REF!</definedName>
    <definedName name="амасрп">[110]!амасрп</definedName>
    <definedName name="амб">#REF!</definedName>
    <definedName name="АМИФЫП" hidden="1">{"Маржа для директора",#N/A,FALSE,"Маржа Чисто Влад ";"Маржа для директора",#N/A,FALSE,"Маржа Хабаровск";"Маржа для директора",#N/A,FALSE,"Маржа СВОД"}</definedName>
    <definedName name="аморт" localSheetId="11">[2]FES!#REF!</definedName>
    <definedName name="аморт" localSheetId="12">[2]FES!#REF!</definedName>
    <definedName name="аморт">[3]FES!#REF!</definedName>
    <definedName name="Амортизация" localSheetId="11">#REF!</definedName>
    <definedName name="Амортизация" localSheetId="12">#REF!</definedName>
    <definedName name="Амортизация">#REF!</definedName>
    <definedName name="ампнгл">#REF!</definedName>
    <definedName name="амрвб">[93]Свод!#REF!,[93]Свод!#REF!</definedName>
    <definedName name="амчьт" hidden="1">{"План продаж",#N/A,FALSE,"товар"}</definedName>
    <definedName name="ан" localSheetId="11">'[10]5.2-опер.рас ПП'!ан</definedName>
    <definedName name="ан" localSheetId="12">'[10]5.2-опер.рас ПП'!ан</definedName>
    <definedName name="ан">#N/A</definedName>
    <definedName name="анализ" localSheetId="11">'[10]5.2-опер.рас ПП'!анализ</definedName>
    <definedName name="анализ" localSheetId="12">'[10]5.2-опер.рас ПП'!анализ</definedName>
    <definedName name="анализ">#N/A</definedName>
    <definedName name="анвкнг">#REF!</definedName>
    <definedName name="анокеор" hidden="1">'[38]13'!$G$12:$K$12,'[38]13'!$G$15:$K$15,'[38]13'!$G$18:$K$19,'[38]13'!$G$22:$K$22,'[38]13'!$G$25:$K$25,'[38]13'!#REF!,'[38]13'!#REF!,'[38]13'!#REF!</definedName>
    <definedName name="анорен" hidden="1">коцк,P17_T16?unit?ТРУБ,P18_T16?unit?ТРУБ,P19_T16?unit?ТРУБ,P20_T16?unit?ТРУБ,P21_T16?unit?ТРУБ,P22_T16?unit?ТРУБ,P23_T16?unit?ТРУБ</definedName>
    <definedName name="АНР">#REF!</definedName>
    <definedName name="анрьа">#REF!</definedName>
    <definedName name="анц">#N/A</definedName>
    <definedName name="аньвчноьт">#REF!</definedName>
    <definedName name="ао">[9]FES!#REF!</definedName>
    <definedName name="аовкн">#REF!</definedName>
    <definedName name="аог">#N/A</definedName>
    <definedName name="АОЕН" hidden="1">{"Маржа для директора",#N/A,FALSE,"Маржа Чисто Влад ";"Маржа для директора",#N/A,FALSE,"Маржа Хабаровск";"Маржа для директора",#N/A,FALSE,"Маржа СВОД"}</definedName>
    <definedName name="аол" localSheetId="11">#N/A</definedName>
    <definedName name="аол" localSheetId="12">#N/A</definedName>
    <definedName name="аол">#N/A</definedName>
    <definedName name="аолдо" localSheetId="11">#N/A</definedName>
    <definedName name="аолдо" localSheetId="12">#N/A</definedName>
    <definedName name="аолдо">#N/A</definedName>
    <definedName name="аорге">'[38]2'!$E$95:$F$97,P1_T2?unit?ТРУБ</definedName>
    <definedName name="АОРТВАР">P1_T19.1.2?Data,P2_T19.1.2?Data</definedName>
    <definedName name="АОС">#REF!</definedName>
    <definedName name="АОТВКЕ" hidden="1">{"Маржа для директора",#N/A,FALSE,"Маржа Чисто Влад ";"Маржа для директора",#N/A,FALSE,"Маржа Хабаровск";"Маржа для директора",#N/A,FALSE,"Маржа СВОД"}</definedName>
    <definedName name="аоывап">#REF!,#REF!,#REF!,#REF!,#REF!,#REF!,#REF!,#REF!,#REF!,#REF!</definedName>
    <definedName name="ап" localSheetId="11">'[10]5.2-опер.рас ПП'!ап</definedName>
    <definedName name="ап" localSheetId="12">'[10]5.2-опер.рас ПП'!ап</definedName>
    <definedName name="ап">#N/A</definedName>
    <definedName name="апа" localSheetId="11" hidden="1">#REF!</definedName>
    <definedName name="апа" localSheetId="12" hidden="1">#REF!</definedName>
    <definedName name="апа" hidden="1">#REF!</definedName>
    <definedName name="апв">[3]FES!#REF!</definedName>
    <definedName name="апвар">#N/A</definedName>
    <definedName name="апво" hidden="1">#REF!</definedName>
    <definedName name="апвоа">#REF!</definedName>
    <definedName name="апвоапо">#REF!</definedName>
    <definedName name="аплььл">[14]Диапазоны!#REF!</definedName>
    <definedName name="АПМРО">#REF!</definedName>
    <definedName name="апмсра">#REF!</definedName>
    <definedName name="АПМЯЫВЕЯЫ" hidden="1">{"Маржа для директора",#N/A,FALSE,"Маржа Чисто Влад ";"Маржа для директора",#N/A,FALSE,"Маржа Хабаровск";"Маржа для директора",#N/A,FALSE,"Маржа СВОД"}</definedName>
    <definedName name="апн">'[36]Ист-ики финанс-я'!$N$4:$P$30,'[36]Ист-ики финанс-я'!$A$31:$P$38,'[36]Ист-ики финанс-я'!$C$5:$L$5,P1_PROT_I2</definedName>
    <definedName name="апнлг">P1_T21.2.2?Data,P2_T21.2.2?Data</definedName>
    <definedName name="апнов">#REF!,#REF!,#REF!,#REF!</definedName>
    <definedName name="апнсенош">'[38]13'!$G$6:$O$6,'[38]13'!#REF!,'[38]13'!$G$16:$O$16</definedName>
    <definedName name="апоавр">#REF!</definedName>
    <definedName name="апоапо">#REF!</definedName>
    <definedName name="апоапор">#REF!</definedName>
    <definedName name="апооз" localSheetId="11">#REF!</definedName>
    <definedName name="апооз" localSheetId="12">#REF!</definedName>
    <definedName name="апооз">#REF!</definedName>
    <definedName name="апопа">#REF!,#REF!,#REF!,#REF!,#REF!,#REF!,#REF!,#REF!,#REF!,#REF!</definedName>
    <definedName name="апопаот">#REF!</definedName>
    <definedName name="апор">[3]FES!#REF!</definedName>
    <definedName name="апора">#REF!</definedName>
    <definedName name="апорплжлх" localSheetId="11">#REF!</definedName>
    <definedName name="апорплжлх" localSheetId="12">#REF!</definedName>
    <definedName name="апорплжлх">#REF!</definedName>
    <definedName name="апотапрс">#REF!</definedName>
    <definedName name="апотпр">'[111]2002(v2)'!#REF!</definedName>
    <definedName name="апоьт" hidden="1">#REF!,#REF!,#REF!</definedName>
    <definedName name="аппаопаьрп">#N/A</definedName>
    <definedName name="аппввепепв">#REF!</definedName>
    <definedName name="апр" localSheetId="11">#REF!</definedName>
    <definedName name="апр" localSheetId="12">#REF!</definedName>
    <definedName name="апр">#REF!</definedName>
    <definedName name="апр2" localSheetId="11">#REF!</definedName>
    <definedName name="апр2" localSheetId="12">#REF!</definedName>
    <definedName name="апр2">#REF!</definedName>
    <definedName name="апралоаорпло" localSheetId="11">#REF!</definedName>
    <definedName name="апралоаорпло" localSheetId="12">#REF!</definedName>
    <definedName name="апралоаорпло">#REF!</definedName>
    <definedName name="апрапр">#REF!</definedName>
    <definedName name="апрель">#N/A</definedName>
    <definedName name="апри">#REF!</definedName>
    <definedName name="апро" localSheetId="11">#REF!</definedName>
    <definedName name="апро" localSheetId="12">#REF!</definedName>
    <definedName name="апро">#REF!</definedName>
    <definedName name="апроп">#REF!</definedName>
    <definedName name="апрполлд" localSheetId="11">#REF!</definedName>
    <definedName name="апрполлд" localSheetId="12">#REF!</definedName>
    <definedName name="апрполлд">#REF!</definedName>
    <definedName name="апртпопча">#REF!</definedName>
    <definedName name="апршп" localSheetId="11">#REF!</definedName>
    <definedName name="апршп" localSheetId="12">#REF!</definedName>
    <definedName name="апршп">#REF!</definedName>
    <definedName name="АПСРОТПР">P1_T19.1.1?Data,P2_T19.1.1?Data</definedName>
    <definedName name="апу">#N/A</definedName>
    <definedName name="апч">#REF!</definedName>
    <definedName name="ара" localSheetId="11">#REF!</definedName>
    <definedName name="ара" localSheetId="12">#REF!</definedName>
    <definedName name="ара">#REF!</definedName>
    <definedName name="аре" localSheetId="11">#REF!</definedName>
    <definedName name="аре" localSheetId="12">#REF!</definedName>
    <definedName name="аре">#REF!</definedName>
    <definedName name="аро">[9]FES!#REF!</definedName>
    <definedName name="ароиджо">#REF!</definedName>
    <definedName name="арот">#REF!</definedName>
    <definedName name="арплоф" localSheetId="11">#REF!</definedName>
    <definedName name="арплоф" localSheetId="12">#REF!</definedName>
    <definedName name="арплоф">#REF!</definedName>
    <definedName name="арплпр" localSheetId="11">#REF!</definedName>
    <definedName name="арплпр" localSheetId="12">#REF!</definedName>
    <definedName name="арплпр">#REF!</definedName>
    <definedName name="арплск" localSheetId="11">#REF!</definedName>
    <definedName name="арплск" localSheetId="12">#REF!</definedName>
    <definedName name="арплск">#REF!</definedName>
    <definedName name="арра">#REF!</definedName>
    <definedName name="арьк">[9]FES!#REF!</definedName>
    <definedName name="АРЯЫАИ" hidden="1">{#N/A,#N/A,TRUE,"Лист1";#N/A,#N/A,TRUE,"Лист2";#N/A,#N/A,TRUE,"Лист3"}</definedName>
    <definedName name="аскенгон">'[34]29'!$P$18:$P$25,P1_T17?unit?ТГКАЛ,P2_T17?unit?ТГКАЛ</definedName>
    <definedName name="асл">#REF!</definedName>
    <definedName name="аснош">#REF!</definedName>
    <definedName name="АСО">#REF!</definedName>
    <definedName name="асор">#REF!</definedName>
    <definedName name="асполв" hidden="1">{#N/A,#N/A,TRUE,"Лист1";#N/A,#N/A,TRUE,"Лист2";#N/A,#N/A,TRUE,"Лист3"}</definedName>
    <definedName name="асрл">P1_T29?L5</definedName>
    <definedName name="астпь">#REF!,#REF!,#REF!,#REF!,#REF!,#REF!,#REF!,#REF!,#REF!,#REF!</definedName>
    <definedName name="асчрар">#REF!</definedName>
    <definedName name="атоар">#REF!,#REF!,#REF!,#REF!,#REF!,#REF!,#REF!,#REF!,#REF!,#REF!,#REF!,#REF!</definedName>
    <definedName name="аторпрдл">#REF!</definedName>
    <definedName name="АТП" localSheetId="11">#REF!</definedName>
    <definedName name="АТП" localSheetId="12">#REF!</definedName>
    <definedName name="АТП">#REF!</definedName>
    <definedName name="аукапм" localSheetId="11">#REF!</definedName>
    <definedName name="аукапм" localSheetId="12">#REF!</definedName>
    <definedName name="аукапм">#REF!</definedName>
    <definedName name="ауке">#REF!</definedName>
    <definedName name="аупкер">#N/A</definedName>
    <definedName name="ачваот">#REF!</definedName>
    <definedName name="ачоьвао" hidden="1">{"Маржа для директора",#N/A,FALSE,"Маржа Чисто Влад ";"Маржа для директора",#N/A,FALSE,"Маржа Хабаровск";"Маржа для директора",#N/A,FALSE,"Маржа СВОД"}</definedName>
    <definedName name="ачьч">[27]Уравнения!#REF!</definedName>
    <definedName name="аше" localSheetId="11">#N/A</definedName>
    <definedName name="аше" localSheetId="12">#N/A</definedName>
    <definedName name="аше">#N/A</definedName>
    <definedName name="аывпьл">#REF!</definedName>
    <definedName name="аыеао">[9]FES!#REF!</definedName>
    <definedName name="аыопа">[9]FES!#REF!</definedName>
    <definedName name="АЫРУКЕ" hidden="1">{"Маржа для директора",#N/A,FALSE,"Маржа Чисто Влад ";"Маржа для директора",#N/A,FALSE,"Маржа Хабаровск";"Маржа для директора",#N/A,FALSE,"Маржа СВОД"}</definedName>
    <definedName name="АЫЯРЧАИР">#REF!</definedName>
    <definedName name="аь">'[38]2.1'!$G$121:$H$121,'[38]2.1'!$G$136:$H$136,'[38]2.1'!$A$181:$IV$281,'[38]2.1'!$M$1:$AM$65536,'[38]2.1'!$B$33:$B$33,P1_T2.1_Protect,P2_T2.1_Protect,P3_T2.1_Protect</definedName>
    <definedName name="аьвланнот">#REF!</definedName>
    <definedName name="аьлгнл">P1_T2?Protection,P2_T2?Protection</definedName>
    <definedName name="аьлпр">[35]Смета!#REF!</definedName>
    <definedName name="аьор">#REF!</definedName>
    <definedName name="аьпр">[9]FES!#REF!</definedName>
    <definedName name="аьчт">#REF!</definedName>
    <definedName name="аяыпамыпмипи">#N/A</definedName>
    <definedName name="б">#N/A</definedName>
    <definedName name="_xlnm.Database" localSheetId="11">#REF!</definedName>
    <definedName name="_xlnm.Database" localSheetId="12">#REF!</definedName>
    <definedName name="_xlnm.Database">#REF!</definedName>
    <definedName name="Базовые">'[112]Производство электроэнергии'!$A$95</definedName>
    <definedName name="БазовыйПериод" localSheetId="11">[113]Заголовок!$B$15</definedName>
    <definedName name="БазовыйПериод" localSheetId="12">[113]Заголовок!$B$15</definedName>
    <definedName name="БазовыйПериод">#REF!</definedName>
    <definedName name="БазовыйПериод_2" localSheetId="11">#REF!</definedName>
    <definedName name="БазовыйПериод_2" localSheetId="12">#REF!</definedName>
    <definedName name="БазовыйПериод_2">#REF!</definedName>
    <definedName name="Балимела" localSheetId="11" hidden="1">{"PRINTME",#N/A,FALSE,"FINAL-10"}</definedName>
    <definedName name="Балимела" localSheetId="12" hidden="1">{"PRINTME",#N/A,FALSE,"FINAL-10"}</definedName>
    <definedName name="Балимела" hidden="1">{"PRINTME",#N/A,FALSE,"FINAL-10"}</definedName>
    <definedName name="БАЬР">#REF!</definedName>
    <definedName name="бб">#N/A</definedName>
    <definedName name="ббббб">#N/A</definedName>
    <definedName name="бгобдшн">#REF!</definedName>
    <definedName name="Без_НДС" localSheetId="11">#REF!</definedName>
    <definedName name="Без_НДС" localSheetId="12">#REF!</definedName>
    <definedName name="Без_НДС">#REF!</definedName>
    <definedName name="бета" localSheetId="11">#REF!</definedName>
    <definedName name="бета" localSheetId="12">#REF!</definedName>
    <definedName name="бета">#REF!</definedName>
    <definedName name="бидплро" localSheetId="11">#REF!</definedName>
    <definedName name="бидплро" localSheetId="12">#REF!</definedName>
    <definedName name="бидплро">#REF!</definedName>
    <definedName name="Бищкек02" localSheetId="11">#REF!</definedName>
    <definedName name="Бищкек02" localSheetId="12">#REF!</definedName>
    <definedName name="Бищкек02">#REF!</definedName>
    <definedName name="БК">#N/A</definedName>
    <definedName name="БлокК_1" localSheetId="11">#REF!</definedName>
    <definedName name="БлокК_1" localSheetId="12">#REF!</definedName>
    <definedName name="БлокК_1">#REF!</definedName>
    <definedName name="БлокК_2" localSheetId="11">'[114]2007'!#REF!</definedName>
    <definedName name="БлокК_2" localSheetId="12">'[114]2007'!#REF!</definedName>
    <definedName name="БлокК_2">'[114]2007'!#REF!</definedName>
    <definedName name="бмдважэ" localSheetId="11">#REF!</definedName>
    <definedName name="бмдважэ" localSheetId="12">#REF!</definedName>
    <definedName name="бмдважэ">#REF!</definedName>
    <definedName name="бмр" localSheetId="11">#REF!</definedName>
    <definedName name="бмр" localSheetId="12">#REF!</definedName>
    <definedName name="бмр">#REF!</definedName>
    <definedName name="БС">[115]Справочники!$A$4:$A$6</definedName>
    <definedName name="бь" localSheetId="11">#REF!</definedName>
    <definedName name="бь" localSheetId="12">#REF!</definedName>
    <definedName name="бь">#REF!</definedName>
    <definedName name="бьог" localSheetId="11">#REF!,#REF!,#REF!,#REF!,#REF!,#REF!,#REF!,#REF!,#REF!,#REF!,#REF!,#REF!</definedName>
    <definedName name="бьог" localSheetId="12">#REF!,#REF!,#REF!,#REF!,#REF!,#REF!,#REF!,#REF!,#REF!,#REF!,#REF!,#REF!</definedName>
    <definedName name="бьог">#REF!,#REF!,#REF!,#REF!,#REF!,#REF!,#REF!,#REF!,#REF!,#REF!,#REF!,#REF!</definedName>
    <definedName name="Бюджетные_электроэнергии">'[112]Производство электроэнергии'!$A$111</definedName>
    <definedName name="в">[116]!Выборка_БА_ЖД</definedName>
    <definedName name="в23ё">#N/A</definedName>
    <definedName name="ва">#N/A</definedName>
    <definedName name="ваари" hidden="1">{"Маржа для директора",#N/A,FALSE,"Маржа Чисто Влад ";"Маржа для директора",#N/A,FALSE,"Маржа Хабаровск";"Маржа для директора",#N/A,FALSE,"Маржа СВОД"}</definedName>
    <definedName name="вадб">'[38]4'!#REF!,'[38]4'!#REF!,'[38]4'!#REF!</definedName>
    <definedName name="ваенсл">P1_T29?item_ext?2СТ.М</definedName>
    <definedName name="ваенув">[9]FES!#REF!</definedName>
    <definedName name="ваеовкен">[13]FES!#REF!</definedName>
    <definedName name="ваеоыц">'[36]2.1'!$M$9:$M$10,P1_PROT_21,P2_PROT_21,P3_PROT_21,P4_PROT_21,P5_PROT_21</definedName>
    <definedName name="вакергвке">'[34]29'!$O$18:$O$25,P1_T17?unit?РУБ.ГКАЛ,P2_T17?unit?РУБ.ГКАЛ</definedName>
    <definedName name="вал" localSheetId="11">#REF!</definedName>
    <definedName name="вал" localSheetId="12">#REF!</definedName>
    <definedName name="вал">#REF!</definedName>
    <definedName name="Валюта" localSheetId="11">#REF!</definedName>
    <definedName name="Валюта" localSheetId="12">#REF!</definedName>
    <definedName name="Валюта">#REF!</definedName>
    <definedName name="вам">#N/A</definedName>
    <definedName name="ВАНЕИ">#REF!,#REF!,#REF!,#REF!,#REF!,#REF!,#REF!,#REF!,#REF!,#REF!</definedName>
    <definedName name="ванмшилдьтджьл" localSheetId="11">#REF!</definedName>
    <definedName name="ванмшилдьтджьл" localSheetId="12">#REF!</definedName>
    <definedName name="ванмшилдьтджьл">#REF!</definedName>
    <definedName name="вао">#REF!</definedName>
    <definedName name="ВАОПОРТ">P1_T19.2?Data,P2_T19.2?Data</definedName>
    <definedName name="ваорт" hidden="1">{"Маржа для директора",#N/A,FALSE,"Маржа Чисто Влад ";"Маржа для директора",#N/A,FALSE,"Маржа Хабаровск";"Маржа для директора",#N/A,FALSE,"Маржа СВОД"}</definedName>
    <definedName name="ВАОТВ" hidden="1">{"Маржа для директора",#N/A,FALSE,"Маржа Чисто Влад ";"Маржа для директора",#N/A,FALSE,"Маржа Хабаровск";"Маржа для директора",#N/A,FALSE,"Маржа СВОД"}</definedName>
    <definedName name="вапвап" localSheetId="11" hidden="1">{"Маржа для директора",#N/A,FALSE,"Маржа Чисто Влад ";"Маржа для директора",#N/A,FALSE,"Маржа Хабаровск";"Маржа для директора",#N/A,FALSE,"Маржа СВОД"}</definedName>
    <definedName name="вапвап" localSheetId="12" hidden="1">{"Маржа для директора",#N/A,FALSE,"Маржа Чисто Влад ";"Маржа для директора",#N/A,FALSE,"Маржа Хабаровск";"Маржа для директора",#N/A,FALSE,"Маржа СВОД"}</definedName>
    <definedName name="вапвап" hidden="1">{"Маржа для директора",#N/A,FALSE,"Маржа Чисто Влад ";"Маржа для директора",#N/A,FALSE,"Маржа Хабаровск";"Маржа для директора",#N/A,FALSE,"Маржа СВОД"}</definedName>
    <definedName name="вапвпа">#N/A</definedName>
    <definedName name="ВАПЕУВ" hidden="1">{"Маржа для директора",#N/A,FALSE,"Маржа Чисто Влад ";"Маржа для директора",#N/A,FALSE,"Маржа Хабаровск";"Маржа для директора",#N/A,FALSE,"Маржа СВОД"}</definedName>
    <definedName name="вапот">#REF!</definedName>
    <definedName name="вапрл">P1_T29?L6</definedName>
    <definedName name="вапро" localSheetId="11">#REF!</definedName>
    <definedName name="вапро" localSheetId="12">#REF!</definedName>
    <definedName name="вапро">#REF!</definedName>
    <definedName name="вапрр" localSheetId="11">#REF!</definedName>
    <definedName name="вапрр" localSheetId="12">#REF!</definedName>
    <definedName name="вапрр">#REF!</definedName>
    <definedName name="вапукп" localSheetId="11" hidden="1">{"Маржа для директора",#N/A,FALSE,"Маржа Чисто Влад ";"Маржа для директора",#N/A,FALSE,"Маржа Хабаровск";"Маржа для директора",#N/A,FALSE,"Маржа СВОД"}</definedName>
    <definedName name="вапукп" localSheetId="12" hidden="1">{"Маржа для директора",#N/A,FALSE,"Маржа Чисто Влад ";"Маржа для директора",#N/A,FALSE,"Маржа Хабаровск";"Маржа для директора",#N/A,FALSE,"Маржа СВОД"}</definedName>
    <definedName name="вапукп" hidden="1">{"Маржа для директора",#N/A,FALSE,"Маржа Чисто Влад ";"Маржа для директора",#N/A,FALSE,"Маржа Хабаровск";"Маржа для директора",#N/A,FALSE,"Маржа СВОД"}</definedName>
    <definedName name="вапукпва" localSheetId="11" hidden="1">{"Маржа для директора",#N/A,FALSE,"Маржа Чисто Влад ";"Маржа для директора",#N/A,FALSE,"Маржа Хабаровск";"Маржа для директора",#N/A,FALSE,"Маржа СВОД"}</definedName>
    <definedName name="вапукпва" localSheetId="12" hidden="1">{"Маржа для директора",#N/A,FALSE,"Маржа Чисто Влад ";"Маржа для директора",#N/A,FALSE,"Маржа Хабаровск";"Маржа для директора",#N/A,FALSE,"Маржа СВОД"}</definedName>
    <definedName name="вапукпва" hidden="1">{"Маржа для директора",#N/A,FALSE,"Маржа Чисто Влад ";"Маржа для директора",#N/A,FALSE,"Маржа Хабаровск";"Маржа для директора",#N/A,FALSE,"Маржа СВОД"}</definedName>
    <definedName name="вапукпукапв" localSheetId="11" hidden="1">{"Маржа для директора",#N/A,FALSE,"Маржа Чисто Влад ";"Маржа для директора",#N/A,FALSE,"Маржа Хабаровск";"Маржа для директора",#N/A,FALSE,"Маржа СВОД"}</definedName>
    <definedName name="вапукпукапв" localSheetId="12" hidden="1">{"Маржа для директора",#N/A,FALSE,"Маржа Чисто Влад ";"Маржа для директора",#N/A,FALSE,"Маржа Хабаровск";"Маржа для директора",#N/A,FALSE,"Маржа СВОД"}</definedName>
    <definedName name="вапукпукапв" hidden="1">{"Маржа для директора",#N/A,FALSE,"Маржа Чисто Влад ";"Маржа для директора",#N/A,FALSE,"Маржа Хабаровск";"Маржа для директора",#N/A,FALSE,"Маржа СВОД"}</definedName>
    <definedName name="вапцп" localSheetId="11" hidden="1">{"Маржа для директора",#N/A,FALSE,"Маржа Чисто Влад ";"Маржа для директора",#N/A,FALSE,"Маржа Хабаровск";"Маржа для директора",#N/A,FALSE,"Маржа СВОД"}</definedName>
    <definedName name="вапцп" localSheetId="12" hidden="1">{"Маржа для директора",#N/A,FALSE,"Маржа Чисто Влад ";"Маржа для директора",#N/A,FALSE,"Маржа Хабаровск";"Маржа для директора",#N/A,FALSE,"Маржа СВОД"}</definedName>
    <definedName name="вапцп" hidden="1">{"Маржа для директора",#N/A,FALSE,"Маржа Чисто Влад ";"Маржа для директора",#N/A,FALSE,"Маржа Хабаровск";"Маржа для директора",#N/A,FALSE,"Маржа СВОД"}</definedName>
    <definedName name="вапцуаыв" localSheetId="11" hidden="1">{"Маржа для директора",#N/A,FALSE,"Маржа Чисто Влад ";"Маржа для директора",#N/A,FALSE,"Маржа Хабаровск";"Маржа для директора",#N/A,FALSE,"Маржа СВОД"}</definedName>
    <definedName name="вапцуаыв" localSheetId="12" hidden="1">{"Маржа для директора",#N/A,FALSE,"Маржа Чисто Влад ";"Маржа для директора",#N/A,FALSE,"Маржа Хабаровск";"Маржа для директора",#N/A,FALSE,"Маржа СВОД"}</definedName>
    <definedName name="вапцуаыв" hidden="1">{"Маржа для директора",#N/A,FALSE,"Маржа Чисто Влад ";"Маржа для директора",#N/A,FALSE,"Маржа Хабаровск";"Маржа для директора",#N/A,FALSE,"Маржа СВОД"}</definedName>
    <definedName name="вапцукав" localSheetId="11" hidden="1">{"Маржа для директора",#N/A,FALSE,"Маржа Чисто Влад ";"Маржа для директора",#N/A,FALSE,"Маржа Хабаровск";"Маржа для директора",#N/A,FALSE,"Маржа СВОД"}</definedName>
    <definedName name="вапцукав" localSheetId="12" hidden="1">{"Маржа для директора",#N/A,FALSE,"Маржа Чисто Влад ";"Маржа для директора",#N/A,FALSE,"Маржа Хабаровск";"Маржа для директора",#N/A,FALSE,"Маржа СВОД"}</definedName>
    <definedName name="вапцукав" hidden="1">{"Маржа для директора",#N/A,FALSE,"Маржа Чисто Влад ";"Маржа для директора",#N/A,FALSE,"Маржа Хабаровск";"Маржа для директора",#N/A,FALSE,"Маржа СВОД"}</definedName>
    <definedName name="вапыв">#REF!</definedName>
    <definedName name="вар">#REF!</definedName>
    <definedName name="варпукрпуа" localSheetId="11" hidden="1">{"Маржа для директора",#N/A,FALSE,"Маржа Чисто Влад ";"Маржа для директора",#N/A,FALSE,"Маржа Хабаровск";"Маржа для директора",#N/A,FALSE,"Маржа СВОД"}</definedName>
    <definedName name="варпукрпуа" localSheetId="12" hidden="1">{"Маржа для директора",#N/A,FALSE,"Маржа Чисто Влад ";"Маржа для директора",#N/A,FALSE,"Маржа Хабаровск";"Маржа для директора",#N/A,FALSE,"Маржа СВОД"}</definedName>
    <definedName name="варпукрпуа" hidden="1">{"Маржа для директора",#N/A,FALSE,"Маржа Чисто Влад ";"Маржа для директора",#N/A,FALSE,"Маржа Хабаровск";"Маржа для директора",#N/A,FALSE,"Маржа СВОД"}</definedName>
    <definedName name="варрвф">#REF!</definedName>
    <definedName name="варт">#REF!,#REF!</definedName>
    <definedName name="вартка" hidden="1">{"PRINTME",#N/A,FALSE,"FINAL-10"}</definedName>
    <definedName name="варф">#REF!</definedName>
    <definedName name="вау" localSheetId="11">#REF!</definedName>
    <definedName name="вау" localSheetId="12">#REF!</definedName>
    <definedName name="вау">#REF!</definedName>
    <definedName name="ВАЧТРВС" hidden="1">{"Маржа для директора",#N/A,FALSE,"Маржа Чисто Влад ";"Маржа для директора",#N/A,FALSE,"Маржа Хабаровск";"Маржа для директора",#N/A,FALSE,"Маржа СВОД"}</definedName>
    <definedName name="ваыич">#REF!</definedName>
    <definedName name="ваык" hidden="1">{"План продаж",#N/A,FALSE,"товар"}</definedName>
    <definedName name="ваяьлапл">'[38]2.2'!$G$109:$H$109,'[38]2.2'!$G$136:$H$136,'[38]2.2'!$A$183:$IV$283,'[38]2.2'!$M$1:$AM$65536,'[38]2.2'!$B$178:$B$178,P1_T2_2_Protect,P2_T2_2_Protect,P3_T2_2_Protect</definedName>
    <definedName name="вв">#N/A</definedName>
    <definedName name="ввв">#REF!</definedName>
    <definedName name="вввв">#REF!</definedName>
    <definedName name="вввввв" localSheetId="11">MATCH(0.01,End_Bal,-1)+1</definedName>
    <definedName name="вввввв" localSheetId="12">MATCH(0.01,End_Bal,-1)+1</definedName>
    <definedName name="вввввв">MATCH(0.01,End_Bal,-1)+1</definedName>
    <definedName name="ввввввв">#REF!</definedName>
    <definedName name="ввввввввв">#REF!</definedName>
    <definedName name="ввввввввввввв">#REF!</definedName>
    <definedName name="ввввввввввввввввввввввввввввввв">[3]FES!#REF!</definedName>
    <definedName name="вввкер">#REF!</definedName>
    <definedName name="ввод_итог" localSheetId="11">#REF!</definedName>
    <definedName name="ввод_итог" localSheetId="12">#REF!</definedName>
    <definedName name="ввод_итог">#REF!</definedName>
    <definedName name="вгленг">[9]FES!#REF!</definedName>
    <definedName name="ВД">[117]списки!$D$145:$D$171</definedName>
    <definedName name="веавкы" hidden="1">{"Маржа для директора",#N/A,FALSE,"Маржа Чисто Влад ";"Маржа для директора",#N/A,FALSE,"Маржа Хабаровск";"Маржа для директора",#N/A,FALSE,"Маржа СВОД"}</definedName>
    <definedName name="веапку" localSheetId="11">#REF!</definedName>
    <definedName name="веапку" localSheetId="12">#REF!</definedName>
    <definedName name="веапку">#REF!</definedName>
    <definedName name="веапреп" hidden="1">{"Маржа для директора",#N/A,FALSE,"Маржа Чисто Влад ";"Маржа для директора",#N/A,FALSE,"Маржа Хабаровск";"Маржа для директора",#N/A,FALSE,"Маржа СВОД"}</definedName>
    <definedName name="веапртвнке" hidden="1">'[75]0'!$C$23:$E$23,'[75]0'!$C$36:$E$36,'[75]0'!#REF!,'[75]0'!#REF!,'[75]0'!#REF!,'[75]0'!#REF!,'[75]0'!#REF!,'[75]0'!#REF!,'[75]0'!#REF!</definedName>
    <definedName name="век" localSheetId="11">#REF!</definedName>
    <definedName name="век" localSheetId="12">#REF!</definedName>
    <definedName name="век">#REF!</definedName>
    <definedName name="векр">#REF!,#REF!,#REF!,#REF!,[0]!P1_ДиапазонЗащиты,[0]!P2_ДиапазонЗащиты,[0]!P3_ДиапазонЗащиты,[0]!P4_ДиапазонЗащиты</definedName>
    <definedName name="венвк">P9_T12?unit?ГА,P10_T12?unit?ГА,P11_T12?unit?ГА</definedName>
    <definedName name="вендлвчеы">#REF!</definedName>
    <definedName name="ВЕПЛСЕП">#REF!</definedName>
    <definedName name="вепо">#REF!</definedName>
    <definedName name="вепог">#REF!</definedName>
    <definedName name="вепое">[57]Лист1!#REF!</definedName>
    <definedName name="ВЕПУ" hidden="1">{"Маржа для директора",#N/A,FALSE,"Маржа Чисто Влад ";"Маржа для директора",#N/A,FALSE,"Маржа Хабаровск";"Маржа для директора",#N/A,FALSE,"Маржа СВОД"}</definedName>
    <definedName name="ВЕР">#REF!</definedName>
    <definedName name="верч">'[11]27'!$T$21:$W$21,'[11]27'!$Z$21:$AC$21,'[11]27'!$AF$21:$AI$21,'[11]27'!$AL$21:$AO$21,'[11]27'!$E$21:$I$21,P1_T27?L4.2</definedName>
    <definedName name="веув">#REF!</definedName>
    <definedName name="веуньл">#REF!</definedName>
    <definedName name="веуоыеп">'[38]0.1'!$K$5:$K$5,'[38]0.1'!$H$5:$H$5,'[38]0.1'!#REF!,'[38]0.1'!#REF!,'[38]0.1'!$H$11:$H$11,'[38]0.1'!$A$13:$IV$113,'[38]0.1'!$P$1:$AP$65536,'[38]0.1'!$N$5:$N$5</definedName>
    <definedName name="Вид_деятельности" localSheetId="11">'[118]Реестр платежей'!#REF!</definedName>
    <definedName name="Вид_деятельности" localSheetId="12">'[118]Реестр платежей'!#REF!</definedName>
    <definedName name="Вид_деятельности">'[118]Реестр платежей'!#REF!</definedName>
    <definedName name="вид_ремонта">'[119]Списки для ввода'!$A$5:$A$7</definedName>
    <definedName name="вид_ремонта2">'[120]Списки для ввода'!$A$5:$A$6</definedName>
    <definedName name="видсс" localSheetId="11" hidden="1">{#N/A,#N/A,FALSE,"Себестоимсть-97"}</definedName>
    <definedName name="видсс" localSheetId="12" hidden="1">{#N/A,#N/A,FALSE,"Себестоимсть-97"}</definedName>
    <definedName name="видсс" hidden="1">{#N/A,#N/A,FALSE,"Себестоимсть-97"}</definedName>
    <definedName name="Вика" localSheetId="11" hidden="1">P5_T1_Protect,P6_T1_Protect,P7_T1_Protect,P8_T1_Protect,P9_T1_Protect,P10_T1_Protect,P11_T1_Protect,P12_T1_Protect,P13_T1_Protect,P14_T1_Protect</definedName>
    <definedName name="Вика" localSheetId="12" hidden="1">P5_T1_Protect,P6_T1_Protect,P7_T1_Protect,P8_T1_Protect,P9_T1_Protect,P10_T1_Protect,P11_T1_Protect,P12_T1_Protect,P13_T1_Protect,P14_T1_Protect</definedName>
    <definedName name="Вика" hidden="1">P5_T1_Protect,P6_T1_Protect,P7_T1_Protect,P8_T1_Protect,P9_T1_Protect,P10_T1_Protect,P11_T1_Protect,P12_T1_Protect,P13_T1_Protect,P14_T1_Protect</definedName>
    <definedName name="вирп">'[34]21'!$E$31:$E$33,'[34]21'!$G$31:$K$33,'[34]21'!$B$14:$B$16,'[34]21'!$B$20:$B$22,'[34]21'!$B$26:$B$28,'[34]21'!$B$31:$B$33,'[34]21'!$M$31:$M$33,P1_T21_Protection</definedName>
    <definedName name="вит" localSheetId="11">#REF!</definedName>
    <definedName name="вит" localSheetId="12">#REF!</definedName>
    <definedName name="вит">#REF!</definedName>
    <definedName name="ВИТА">#REF!</definedName>
    <definedName name="витт" localSheetId="11" hidden="1">{#N/A,#N/A,TRUE,"Лист1";#N/A,#N/A,TRUE,"Лист2";#N/A,#N/A,TRUE,"Лист3"}</definedName>
    <definedName name="витт" localSheetId="12" hidden="1">{#N/A,#N/A,TRUE,"Лист1";#N/A,#N/A,TRUE,"Лист2";#N/A,#N/A,TRUE,"Лист3"}</definedName>
    <definedName name="витт" hidden="1">{#N/A,#N/A,TRUE,"Лист1";#N/A,#N/A,TRUE,"Лист2";#N/A,#N/A,TRUE,"Лист3"}</definedName>
    <definedName name="вйу" localSheetId="11">#REF!</definedName>
    <definedName name="вйу" localSheetId="12">#REF!</definedName>
    <definedName name="вйу">#REF!</definedName>
    <definedName name="вк" localSheetId="11" hidden="1">{"Маржа для директора",#N/A,FALSE,"Маржа Чисто Влад ";"Маржа для директора",#N/A,FALSE,"Маржа Хабаровск";"Маржа для директора",#N/A,FALSE,"Маржа СВОД"}</definedName>
    <definedName name="вк" localSheetId="12" hidden="1">{"Маржа для директора",#N/A,FALSE,"Маржа Чисто Влад ";"Маржа для директора",#N/A,FALSE,"Маржа Хабаровск";"Маржа для директора",#N/A,FALSE,"Маржа СВОД"}</definedName>
    <definedName name="вк" hidden="1">{"Маржа для директора",#N/A,FALSE,"Маржа Чисто Влад ";"Маржа для директора",#N/A,FALSE,"Маржа Хабаровск";"Маржа для директора",#N/A,FALSE,"Маржа СВОД"}</definedName>
    <definedName name="вк5">#N/A</definedName>
    <definedName name="вка">#REF!</definedName>
    <definedName name="вкаы">#REF!</definedName>
    <definedName name="вке">#N/A</definedName>
    <definedName name="вкеапруыр" hidden="1">{#N/A,#N/A,FALSE,"Себестоимсть-97"}</definedName>
    <definedName name="вкегвк">P2_T12?L3.x,P3_T12?L3.x,P4_T12?L3.x,P5_T12?L3.x,P6_T12?L3.x,P7_T12?L3.x,P8_T12?L3.x,P9_T12?L3.x,P10_T12?L3.x</definedName>
    <definedName name="вкеоенв">#REF!</definedName>
    <definedName name="вкер">#REF!</definedName>
    <definedName name="вкеун">#REF!</definedName>
    <definedName name="вкеы">#REF!</definedName>
    <definedName name="вкке" hidden="1">{#N/A,#N/A,TRUE,"Лист1";#N/A,#N/A,TRUE,"Лист2";#N/A,#N/A,TRUE,"Лист3"}</definedName>
    <definedName name="вкн" hidden="1">{"Маржа для директора",#N/A,FALSE,"Маржа Чисто Влад ";"Маржа для директора",#N/A,FALSE,"Маржа Хабаровск";"Маржа для директора",#N/A,FALSE,"Маржа СВОД"}</definedName>
    <definedName name="вкрфыгукн">#REF!</definedName>
    <definedName name="вкцк">#REF!</definedName>
    <definedName name="вкыну">P2_T17_Protection,P3_T17_Protection,P4_T17_Protection,P5_T17_Protection,поолдю</definedName>
    <definedName name="Вл" localSheetId="11">#REF!</definedName>
    <definedName name="Вл" localSheetId="12">#REF!</definedName>
    <definedName name="Вл">#REF!</definedName>
    <definedName name="вль">IF(Loan_Amount*Interest_Rate*Loan_Years*Loan_Start&gt;0,1,0)</definedName>
    <definedName name="вм">#N/A</definedName>
    <definedName name="вмивртвр">#N/A</definedName>
    <definedName name="вн">'[11]27'!$M$19:$P$19,P1_T27?L4.1.2</definedName>
    <definedName name="Вн.темп">[121]договор!$C$9</definedName>
    <definedName name="Вн.темп." localSheetId="11">#REF!</definedName>
    <definedName name="Вн.темп." localSheetId="12">#REF!</definedName>
    <definedName name="Вн.темп.">#REF!</definedName>
    <definedName name="Вн.темп.32" localSheetId="11">#REF!</definedName>
    <definedName name="Вн.темп.32" localSheetId="12">#REF!</definedName>
    <definedName name="Вн.темп.32">#REF!</definedName>
    <definedName name="Вн.темп1">[121]договор!$C$9</definedName>
    <definedName name="Вн.темп10" localSheetId="11">#REF!</definedName>
    <definedName name="Вн.темп10" localSheetId="12">#REF!</definedName>
    <definedName name="Вн.темп10">#REF!</definedName>
    <definedName name="Вн.темп11" localSheetId="11">#REF!</definedName>
    <definedName name="Вн.темп11" localSheetId="12">#REF!</definedName>
    <definedName name="Вн.темп11">#REF!</definedName>
    <definedName name="ВН.темп12" localSheetId="11">#REF!</definedName>
    <definedName name="ВН.темп12" localSheetId="12">#REF!</definedName>
    <definedName name="ВН.темп12">#REF!</definedName>
    <definedName name="Вн.темп13" localSheetId="11">#REF!</definedName>
    <definedName name="Вн.темп13" localSheetId="12">#REF!</definedName>
    <definedName name="Вн.темп13">#REF!</definedName>
    <definedName name="Вн.темп14" localSheetId="11">#REF!</definedName>
    <definedName name="Вн.темп14" localSheetId="12">#REF!</definedName>
    <definedName name="Вн.темп14">#REF!</definedName>
    <definedName name="Вн.темп15" localSheetId="11">#REF!</definedName>
    <definedName name="Вн.темп15" localSheetId="12">#REF!</definedName>
    <definedName name="Вн.темп15">#REF!</definedName>
    <definedName name="Вн.темп16" localSheetId="11">#REF!</definedName>
    <definedName name="Вн.темп16" localSheetId="12">#REF!</definedName>
    <definedName name="Вн.темп16">#REF!</definedName>
    <definedName name="Вн.темп17" localSheetId="11">#REF!</definedName>
    <definedName name="Вн.темп17" localSheetId="12">#REF!</definedName>
    <definedName name="Вн.темп17">#REF!</definedName>
    <definedName name="Вн.темп18" localSheetId="11">#REF!</definedName>
    <definedName name="Вн.темп18" localSheetId="12">#REF!</definedName>
    <definedName name="Вн.темп18">#REF!</definedName>
    <definedName name="Вн.темп19" localSheetId="11">#REF!</definedName>
    <definedName name="Вн.темп19" localSheetId="12">#REF!</definedName>
    <definedName name="Вн.темп19">#REF!</definedName>
    <definedName name="Вн.темп2">[121]договор!$C$10</definedName>
    <definedName name="Вн.темп20" localSheetId="11">#REF!</definedName>
    <definedName name="Вн.темп20" localSheetId="12">#REF!</definedName>
    <definedName name="Вн.темп20">#REF!</definedName>
    <definedName name="Вн.темп21" localSheetId="11">#REF!</definedName>
    <definedName name="Вн.темп21" localSheetId="12">#REF!</definedName>
    <definedName name="Вн.темп21">#REF!</definedName>
    <definedName name="Вн.темп22" localSheetId="11">#REF!</definedName>
    <definedName name="Вн.темп22" localSheetId="12">#REF!</definedName>
    <definedName name="Вн.темп22">#REF!</definedName>
    <definedName name="Вн.темп23" localSheetId="11">#REF!</definedName>
    <definedName name="Вн.темп23" localSheetId="12">#REF!</definedName>
    <definedName name="Вн.темп23">#REF!</definedName>
    <definedName name="Вн.темп24" localSheetId="11">#REF!</definedName>
    <definedName name="Вн.темп24" localSheetId="12">#REF!</definedName>
    <definedName name="Вн.темп24">#REF!</definedName>
    <definedName name="Вн.темп25" localSheetId="11">#REF!</definedName>
    <definedName name="Вн.темп25" localSheetId="12">#REF!</definedName>
    <definedName name="Вн.темп25">#REF!</definedName>
    <definedName name="Вн.темп26" localSheetId="11">#REF!</definedName>
    <definedName name="Вн.темп26" localSheetId="12">#REF!</definedName>
    <definedName name="Вн.темп26">#REF!</definedName>
    <definedName name="Вн.темп27" localSheetId="11">#REF!</definedName>
    <definedName name="Вн.темп27" localSheetId="12">#REF!</definedName>
    <definedName name="Вн.темп27">#REF!</definedName>
    <definedName name="Вн.темп28" localSheetId="11">#REF!</definedName>
    <definedName name="Вн.темп28" localSheetId="12">#REF!</definedName>
    <definedName name="Вн.темп28">#REF!</definedName>
    <definedName name="Вн.темп29" localSheetId="11">#REF!</definedName>
    <definedName name="Вн.темп29" localSheetId="12">#REF!</definedName>
    <definedName name="Вн.темп29">#REF!</definedName>
    <definedName name="Вн.темп3">[121]договор!$C$11</definedName>
    <definedName name="Вн.темп30" localSheetId="11">#REF!</definedName>
    <definedName name="Вн.темп30" localSheetId="12">#REF!</definedName>
    <definedName name="Вн.темп30">#REF!</definedName>
    <definedName name="Вн.темп31" localSheetId="11">#REF!</definedName>
    <definedName name="Вн.темп31" localSheetId="12">#REF!</definedName>
    <definedName name="Вн.темп31">#REF!</definedName>
    <definedName name="Вн.темп32" localSheetId="11">#REF!</definedName>
    <definedName name="Вн.темп32" localSheetId="12">#REF!</definedName>
    <definedName name="Вн.темп32">#REF!</definedName>
    <definedName name="Вн.темп33" localSheetId="11">#REF!</definedName>
    <definedName name="Вн.темп33" localSheetId="12">#REF!</definedName>
    <definedName name="Вн.темп33">#REF!</definedName>
    <definedName name="Вн.темп34" localSheetId="11">#REF!</definedName>
    <definedName name="Вн.темп34" localSheetId="12">#REF!</definedName>
    <definedName name="Вн.темп34">#REF!</definedName>
    <definedName name="Вн.темп4">[121]договор!$C$12</definedName>
    <definedName name="Вн.темп5">[121]договор!$C$13</definedName>
    <definedName name="Вн.темп6">[121]договор!$C$14</definedName>
    <definedName name="Вн.темп7">[121]договор!$C$15</definedName>
    <definedName name="Вн.темп8">[121]договор!$C$16</definedName>
    <definedName name="Вн.темп9">[121]договор!$C$17</definedName>
    <definedName name="внлвр">#REF!,#REF!</definedName>
    <definedName name="внпо">#REF!</definedName>
    <definedName name="внр">#REF!</definedName>
    <definedName name="внув">P20_T16?item_ext?ЧЕЛ,P21_T16?item_ext?ЧЕЛ,ьнкно,впрткае</definedName>
    <definedName name="Внутр" localSheetId="11">#REF!</definedName>
    <definedName name="Внутр" localSheetId="12">#REF!</definedName>
    <definedName name="Внутр">#REF!</definedName>
    <definedName name="во" localSheetId="11">#REF!</definedName>
    <definedName name="во" localSheetId="12">#REF!</definedName>
    <definedName name="во">#REF!</definedName>
    <definedName name="во_св" localSheetId="11">#REF!</definedName>
    <definedName name="во_св" localSheetId="12">#REF!</definedName>
    <definedName name="во_св">#REF!</definedName>
    <definedName name="во_уд" localSheetId="11">#REF!</definedName>
    <definedName name="во_уд" localSheetId="12">#REF!</definedName>
    <definedName name="во_уд">#REF!</definedName>
    <definedName name="ВОRef">[122]Enums!$A$1:$A$5</definedName>
    <definedName name="воанл">'[11]27'!$F$16:$I$16,P1_T27?L4.1</definedName>
    <definedName name="воен">P2_T12?L3.1.x,P3_T12?L3.1.x,P4_T12?L3.1.x,P5_T12?L3.1.x,P6_T12?L3.1.x,P7_T12?L3.1.x,P8_T12?L3.1.x,P9_T12?L3.1.x,P10_T12?L3.1.x</definedName>
    <definedName name="военве">#REF!</definedName>
    <definedName name="Волгоградэнерго" localSheetId="11">#REF!</definedName>
    <definedName name="Волгоградэнерго" localSheetId="12">#REF!</definedName>
    <definedName name="Волгоградэнерго">#REF!</definedName>
    <definedName name="вопвпроп" hidden="1">{"Маржа для директора",#N/A,FALSE,"Маржа Чисто Влад ";"Маржа для директора",#N/A,FALSE,"Маржа Хабаровск";"Маржа для директора",#N/A,FALSE,"Маржа СВОД"}</definedName>
    <definedName name="ворт">#REF!</definedName>
    <definedName name="вортено">#REF!</definedName>
    <definedName name="восемь" localSheetId="11">#REF!</definedName>
    <definedName name="восемь" localSheetId="12">#REF!</definedName>
    <definedName name="восемь">#REF!</definedName>
    <definedName name="вот">#REF!</definedName>
    <definedName name="ВОШБДНЕН">MATCH(0.01,End_Bal,-1)+1</definedName>
    <definedName name="ВОЫВ">#REF!</definedName>
    <definedName name="вп">#REF!</definedName>
    <definedName name="ВПВЕР" hidden="1">{#N/A,#N/A,TRUE,"Лист1";#N/A,#N/A,TRUE,"Лист2";#N/A,#N/A,TRUE,"Лист3"}</definedName>
    <definedName name="впер" localSheetId="11">#REF!</definedName>
    <definedName name="впер" localSheetId="12">#REF!</definedName>
    <definedName name="впер">#REF!</definedName>
    <definedName name="впке" localSheetId="11">#REF!</definedName>
    <definedName name="впке" localSheetId="12">#REF!</definedName>
    <definedName name="впке">#REF!</definedName>
    <definedName name="ВПКНЦУП" hidden="1">{"Маржа для директора",#N/A,FALSE,"Маржа Чисто Влад ";"Маржа для директора",#N/A,FALSE,"Маржа Хабаровск";"Маржа для директора",#N/A,FALSE,"Маржа СВОД"}</definedName>
    <definedName name="вплр" hidden="1">{"Маржа для директора",#N/A,FALSE,"Маржа Чисто Влад ";"Маржа для директора",#N/A,FALSE,"Маржа Хабаровск";"Маржа для директора",#N/A,FALSE,"Маржа СВОД"}</definedName>
    <definedName name="впрке">#REF!</definedName>
    <definedName name="впрлпр">#REF!</definedName>
    <definedName name="впро">#REF!</definedName>
    <definedName name="впрпро">#REF!</definedName>
    <definedName name="впрпроро" localSheetId="11">#REF!</definedName>
    <definedName name="впрпроро" localSheetId="12">#REF!</definedName>
    <definedName name="впрпроро">#REF!</definedName>
    <definedName name="впрткае" hidden="1">P13_T16?item_ext?ЧЕЛ,P14_T16?item_ext?ЧЕЛ,P15_T16?item_ext?ЧЕЛ,P16_T16?item_ext?ЧЕЛ,P17_T16?item_ext?ЧЕЛ,P18_T16?item_ext?ЧЕЛ,P19_T16?item_ext?ЧЕЛ</definedName>
    <definedName name="впрьл">#REF!</definedName>
    <definedName name="впрььт">[15]Диапазоны!#REF!</definedName>
    <definedName name="вптыаи">#N/A</definedName>
    <definedName name="вр">#N/A</definedName>
    <definedName name="врерв">[17]Титульный!$F$9</definedName>
    <definedName name="ВРИЕ">#REF!</definedName>
    <definedName name="вро">#REF!</definedName>
    <definedName name="врп" hidden="1">{"Маржа для директора",#N/A,FALSE,"Маржа Чисто Влад ";"Маржа для директора",#N/A,FALSE,"Маржа Хабаровск";"Маржа для директора",#N/A,FALSE,"Маржа СВОД"}</definedName>
    <definedName name="врполап">[9]FES!#REF!</definedName>
    <definedName name="вртт">#N/A</definedName>
    <definedName name="вс" localSheetId="11">#REF!</definedName>
    <definedName name="вс" localSheetId="12">#REF!</definedName>
    <definedName name="вс">#REF!</definedName>
    <definedName name="Все_продукты" localSheetId="11">#REF!</definedName>
    <definedName name="Все_продукты" localSheetId="12">#REF!</definedName>
    <definedName name="Все_продукты">#REF!</definedName>
    <definedName name="вснпрьл">P1_T29?item_ext?2СТ.Э</definedName>
    <definedName name="всоеп">#REF!</definedName>
    <definedName name="вспарл">#REF!,#REF!</definedName>
    <definedName name="ВСПОТВЧЯ" hidden="1">{"Маржа для директора",#N/A,FALSE,"Маржа Чисто Влад ";"Маржа для директора",#N/A,FALSE,"Маржа Хабаровск";"Маржа для директора",#N/A,FALSE,"Маржа СВОД"}</definedName>
    <definedName name="ВТОП" localSheetId="11">#REF!</definedName>
    <definedName name="ВТОП" localSheetId="12">#REF!</definedName>
    <definedName name="ВТОП">#REF!</definedName>
    <definedName name="втор_ступ" localSheetId="11">#REF!</definedName>
    <definedName name="втор_ступ" localSheetId="12">#REF!</definedName>
    <definedName name="втор_ступ">#REF!</definedName>
    <definedName name="второй" localSheetId="11">#REF!</definedName>
    <definedName name="второй" localSheetId="12">#REF!</definedName>
    <definedName name="второй" localSheetId="18">#REF!</definedName>
    <definedName name="второй" localSheetId="17">#REF!</definedName>
    <definedName name="второй">#REF!</definedName>
    <definedName name="ву">#N/A</definedName>
    <definedName name="ву5ек">#N/A</definedName>
    <definedName name="вуир" hidden="1">{#N/A,#N/A,TRUE,"Лист1";#N/A,#N/A,TRUE,"Лист2";#N/A,#N/A,TRUE,"Лист3"}</definedName>
    <definedName name="вук" localSheetId="11">#REF!</definedName>
    <definedName name="вук" localSheetId="12">#REF!</definedName>
    <definedName name="вук">#REF!</definedName>
    <definedName name="вукеу">'[77]16'!$H$29:$P$29,'[77]16'!$H$58:$P$58,'[77]16'!$H$225:$P$225,'[77]16'!$H$209:$P$209,'[77]16'!$H$99:$P$99,'[77]16'!$H$38:$P$38,'[77]16'!$H$9:$P$9,[0]!P1_T16?unit?ЧЕЛ</definedName>
    <definedName name="вукукав" localSheetId="11" hidden="1">{"Маржа для директора",#N/A,FALSE,"Маржа Чисто Влад ";"Маржа для директора",#N/A,FALSE,"Маржа Хабаровск";"Маржа для директора",#N/A,FALSE,"Маржа СВОД"}</definedName>
    <definedName name="вукукав" localSheetId="12" hidden="1">{"Маржа для директора",#N/A,FALSE,"Маржа Чисто Влад ";"Маржа для директора",#N/A,FALSE,"Маржа Хабаровск";"Маржа для директора",#N/A,FALSE,"Маржа СВОД"}</definedName>
    <definedName name="вукукав" hidden="1">{"Маржа для директора",#N/A,FALSE,"Маржа Чисто Влад ";"Маржа для директора",#N/A,FALSE,"Маржа Хабаровск";"Маржа для директора",#N/A,FALSE,"Маржа СВОД"}</definedName>
    <definedName name="вуотвео" hidden="1">{"Маржа для директора",#N/A,FALSE,"Маржа Чисто Влад ";"Маржа для директора",#N/A,FALSE,"Маржа Хабаровск";"Маржа для директора",#N/A,FALSE,"Маржа СВОД"}</definedName>
    <definedName name="вуотекери">#REF!,#REF!,#REF!,#REF!,#REF!,#REF!,#REF!,#REF!,#REF!,#REF!,#REF!,#REF!</definedName>
    <definedName name="вуотычеот" hidden="1">{"konoplin - Личное представление",#N/A,TRUE,"ФинПлан_1кв";"konoplin - Личное представление",#N/A,TRUE,"ФинПлан_2кв"}</definedName>
    <definedName name="вуув" localSheetId="11" hidden="1">{#N/A,#N/A,TRUE,"Лист1";#N/A,#N/A,TRUE,"Лист2";#N/A,#N/A,TRUE,"Лист3"}</definedName>
    <definedName name="вуув" localSheetId="12" hidden="1">{#N/A,#N/A,TRUE,"Лист1";#N/A,#N/A,TRUE,"Лист2";#N/A,#N/A,TRUE,"Лист3"}</definedName>
    <definedName name="вуув" hidden="1">{#N/A,#N/A,TRUE,"Лист1";#N/A,#N/A,TRUE,"Лист2";#N/A,#N/A,TRUE,"Лист3"}</definedName>
    <definedName name="вууууукенр">#REF!</definedName>
    <definedName name="вуяыкап">#REF!,#REF!,#REF!,#REF!,#REF!,#REF!,#REF!,#REF!,#REF!,#REF!</definedName>
    <definedName name="вчео">'[36]2'!$B$92:$M$93,'[36]2'!$B$105:$M$106,'[36]2'!$B$119:$M$120,'[36]2'!$B$132:$M$133,'[36]2'!$B$146:$M$147,'[36]2'!$B$46:$M$47,P1_SCOPE_CHK2,P2_SCOPE_CHK2</definedName>
    <definedName name="вчк">#REF!</definedName>
    <definedName name="вчлн" hidden="1">{"Маржа для директора",#N/A,FALSE,"Маржа Чисто Влад ";"Маржа для директора",#N/A,FALSE,"Маржа Хабаровск";"Маржа для директора",#N/A,FALSE,"Маржа СВОД"}</definedName>
    <definedName name="вчлнр">#REF!</definedName>
    <definedName name="вчон">P1_T29?L10</definedName>
    <definedName name="вчуяык">#REF!</definedName>
    <definedName name="вы" localSheetId="11">MATCH(0.01,End_Bal,-1)+1</definedName>
    <definedName name="вы" localSheetId="12">MATCH(0.01,End_Bal,-1)+1</definedName>
    <definedName name="вы">MATCH(0.01,End_Bal,-1)+1</definedName>
    <definedName name="Выборка_АМТА">[123]!Выборка_АМТА</definedName>
    <definedName name="Выборка_БА_ЖД">[123]!Выборка_БА_ЖД</definedName>
    <definedName name="Выборка_ВСЖД">[123]!Выборка_ВСЖД</definedName>
    <definedName name="Выборка_ЛВРЗ">[123]!Выборка_ЛВРЗ</definedName>
    <definedName name="Выборка_Ливона">[123]!Выборка_Ливона</definedName>
    <definedName name="Выборка_мяспром">[123]!Выборка_мяспром</definedName>
    <definedName name="Выборка_ТАЦИ">[123]!Выборка_ТАЦИ</definedName>
    <definedName name="Выборка_Тимцем">[123]!Выборка_Тимцем</definedName>
    <definedName name="выв" hidden="1">{"Маржа для директора",#N/A,FALSE,"Маржа Чисто Влад ";"Маржа для директора",#N/A,FALSE,"Маржа Хабаровск";"Маржа для директора",#N/A,FALSE,"Маржа СВОД"}</definedName>
    <definedName name="вываыва" localSheetId="11" hidden="1">{"Маржа для директора",#N/A,FALSE,"Маржа Чисто Влад ";"Маржа для директора",#N/A,FALSE,"Маржа Хабаровск";"Маржа для директора",#N/A,FALSE,"Маржа СВОД"}</definedName>
    <definedName name="вываыва" localSheetId="12" hidden="1">{"Маржа для директора",#N/A,FALSE,"Маржа Чисто Влад ";"Маржа для директора",#N/A,FALSE,"Маржа Хабаровск";"Маржа для директора",#N/A,FALSE,"Маржа СВОД"}</definedName>
    <definedName name="вываыва" hidden="1">{"Маржа для директора",#N/A,FALSE,"Маржа Чисто Влад ";"Маржа для директора",#N/A,FALSE,"Маржа Хабаровск";"Маржа для директора",#N/A,FALSE,"Маржа СВОД"}</definedName>
    <definedName name="вывкеапвк">'[38]2'!$B$151:$B$161,'[38]2'!$B$165:$B$175,'[38]2'!$B$30:$B$40,P1_T2?axis?R?ДЕТ?</definedName>
    <definedName name="выеер">#REF!</definedName>
    <definedName name="выкацык">#REF!,#REF!,#REF!,#REF!</definedName>
    <definedName name="выкер">#REF!</definedName>
    <definedName name="выкероы" hidden="1">{"Маржа для директора",#N/A,FALSE,"Маржа Чисто Влад ";"Маржа для директора",#N/A,FALSE,"Маржа Хабаровск";"Маржа для директора",#N/A,FALSE,"Маржа СВОД"}</definedName>
    <definedName name="выкнот" hidden="1">#REF!</definedName>
    <definedName name="выо">[14]Диапазоны!#REF!</definedName>
    <definedName name="выпе">'[38]2'!$E$123:$L$133,'[38]2'!$E$137:$L$147,'[38]2'!$E$151:$L$161,P1_T2?axis?R?ДЕТ</definedName>
    <definedName name="выпук">#REF!</definedName>
    <definedName name="выр_3" localSheetId="11">#REF!</definedName>
    <definedName name="выр_3" localSheetId="12">#REF!</definedName>
    <definedName name="выр_3">#REF!</definedName>
    <definedName name="выр_4" localSheetId="11">#REF!</definedName>
    <definedName name="выр_4" localSheetId="12">#REF!</definedName>
    <definedName name="выр_4">#REF!</definedName>
    <definedName name="выработка">[27]Уравнения!$B$3</definedName>
    <definedName name="выработка_ТЭЦ1">[27]расчетный!$B$8</definedName>
    <definedName name="выркап">#REF!</definedName>
    <definedName name="Выручка_Молоко" localSheetId="11">#REF!,#REF!,#REF!,#REF!,#REF!,#REF!,#REF!,#REF!,#REF!,#REF!</definedName>
    <definedName name="Выручка_Молоко" localSheetId="12">#REF!,#REF!,#REF!,#REF!,#REF!,#REF!,#REF!,#REF!,#REF!,#REF!</definedName>
    <definedName name="Выручка_Молоко">#REF!,#REF!,#REF!,#REF!,#REF!,#REF!,#REF!,#REF!,#REF!,#REF!</definedName>
    <definedName name="Выручка_нетто_Молоко" localSheetId="11">#REF!,#REF!,#REF!,#REF!,#REF!,#REF!,#REF!,#REF!,#REF!,#REF!</definedName>
    <definedName name="Выручка_нетто_Молоко" localSheetId="12">#REF!,#REF!,#REF!,#REF!,#REF!,#REF!,#REF!,#REF!,#REF!,#REF!</definedName>
    <definedName name="Выручка_нетто_Молоко">#REF!,#REF!,#REF!,#REF!,#REF!,#REF!,#REF!,#REF!,#REF!,#REF!</definedName>
    <definedName name="Выручка_нетто_Сок" localSheetId="11">#REF!,#REF!,#REF!,#REF!,#REF!,#REF!,#REF!,#REF!,#REF!,#REF!</definedName>
    <definedName name="Выручка_нетто_Сок" localSheetId="12">#REF!,#REF!,#REF!,#REF!,#REF!,#REF!,#REF!,#REF!,#REF!,#REF!</definedName>
    <definedName name="Выручка_нетто_Сок">#REF!,#REF!,#REF!,#REF!,#REF!,#REF!,#REF!,#REF!,#REF!,#REF!</definedName>
    <definedName name="Выручка_Сок" localSheetId="11">#REF!,#REF!,#REF!,#REF!,#REF!,#REF!,#REF!,#REF!,#REF!,#REF!</definedName>
    <definedName name="Выручка_Сок" localSheetId="12">#REF!,#REF!,#REF!,#REF!,#REF!,#REF!,#REF!,#REF!,#REF!,#REF!</definedName>
    <definedName name="Выручка_Сок">#REF!,#REF!,#REF!,#REF!,#REF!,#REF!,#REF!,#REF!,#REF!,#REF!</definedName>
    <definedName name="вытув" hidden="1">{#N/A,#N/A,TRUE,"Лист1";#N/A,#N/A,TRUE,"Лист2";#N/A,#N/A,TRUE,"Лист3"}</definedName>
    <definedName name="выук">#REF!</definedName>
    <definedName name="ВЫУПФ" hidden="1">{"Маржа для директора",#N/A,FALSE,"Маржа Чисто Влад ";"Маржа для директора",#N/A,FALSE,"Маржа Хабаровск";"Маржа для директора",#N/A,FALSE,"Маржа СВОД"}</definedName>
    <definedName name="выфвау" localSheetId="11">#REF!</definedName>
    <definedName name="выфвау" localSheetId="12">#REF!</definedName>
    <definedName name="выфвау">#REF!</definedName>
    <definedName name="выфу">#REF!</definedName>
    <definedName name="вычкыу">P5_T2?Data,P6_T2?Data,яеапбьчпрбю</definedName>
    <definedName name="вычртепот" hidden="1">{#N/A,#N/A,FALSE,"Себестоимсть-97"}</definedName>
    <definedName name="выяцукеп">#REF!</definedName>
    <definedName name="ВЯП" hidden="1">{#N/A,#N/A,TRUE,"Лист1";#N/A,#N/A,TRUE,"Лист2";#N/A,#N/A,TRUE,"Лист3"}</definedName>
    <definedName name="г" localSheetId="11">#REF!</definedName>
    <definedName name="г" localSheetId="12">#REF!</definedName>
    <definedName name="г">#REF!</definedName>
    <definedName name="г8">#N/A</definedName>
    <definedName name="г9">#N/A</definedName>
    <definedName name="гггр">#N/A</definedName>
    <definedName name="ггщнро">#N/A</definedName>
    <definedName name="гевноывк">[14]Диапазоны!#REF!</definedName>
    <definedName name="гег">#N/A</definedName>
    <definedName name="глкенлен">#REF!</definedName>
    <definedName name="гло" localSheetId="11">#N/A</definedName>
    <definedName name="гло" localSheetId="12">#N/A</definedName>
    <definedName name="гло">#N/A</definedName>
    <definedName name="гн" localSheetId="11">#REF!</definedName>
    <definedName name="гн" localSheetId="12">#REF!</definedName>
    <definedName name="гн">#REF!</definedName>
    <definedName name="гнеруекр" localSheetId="11" hidden="1">{"Маржа для директора",#N/A,FALSE,"Маржа Чисто Влад ";"Маржа для директора",#N/A,FALSE,"Маржа Хабаровск";"Маржа для директора",#N/A,FALSE,"Маржа СВОД"}</definedName>
    <definedName name="гнеруекр" localSheetId="12" hidden="1">{"Маржа для директора",#N/A,FALSE,"Маржа Чисто Влад ";"Маржа для директора",#N/A,FALSE,"Маржа Хабаровск";"Маржа для директора",#N/A,FALSE,"Маржа СВОД"}</definedName>
    <definedName name="гнеруекр" hidden="1">{"Маржа для директора",#N/A,FALSE,"Маржа Чисто Влад ";"Маржа для директора",#N/A,FALSE,"Маржа Хабаровск";"Маржа для директора",#N/A,FALSE,"Маржа СВОД"}</definedName>
    <definedName name="гнлзщ">#N/A</definedName>
    <definedName name="ГНЛН">#REF!</definedName>
    <definedName name="гнлнглнг" localSheetId="11" hidden="1">{"Маржа для директора",#N/A,FALSE,"Маржа Чисто Влад ";"Маржа для директора",#N/A,FALSE,"Маржа Хабаровск";"Маржа для директора",#N/A,FALSE,"Маржа СВОД"}</definedName>
    <definedName name="гнлнглнг" localSheetId="12" hidden="1">{"Маржа для директора",#N/A,FALSE,"Маржа Чисто Влад ";"Маржа для директора",#N/A,FALSE,"Маржа Хабаровск";"Маржа для директора",#N/A,FALSE,"Маржа СВОД"}</definedName>
    <definedName name="гнлнглнг" hidden="1">{"Маржа для директора",#N/A,FALSE,"Маржа Чисто Влад ";"Маржа для директора",#N/A,FALSE,"Маржа Хабаровск";"Маржа для директора",#N/A,FALSE,"Маржа СВОД"}</definedName>
    <definedName name="гнн">#N/A</definedName>
    <definedName name="гнш">#N/A</definedName>
    <definedName name="гнщшщ">#N/A</definedName>
    <definedName name="го" hidden="1">{"Маржа для директора",#N/A,FALSE,"Маржа Чисто Влад ";"Маржа для директора",#N/A,FALSE,"Маржа Хабаровск";"Маржа для директора",#N/A,FALSE,"Маржа СВОД"}</definedName>
    <definedName name="гогнгон" localSheetId="11" hidden="1">{"Маржа для директора",#N/A,FALSE,"Маржа Чисто Влад ";"Маржа для директора",#N/A,FALSE,"Маржа Хабаровск";"Маржа для директора",#N/A,FALSE,"Маржа СВОД"}</definedName>
    <definedName name="гогнгон" localSheetId="12" hidden="1">{"Маржа для директора",#N/A,FALSE,"Маржа Чисто Влад ";"Маржа для директора",#N/A,FALSE,"Маржа Хабаровск";"Маржа для директора",#N/A,FALSE,"Маржа СВОД"}</definedName>
    <definedName name="гогнгон" hidden="1">{"Маржа для директора",#N/A,FALSE,"Маржа Чисто Влад ";"Маржа для директора",#N/A,FALSE,"Маржа Хабаровск";"Маржа для директора",#N/A,FALSE,"Маржа СВОД"}</definedName>
    <definedName name="Год_отчета">2004</definedName>
    <definedName name="ГОДА" localSheetId="11">#REF!</definedName>
    <definedName name="ГОДА" localSheetId="12">#REF!</definedName>
    <definedName name="ГОДА">#REF!</definedName>
    <definedName name="годнл">'[38]2.2'!$E$177:$H$178,'[38]2.2'!$E$88:$H$88,P1_T2.2?unit?РУБ.ТНТ</definedName>
    <definedName name="Годовой_индекс_2000" localSheetId="11">#REF!</definedName>
    <definedName name="Годовой_индекс_2000" localSheetId="12">#REF!</definedName>
    <definedName name="Годовой_индекс_2000">#REF!</definedName>
    <definedName name="гоньлнок" hidden="1">#REF!,#REF!,#REF!,#REF!,#REF!,#REF!,#REF!,#REF!</definedName>
    <definedName name="гпшднка">'[11]10'!$D$16:$S$16,'[11]10'!$D$19:$S$20,P1_T10?Data</definedName>
    <definedName name="гргрш">#N/A</definedName>
    <definedName name="грприрцфв00ав98" localSheetId="11" hidden="1">{#N/A,#N/A,TRUE,"Лист1";#N/A,#N/A,TRUE,"Лист2";#N/A,#N/A,TRUE,"Лист3"}</definedName>
    <definedName name="грприрцфв00ав98" localSheetId="12" hidden="1">{#N/A,#N/A,TRUE,"Лист1";#N/A,#N/A,TRUE,"Лист2";#N/A,#N/A,TRUE,"Лист3"}</definedName>
    <definedName name="грприрцфв00ав98" hidden="1">{#N/A,#N/A,TRUE,"Лист1";#N/A,#N/A,TRUE,"Лист2";#N/A,#N/A,TRUE,"Лист3"}</definedName>
    <definedName name="Группы" localSheetId="11">#REF!</definedName>
    <definedName name="Группы" localSheetId="12">#REF!</definedName>
    <definedName name="Группы">#REF!</definedName>
    <definedName name="грфинцкавг98Х" localSheetId="11" hidden="1">{#N/A,#N/A,TRUE,"Лист1";#N/A,#N/A,TRUE,"Лист2";#N/A,#N/A,TRUE,"Лист3"}</definedName>
    <definedName name="грфинцкавг98Х" localSheetId="12" hidden="1">{#N/A,#N/A,TRUE,"Лист1";#N/A,#N/A,TRUE,"Лист2";#N/A,#N/A,TRUE,"Лист3"}</definedName>
    <definedName name="грфинцкавг98Х" hidden="1">{#N/A,#N/A,TRUE,"Лист1";#N/A,#N/A,TRUE,"Лист2";#N/A,#N/A,TRUE,"Лист3"}</definedName>
    <definedName name="грьп">#N/A</definedName>
    <definedName name="гш" localSheetId="11">#REF!</definedName>
    <definedName name="гш" localSheetId="12">#REF!</definedName>
    <definedName name="гш">#REF!</definedName>
    <definedName name="гшг">#N/A</definedName>
    <definedName name="гшгш" localSheetId="11" hidden="1">{#N/A,#N/A,TRUE,"Лист1";#N/A,#N/A,TRUE,"Лист2";#N/A,#N/A,TRUE,"Лист3"}</definedName>
    <definedName name="гшгш" localSheetId="12" hidden="1">{#N/A,#N/A,TRUE,"Лист1";#N/A,#N/A,TRUE,"Лист2";#N/A,#N/A,TRUE,"Лист3"}</definedName>
    <definedName name="гшгш" hidden="1">{#N/A,#N/A,TRUE,"Лист1";#N/A,#N/A,TRUE,"Лист2";#N/A,#N/A,TRUE,"Лист3"}</definedName>
    <definedName name="гшй">#N/A</definedName>
    <definedName name="гшщдшщдг" localSheetId="11" hidden="1">{"Маржа для директора",#N/A,FALSE,"Маржа Чисто Влад ";"Маржа для директора",#N/A,FALSE,"Маржа Хабаровск";"Маржа для директора",#N/A,FALSE,"Маржа СВОД"}</definedName>
    <definedName name="гшщдшщдг" localSheetId="12" hidden="1">{"Маржа для директора",#N/A,FALSE,"Маржа Чисто Влад ";"Маржа для директора",#N/A,FALSE,"Маржа Хабаровск";"Маржа для директора",#N/A,FALSE,"Маржа СВОД"}</definedName>
    <definedName name="гшщдшщдг" hidden="1">{"Маржа для директора",#N/A,FALSE,"Маржа Чисто Влад ";"Маржа для директора",#N/A,FALSE,"Маржа Хабаровск";"Маржа для директора",#N/A,FALSE,"Маржа СВОД"}</definedName>
    <definedName name="гшщжзшщ" localSheetId="11">#REF!</definedName>
    <definedName name="гшщжзшщ" localSheetId="12">#REF!</definedName>
    <definedName name="гшщжзшщ">#REF!</definedName>
    <definedName name="гщ" localSheetId="11">#REF!</definedName>
    <definedName name="гщ" localSheetId="12">#REF!</definedName>
    <definedName name="гщ">#REF!</definedName>
    <definedName name="гщгшгшщзщ" localSheetId="11" hidden="1">{#N/A,#N/A,TRUE,"Лист1";#N/A,#N/A,TRUE,"Лист2";#N/A,#N/A,TRUE,"Лист3"}</definedName>
    <definedName name="гщгшгшщзщ" localSheetId="12" hidden="1">{#N/A,#N/A,TRUE,"Лист1";#N/A,#N/A,TRUE,"Лист2";#N/A,#N/A,TRUE,"Лист3"}</definedName>
    <definedName name="гщгшгшщзщ" hidden="1">{#N/A,#N/A,TRUE,"Лист1";#N/A,#N/A,TRUE,"Лист2";#N/A,#N/A,TRUE,"Лист3"}</definedName>
    <definedName name="гщигор" hidden="1">#REF!,#REF!,#REF!</definedName>
    <definedName name="гы">#N/A</definedName>
    <definedName name="д" localSheetId="11">#REF!</definedName>
    <definedName name="д" localSheetId="12">#REF!</definedName>
    <definedName name="д">#REF!</definedName>
    <definedName name="Данные" localSheetId="11">#REF!</definedName>
    <definedName name="Данные" localSheetId="12">#REF!</definedName>
    <definedName name="Данные">#REF!</definedName>
    <definedName name="дата" localSheetId="11">[124]даты!#REF!</definedName>
    <definedName name="дата" localSheetId="12">[124]даты!#REF!</definedName>
    <definedName name="дата">[125]даты!#REF!</definedName>
    <definedName name="дата_док" localSheetId="11">#REF!</definedName>
    <definedName name="дата_док" localSheetId="12">#REF!</definedName>
    <definedName name="дата_док">#REF!</definedName>
    <definedName name="дата_изменения" localSheetId="11">#REF!</definedName>
    <definedName name="дата_изменения" localSheetId="12">#REF!</definedName>
    <definedName name="дата_изменения">#REF!</definedName>
    <definedName name="Дв">#N/A</definedName>
    <definedName name="два">#N/A</definedName>
    <definedName name="движение" localSheetId="11">#REF!</definedName>
    <definedName name="движение" localSheetId="12">#REF!</definedName>
    <definedName name="движение">#REF!</definedName>
    <definedName name="дд" localSheetId="11">'[10]5.2-опер.рас ПП'!дд</definedName>
    <definedName name="дд" localSheetId="12">'[10]5.2-опер.рас ПП'!дд</definedName>
    <definedName name="дд">#N/A</definedName>
    <definedName name="ддд">#N/A</definedName>
    <definedName name="ддс" localSheetId="11">#REF!</definedName>
    <definedName name="ддс" localSheetId="12">#REF!</definedName>
    <definedName name="ддс">#REF!</definedName>
    <definedName name="ДДС1" localSheetId="11">#REF!</definedName>
    <definedName name="ДДС1" localSheetId="12">#REF!</definedName>
    <definedName name="ДДС1">#REF!</definedName>
    <definedName name="ДДС2" localSheetId="11">#REF!</definedName>
    <definedName name="ДДС2" localSheetId="12">#REF!</definedName>
    <definedName name="ДДС2">#REF!</definedName>
    <definedName name="ДДСа4" localSheetId="11">#REF!</definedName>
    <definedName name="ДДСа4" localSheetId="12">#REF!</definedName>
    <definedName name="ДДСа4">#REF!</definedName>
    <definedName name="ДДСббббббббб" localSheetId="11">#REF!</definedName>
    <definedName name="ДДСббббббббб" localSheetId="12">#REF!</definedName>
    <definedName name="ДДСббббббббб">#REF!</definedName>
    <definedName name="деб." localSheetId="11">#REF!</definedName>
    <definedName name="деб." localSheetId="12">#REF!</definedName>
    <definedName name="деб.">#REF!</definedName>
    <definedName name="дек" localSheetId="11">#REF!</definedName>
    <definedName name="дек" localSheetId="12">#REF!</definedName>
    <definedName name="дек">#REF!</definedName>
    <definedName name="дек2" localSheetId="11">#REF!</definedName>
    <definedName name="дек2" localSheetId="12">#REF!</definedName>
    <definedName name="дек2">#REF!</definedName>
    <definedName name="деньги" localSheetId="11">#REF!</definedName>
    <definedName name="деньги" localSheetId="12">#REF!</definedName>
    <definedName name="деньги">#REF!</definedName>
    <definedName name="Детали_28">'[11]28'!$A$18:$IV$36</definedName>
    <definedName name="Детали_28_3">'[11]28.3'!$A$31:$IV$58</definedName>
    <definedName name="дж">#N/A</definedName>
    <definedName name="ДиапазонЗащиты" localSheetId="11">#REF!,#REF!,#REF!,#REF!,[0]!P1_ДиапазонЗащиты,[0]!P2_ДиапазонЗащиты,[0]!P3_ДиапазонЗащиты,[0]!P4_ДиапазонЗащиты</definedName>
    <definedName name="ДиапазонЗащиты" localSheetId="12">#REF!,#REF!,#REF!,#REF!,[0]!P1_ДиапазонЗащиты,[0]!P2_ДиапазонЗащиты,[0]!P3_ДиапазонЗащиты,[0]!P4_ДиапазонЗащиты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визионы" localSheetId="11">#REF!</definedName>
    <definedName name="Дивизионы" localSheetId="12">#REF!</definedName>
    <definedName name="Дивизионы">#REF!</definedName>
    <definedName name="Дисконт" localSheetId="11">#REF!</definedName>
    <definedName name="Дисконт" localSheetId="12">#REF!</definedName>
    <definedName name="Дисконт">#REF!</definedName>
    <definedName name="дкурае">'[126]договор (3)'!$F$48</definedName>
    <definedName name="дкыш">#REF!</definedName>
    <definedName name="дл" localSheetId="11">#REF!</definedName>
    <definedName name="дл" localSheetId="12">#REF!</definedName>
    <definedName name="дл">#REF!</definedName>
    <definedName name="дл1">[121]договор!$B$67</definedName>
    <definedName name="дл10" localSheetId="11">#REF!</definedName>
    <definedName name="дл10" localSheetId="12">#REF!</definedName>
    <definedName name="дл10">#REF!</definedName>
    <definedName name="дл11" localSheetId="11">#REF!</definedName>
    <definedName name="дл11" localSheetId="12">#REF!</definedName>
    <definedName name="дл11">#REF!</definedName>
    <definedName name="дл2">[121]договор!$B$68</definedName>
    <definedName name="дл25" localSheetId="11">#REF!</definedName>
    <definedName name="дл25" localSheetId="12">#REF!</definedName>
    <definedName name="дл25">#REF!</definedName>
    <definedName name="дл3" localSheetId="11">#REF!</definedName>
    <definedName name="дл3" localSheetId="12">#REF!</definedName>
    <definedName name="дл3">#REF!</definedName>
    <definedName name="дл4" localSheetId="11">#REF!</definedName>
    <definedName name="дл4" localSheetId="12">#REF!</definedName>
    <definedName name="дл4">#REF!</definedName>
    <definedName name="дл5" localSheetId="11">#REF!</definedName>
    <definedName name="дл5" localSheetId="12">#REF!</definedName>
    <definedName name="дл5">#REF!</definedName>
    <definedName name="дл6" localSheetId="11">#REF!</definedName>
    <definedName name="дл6" localSheetId="12">#REF!</definedName>
    <definedName name="дл6">#REF!</definedName>
    <definedName name="дл7" localSheetId="11">#REF!</definedName>
    <definedName name="дл7" localSheetId="12">#REF!</definedName>
    <definedName name="дл7">#REF!</definedName>
    <definedName name="дл8" localSheetId="11">#REF!</definedName>
    <definedName name="дл8" localSheetId="12">#REF!</definedName>
    <definedName name="дл8">#REF!</definedName>
    <definedName name="дл9" localSheetId="11">#REF!</definedName>
    <definedName name="дл9" localSheetId="12">#REF!</definedName>
    <definedName name="дл9">#REF!</definedName>
    <definedName name="длбо" localSheetId="11">#REF!</definedName>
    <definedName name="длбо" localSheetId="12">#REF!</definedName>
    <definedName name="длбо">#REF!</definedName>
    <definedName name="длин3" localSheetId="11">#REF!</definedName>
    <definedName name="длин3" localSheetId="12">#REF!</definedName>
    <definedName name="длин3">#REF!</definedName>
    <definedName name="Длина1">[121]договор!$B$26</definedName>
    <definedName name="длина10" localSheetId="11">#REF!</definedName>
    <definedName name="длина10" localSheetId="12">#REF!</definedName>
    <definedName name="длина10">#REF!</definedName>
    <definedName name="длина12" localSheetId="11">#REF!</definedName>
    <definedName name="длина12" localSheetId="12">#REF!</definedName>
    <definedName name="длина12">#REF!</definedName>
    <definedName name="Длина2">[121]договор!$B$27</definedName>
    <definedName name="длина3" localSheetId="11">#REF!</definedName>
    <definedName name="длина3" localSheetId="12">#REF!</definedName>
    <definedName name="длина3">#REF!</definedName>
    <definedName name="длина3а" localSheetId="11">#REF!</definedName>
    <definedName name="длина3а" localSheetId="12">#REF!</definedName>
    <definedName name="длина3а">#REF!</definedName>
    <definedName name="длина4" localSheetId="11">#REF!</definedName>
    <definedName name="длина4" localSheetId="12">#REF!</definedName>
    <definedName name="длина4">#REF!</definedName>
    <definedName name="длина5" localSheetId="11">#REF!</definedName>
    <definedName name="длина5" localSheetId="12">#REF!</definedName>
    <definedName name="длина5">#REF!</definedName>
    <definedName name="длина6" localSheetId="11">#REF!</definedName>
    <definedName name="длина6" localSheetId="12">#REF!</definedName>
    <definedName name="длина6">#REF!</definedName>
    <definedName name="длина7" localSheetId="11">#REF!</definedName>
    <definedName name="длина7" localSheetId="12">#REF!</definedName>
    <definedName name="длина7">#REF!</definedName>
    <definedName name="длина8" localSheetId="11">#REF!</definedName>
    <definedName name="длина8" localSheetId="12">#REF!</definedName>
    <definedName name="длина8">#REF!</definedName>
    <definedName name="длина9" localSheetId="11">#REF!</definedName>
    <definedName name="длина9" localSheetId="12">#REF!</definedName>
    <definedName name="длина9">#REF!</definedName>
    <definedName name="длрио" localSheetId="11">#REF!</definedName>
    <definedName name="длрио" localSheetId="12">#REF!</definedName>
    <definedName name="длрио">#REF!</definedName>
    <definedName name="длшг" localSheetId="11">'[33]29'!$M$60:$X$60,'[33]29'!$M$66:$X$66,'[33]29'!$M$72:$X$72,P1_T29?L10</definedName>
    <definedName name="длшг" localSheetId="12">'[33]29'!$M$60:$X$60,'[33]29'!$M$66:$X$66,'[33]29'!$M$72:$X$72,P1_T29?L10</definedName>
    <definedName name="длшг">'[33]29'!$M$60:$X$60,'[33]29'!$M$66:$X$66,'[33]29'!$M$72:$X$72,P1_T29?L10</definedName>
    <definedName name="длшщ" localSheetId="11">#REF!</definedName>
    <definedName name="длшщ" localSheetId="12">#REF!</definedName>
    <definedName name="длшщ">#REF!</definedName>
    <definedName name="Дней_в_месяце" localSheetId="11">#REF!</definedName>
    <definedName name="Дней_в_месяце" localSheetId="12">#REF!</definedName>
    <definedName name="Дней_в_месяце">#REF!</definedName>
    <definedName name="дни1кв">90</definedName>
    <definedName name="договоры">'[117]список дог'!$D$5:$D$46</definedName>
    <definedName name="доля_проч_ф" localSheetId="11">#REF!</definedName>
    <definedName name="доля_проч_ф" localSheetId="12">#REF!</definedName>
    <definedName name="доля_проч_ф">#REF!</definedName>
    <definedName name="доля_прочая" localSheetId="11">#REF!</definedName>
    <definedName name="доля_прочая" localSheetId="12">#REF!</definedName>
    <definedName name="доля_прочая">#REF!</definedName>
    <definedName name="доля_прочая_98_ав" localSheetId="11">#REF!</definedName>
    <definedName name="доля_прочая_98_ав" localSheetId="12">#REF!</definedName>
    <definedName name="доля_прочая_98_ав">#REF!</definedName>
    <definedName name="доля_прочая_ав" localSheetId="11">#REF!</definedName>
    <definedName name="доля_прочая_ав" localSheetId="12">#REF!</definedName>
    <definedName name="доля_прочая_ав">#REF!</definedName>
    <definedName name="доля_прочая_ф" localSheetId="11">#REF!</definedName>
    <definedName name="доля_прочая_ф" localSheetId="12">#REF!</definedName>
    <definedName name="доля_прочая_ф">#REF!</definedName>
    <definedName name="доля_т_ф" localSheetId="11">#REF!</definedName>
    <definedName name="доля_т_ф" localSheetId="12">#REF!</definedName>
    <definedName name="доля_т_ф">#REF!</definedName>
    <definedName name="доля_теп_1" localSheetId="11">#REF!</definedName>
    <definedName name="доля_теп_1" localSheetId="12">#REF!</definedName>
    <definedName name="доля_теп_1">#REF!</definedName>
    <definedName name="доля_теп_2" localSheetId="11">#REF!</definedName>
    <definedName name="доля_теп_2" localSheetId="12">#REF!</definedName>
    <definedName name="доля_теп_2">#REF!</definedName>
    <definedName name="доля_теп_3" localSheetId="11">#REF!</definedName>
    <definedName name="доля_теп_3" localSheetId="12">#REF!</definedName>
    <definedName name="доля_теп_3">#REF!</definedName>
    <definedName name="доля_тепло" localSheetId="11">#REF!</definedName>
    <definedName name="доля_тепло" localSheetId="12">#REF!</definedName>
    <definedName name="доля_тепло">#REF!</definedName>
    <definedName name="доля_эл_1" localSheetId="11">#REF!</definedName>
    <definedName name="доля_эл_1" localSheetId="12">#REF!</definedName>
    <definedName name="доля_эл_1">#REF!</definedName>
    <definedName name="доля_эл_2" localSheetId="11">#REF!</definedName>
    <definedName name="доля_эл_2" localSheetId="12">#REF!</definedName>
    <definedName name="доля_эл_2">#REF!</definedName>
    <definedName name="доля_эл_3" localSheetId="11">#REF!</definedName>
    <definedName name="доля_эл_3" localSheetId="12">#REF!</definedName>
    <definedName name="доля_эл_3">#REF!</definedName>
    <definedName name="доля_эл_ф" localSheetId="11">#REF!</definedName>
    <definedName name="доля_эл_ф" localSheetId="12">#REF!</definedName>
    <definedName name="доля_эл_ф">#REF!</definedName>
    <definedName name="доля_электра" localSheetId="11">#REF!</definedName>
    <definedName name="доля_электра" localSheetId="12">#REF!</definedName>
    <definedName name="доля_электра">#REF!</definedName>
    <definedName name="доля_электра_99" localSheetId="11">#REF!</definedName>
    <definedName name="доля_электра_99" localSheetId="12">#REF!</definedName>
    <definedName name="доля_электра_99">#REF!</definedName>
    <definedName name="доопатмо">#N/A</definedName>
    <definedName name="Доход" localSheetId="11">#REF!</definedName>
    <definedName name="Доход" localSheetId="12">#REF!</definedName>
    <definedName name="Доход">#REF!</definedName>
    <definedName name="Доход_1" localSheetId="11">#REF!</definedName>
    <definedName name="Доход_1" localSheetId="12">#REF!</definedName>
    <definedName name="Доход_1">#REF!</definedName>
    <definedName name="ДРУГОЕ">[38]Справочники!$A$24:$A$25</definedName>
    <definedName name="дщ">#N/A</definedName>
    <definedName name="дщл">#N/A</definedName>
    <definedName name="дыф" localSheetId="11">#REF!</definedName>
    <definedName name="дыф" localSheetId="12">#REF!</definedName>
    <definedName name="дыф">#REF!</definedName>
    <definedName name="е" localSheetId="11">#REF!</definedName>
    <definedName name="е" localSheetId="12">#REF!</definedName>
    <definedName name="е">#REF!</definedName>
    <definedName name="е3екукеу" localSheetId="11" hidden="1">{"Маржа для директора",#N/A,FALSE,"Маржа Чисто Влад ";"Маржа для директора",#N/A,FALSE,"Маржа Хабаровск";"Маржа для директора",#N/A,FALSE,"Маржа СВОД"}</definedName>
    <definedName name="е3екукеу" localSheetId="12" hidden="1">{"Маржа для директора",#N/A,FALSE,"Маржа Чисто Влад ";"Маржа для директора",#N/A,FALSE,"Маржа Хабаровск";"Маржа для директора",#N/A,FALSE,"Маржа СВОД"}</definedName>
    <definedName name="е3екукеу" hidden="1">{"Маржа для директора",#N/A,FALSE,"Маржа Чисто Влад ";"Маржа для директора",#N/A,FALSE,"Маржа Хабаровск";"Маржа для директора",#N/A,FALSE,"Маржа СВОД"}</definedName>
    <definedName name="е3еуке" localSheetId="11" hidden="1">{"Маржа для директора",#N/A,FALSE,"Маржа Чисто Влад ";"Маржа для директора",#N/A,FALSE,"Маржа Хабаровск";"Маржа для директора",#N/A,FALSE,"Маржа СВОД"}</definedName>
    <definedName name="е3еуке" localSheetId="12" hidden="1">{"Маржа для директора",#N/A,FALSE,"Маржа Чисто Влад ";"Маржа для директора",#N/A,FALSE,"Маржа Хабаровск";"Маржа для директора",#N/A,FALSE,"Маржа СВОД"}</definedName>
    <definedName name="е3еуке" hidden="1">{"Маржа для директора",#N/A,FALSE,"Маржа Чисто Влад ";"Маржа для директора",#N/A,FALSE,"Маржа Хабаровск";"Маржа для директора",#N/A,FALSE,"Маржа СВОД"}</definedName>
    <definedName name="е43" hidden="1">#REF!</definedName>
    <definedName name="е6гук">#REF!,#REF!,#REF!,#REF!,#REF!,#REF!,#REF!,#REF!,#REF!,#REF!,#REF!,#REF!</definedName>
    <definedName name="е7нп87">#N/A</definedName>
    <definedName name="еаен">#REF!</definedName>
    <definedName name="еалнгш">P4_T2_Protect,P5_T2_Protect,P6_T2_Protect</definedName>
    <definedName name="еангоьнег">#REF!</definedName>
    <definedName name="еаое">'[38]13'!$G$14:$O$14,'[38]13'!#REF!,'[38]13'!$G$24:$O$24</definedName>
    <definedName name="еаон">#REF!</definedName>
    <definedName name="еап">#REF!</definedName>
    <definedName name="ЕАПВЧЕ5" hidden="1">{"Маржа для директора",#N/A,FALSE,"Маржа Чисто Влад ";"Маржа для директора",#N/A,FALSE,"Маржа Хабаровск";"Маржа для директора",#N/A,FALSE,"Маржа СВОД"}</definedName>
    <definedName name="евек">'[38]13'!$G$14:$K$14,'[38]13'!$G$21:$K$21,'[38]13'!$G$24:$K$24,'[38]13'!#REF!,'[38]13'!#REF!,'[38]13'!$G$11:$K$11</definedName>
    <definedName name="евепп">#REF!</definedName>
    <definedName name="евнле">P3_PROT_22,P4_PROT_22,ьрп</definedName>
    <definedName name="егкыуцг">P2_T28?axis?R?ПЭ?,P3_T28?axis?R?ПЭ?,P4_T28?axis?R?ПЭ?,P5_T28?axis?R?ПЭ?,мб</definedName>
    <definedName name="еглвн">#REF!</definedName>
    <definedName name="егн">#N/A</definedName>
    <definedName name="егшщд78" localSheetId="11" hidden="1">{"Маржа для директора",#N/A,FALSE,"Маржа Чисто Влад ";"Маржа для директора",#N/A,FALSE,"Маржа Хабаровск";"Маржа для директора",#N/A,FALSE,"Маржа СВОД"}</definedName>
    <definedName name="егшщд78" localSheetId="12" hidden="1">{"Маржа для директора",#N/A,FALSE,"Маржа Чисто Влад ";"Маржа для директора",#N/A,FALSE,"Маржа Хабаровск";"Маржа для директора",#N/A,FALSE,"Маржа СВОД"}</definedName>
    <definedName name="егшщд78" hidden="1">{"Маржа для директора",#N/A,FALSE,"Маржа Чисто Влад ";"Маржа для директора",#N/A,FALSE,"Маржа Хабаровск";"Маржа для директора",#N/A,FALSE,"Маржа СВОД"}</definedName>
    <definedName name="ед_изм">'[120]Списки для ввода'!$A$10:$A$25</definedName>
    <definedName name="ее">[110]!ее</definedName>
    <definedName name="еее">[110]!еее</definedName>
    <definedName name="еееее">[110]!еееее</definedName>
    <definedName name="ЕЕЕЕЕКМ">#REF!</definedName>
    <definedName name="ек" localSheetId="11">#REF!</definedName>
    <definedName name="ек" localSheetId="12">#REF!</definedName>
    <definedName name="ек">#REF!</definedName>
    <definedName name="екапотн">P4_T2.1_Protect,P5_T2.1_Protect,P6_T2.1_Protect,аь</definedName>
    <definedName name="екек" localSheetId="11" hidden="1">#REF!,#REF!,#REF!</definedName>
    <definedName name="екек" localSheetId="12" hidden="1">#REF!,#REF!,#REF!</definedName>
    <definedName name="екек" hidden="1">#REF!,#REF!,#REF!</definedName>
    <definedName name="екеноу" hidden="1">[0]!P5_T1_Protect,[0]!P6_T1_Protect,[0]!P7_T1_Protect,[0]!P8_T1_Protect,[0]!P9_T1_Protect,[0]!P10_T1_Protect,[0]!P11_T1_Protect,[0]!P12_T1_Protect,[0]!P13_T1_Protect,[0]!P14_T1_Protect</definedName>
    <definedName name="екнкен">#N/A</definedName>
    <definedName name="ЕКРКЕРКЕ" localSheetId="11" hidden="1">{"Маржа для директора",#N/A,FALSE,"Маржа Чисто Влад ";"Маржа для директора",#N/A,FALSE,"Маржа Хабаровск";"Маржа для директора",#N/A,FALSE,"Маржа СВОД"}</definedName>
    <definedName name="ЕКРКЕРКЕ" localSheetId="12" hidden="1">{"Маржа для директора",#N/A,FALSE,"Маржа Чисто Влад ";"Маржа для директора",#N/A,FALSE,"Маржа Хабаровск";"Маржа для директора",#N/A,FALSE,"Маржа СВОД"}</definedName>
    <definedName name="ЕКРКЕРКЕ" hidden="1">{"Маржа для директора",#N/A,FALSE,"Маржа Чисто Влад ";"Маржа для директора",#N/A,FALSE,"Маржа Хабаровск";"Маржа для директора",#N/A,FALSE,"Маржа СВОД"}</definedName>
    <definedName name="ЕКРЫЕ" hidden="1">{"Маржа для директора",#N/A,FALSE,"Маржа Чисто Влад ";"Маржа для директора",#N/A,FALSE,"Маржа Хабаровск";"Маржа для директора",#N/A,FALSE,"Маржа СВОД"}</definedName>
    <definedName name="еку5фу">'[33]29'!$H$21,'[33]29'!$H$24,'[33]29'!$H$27,'[33]29'!$H$30,'[33]29'!$H$33,'[33]29'!$H$36,'[33]29'!$H$39,'[33]29'!$H$42,'[33]29'!$H$45,P1_T29?L5</definedName>
    <definedName name="екуке" localSheetId="11" hidden="1">{"Маржа для директора",#N/A,FALSE,"Маржа Чисто Влад ";"Маржа для директора",#N/A,FALSE,"Маржа Хабаровск";"Маржа для директора",#N/A,FALSE,"Маржа СВОД"}</definedName>
    <definedName name="екуке" localSheetId="12" hidden="1">{"Маржа для директора",#N/A,FALSE,"Маржа Чисто Влад ";"Маржа для директора",#N/A,FALSE,"Маржа Хабаровск";"Маржа для директора",#N/A,FALSE,"Маржа СВОД"}</definedName>
    <definedName name="екуке" hidden="1">{"Маржа для директора",#N/A,FALSE,"Маржа Чисто Влад ";"Маржа для директора",#N/A,FALSE,"Маржа Хабаровск";"Маржа для директора",#N/A,FALSE,"Маржа СВОД"}</definedName>
    <definedName name="ЕКУРЕ" hidden="1">{"Маржа для директора",#N/A,FALSE,"Маржа Чисто Влад ";"Маржа для директора",#N/A,FALSE,"Маржа Хабаровск";"Маржа для директора",#N/A,FALSE,"Маржа СВОД"}</definedName>
    <definedName name="екуц" localSheetId="11" hidden="1">#REF!</definedName>
    <definedName name="екуц" localSheetId="12" hidden="1">#REF!</definedName>
    <definedName name="екуц" hidden="1">#REF!</definedName>
    <definedName name="елнглоено" localSheetId="11" hidden="1">{"Маржа для директора",#N/A,FALSE,"Маржа Чисто Влад ";"Маржа для директора",#N/A,FALSE,"Маржа Хабаровск";"Маржа для директора",#N/A,FALSE,"Маржа СВОД"}</definedName>
    <definedName name="елнглоено" localSheetId="12" hidden="1">{"Маржа для директора",#N/A,FALSE,"Маржа Чисто Влад ";"Маржа для директора",#N/A,FALSE,"Маржа Хабаровск";"Маржа для директора",#N/A,FALSE,"Маржа СВОД"}</definedName>
    <definedName name="елнглоено" hidden="1">{"Маржа для директора",#N/A,FALSE,"Маржа Чисто Влад ";"Маржа для директора",#N/A,FALSE,"Маржа Хабаровск";"Маржа для директора",#N/A,FALSE,"Маржа СВОД"}</definedName>
    <definedName name="ен" localSheetId="11">#REF!</definedName>
    <definedName name="ен" localSheetId="12">#REF!</definedName>
    <definedName name="ен">#REF!</definedName>
    <definedName name="енаекншлен">#REF!</definedName>
    <definedName name="енваошен">#REF!</definedName>
    <definedName name="енвкрчес">'[38]2.1'!$E$175:$H$176,'[38]2.1'!$E$85:$H$86,P1_T2.1?unit?РУБ.ТНТ</definedName>
    <definedName name="енг">#N/A</definedName>
    <definedName name="енгенг" localSheetId="11">#REF!</definedName>
    <definedName name="енгенг" localSheetId="12">#REF!</definedName>
    <definedName name="енгенг">#REF!</definedName>
    <definedName name="енгл">#N/A</definedName>
    <definedName name="енгое">'[38]13'!$G$10:$O$10,'[38]13'!#REF!,'[38]13'!$G$20:$O$20</definedName>
    <definedName name="енег">#N/A</definedName>
    <definedName name="енен">#N/A</definedName>
    <definedName name="енеывлнел" hidden="1">{"Маржа для директора",#N/A,FALSE,"Маржа Чисто Влад ";"Маржа для директора",#N/A,FALSE,"Маржа Хабаровск";"Маржа для директора",#N/A,FALSE,"Маржа СВОД"}</definedName>
    <definedName name="ЕНКУЫОР">#REF!</definedName>
    <definedName name="енл">P1_T19.1.2?Data,P2_T19.1.2?Data</definedName>
    <definedName name="енлгнол">'[38]13'!$G$12:$O$12,'[38]13'!#REF!,'[38]13'!$G$22:$O$22</definedName>
    <definedName name="ено676оне" localSheetId="11" hidden="1">{"Маржа для директора",#N/A,FALSE,"Маржа Чисто Влад ";"Маржа для директора",#N/A,FALSE,"Маржа Хабаровск";"Маржа для директора",#N/A,FALSE,"Маржа СВОД"}</definedName>
    <definedName name="ено676оне" localSheetId="12" hidden="1">{"Маржа для директора",#N/A,FALSE,"Маржа Чисто Влад ";"Маржа для директора",#N/A,FALSE,"Маржа Хабаровск";"Маржа для директора",#N/A,FALSE,"Маржа СВОД"}</definedName>
    <definedName name="ено676оне" hidden="1">{"Маржа для директора",#N/A,FALSE,"Маржа Чисто Влад ";"Маржа для директора",#N/A,FALSE,"Маржа Хабаровск";"Маржа для директора",#N/A,FALSE,"Маржа СВОД"}</definedName>
    <definedName name="еноглнг" localSheetId="11" hidden="1">{"Маржа для директора",#N/A,FALSE,"Маржа Чисто Влад ";"Маржа для директора",#N/A,FALSE,"Маржа Хабаровск";"Маржа для директора",#N/A,FALSE,"Маржа СВОД"}</definedName>
    <definedName name="еноглнг" localSheetId="12" hidden="1">{"Маржа для директора",#N/A,FALSE,"Маржа Чисто Влад ";"Маржа для директора",#N/A,FALSE,"Маржа Хабаровск";"Маржа для директора",#N/A,FALSE,"Маржа СВОД"}</definedName>
    <definedName name="еноглнг" hidden="1">{"Маржа для директора",#N/A,FALSE,"Маржа Чисто Влад ";"Маржа для директора",#N/A,FALSE,"Маржа Хабаровск";"Маржа для директора",#N/A,FALSE,"Маржа СВОД"}</definedName>
    <definedName name="еноен" localSheetId="11" hidden="1">{"Маржа для директора",#N/A,FALSE,"Маржа Чисто Влад ";"Маржа для директора",#N/A,FALSE,"Маржа Хабаровск";"Маржа для директора",#N/A,FALSE,"Маржа СВОД"}</definedName>
    <definedName name="еноен" localSheetId="12" hidden="1">{"Маржа для директора",#N/A,FALSE,"Маржа Чисто Влад ";"Маржа для директора",#N/A,FALSE,"Маржа Хабаровск";"Маржа для директора",#N/A,FALSE,"Маржа СВОД"}</definedName>
    <definedName name="еноен" hidden="1">{"Маржа для директора",#N/A,FALSE,"Маржа Чисто Влад ";"Маржа для директора",#N/A,FALSE,"Маржа Хабаровск";"Маржа для директора",#N/A,FALSE,"Маржа СВОД"}</definedName>
    <definedName name="еноеноен" localSheetId="11" hidden="1">{"Маржа для директора",#N/A,FALSE,"Маржа Чисто Влад ";"Маржа для директора",#N/A,FALSE,"Маржа Хабаровск";"Маржа для директора",#N/A,FALSE,"Маржа СВОД"}</definedName>
    <definedName name="еноеноен" localSheetId="12" hidden="1">{"Маржа для директора",#N/A,FALSE,"Маржа Чисто Влад ";"Маржа для директора",#N/A,FALSE,"Маржа Хабаровск";"Маржа для директора",#N/A,FALSE,"Маржа СВОД"}</definedName>
    <definedName name="еноеноен" hidden="1">{"Маржа для директора",#N/A,FALSE,"Маржа Чисто Влад ";"Маржа для директора",#N/A,FALSE,"Маржа Хабаровск";"Маржа для директора",#N/A,FALSE,"Маржа СВОД"}</definedName>
    <definedName name="еноеноено" localSheetId="11" hidden="1">{"Маржа для директора",#N/A,FALSE,"Маржа Чисто Влад ";"Маржа для директора",#N/A,FALSE,"Маржа Хабаровск";"Маржа для директора",#N/A,FALSE,"Маржа СВОД"}</definedName>
    <definedName name="еноеноено" localSheetId="12" hidden="1">{"Маржа для директора",#N/A,FALSE,"Маржа Чисто Влад ";"Маржа для директора",#N/A,FALSE,"Маржа Хабаровск";"Маржа для директора",#N/A,FALSE,"Маржа СВОД"}</definedName>
    <definedName name="еноеноено" hidden="1">{"Маржа для директора",#N/A,FALSE,"Маржа Чисто Влад ";"Маржа для директора",#N/A,FALSE,"Маржа Хабаровск";"Маржа для директора",#N/A,FALSE,"Маржа СВОД"}</definedName>
    <definedName name="ЕНОК">#REF!</definedName>
    <definedName name="енокено">[9]FES!#REF!</definedName>
    <definedName name="енп" localSheetId="11">#REF!</definedName>
    <definedName name="енп" localSheetId="12">#REF!</definedName>
    <definedName name="енп">#REF!</definedName>
    <definedName name="енро">#N/A</definedName>
    <definedName name="енуор">[0]!P1_T16?item_ext?ЧЕЛ,P2_T16?item_ext?ЧЕЛ,P3_T16?item_ext?ЧЕЛ,P4_T16?item_ext?ЧЕЛ,P5_T16?item_ext?ЧЕЛ,P6_T16?item_ext?ЧЕЛ,P7_T16?item_ext?ЧЕЛ</definedName>
    <definedName name="еншлнглщ">P1_T18.1?Data,P2_T18.1?Data</definedName>
    <definedName name="еовч">P1_T27?L3.1</definedName>
    <definedName name="еокеапот" hidden="1">{"Маржа для директора",#N/A,FALSE,"Маржа Чисто Влад ";"Маржа для директора",#N/A,FALSE,"Маржа Хабаровск";"Маржа для директора",#N/A,FALSE,"Маржа СВОД"}</definedName>
    <definedName name="ЕОРНРО">#REF!</definedName>
    <definedName name="еоролд">[98]Справочники!$R$3:$R$4</definedName>
    <definedName name="еоткаот">#REF!</definedName>
    <definedName name="ЕОЫУ" hidden="1">{"Маржа для директора",#N/A,FALSE,"Маржа Чисто Влад ";"Маржа для директора",#N/A,FALSE,"Маржа Хабаровск";"Маржа для директора",#N/A,FALSE,"Маржа СВОД"}</definedName>
    <definedName name="еп" localSheetId="11">#REF!</definedName>
    <definedName name="еп" localSheetId="12">#REF!</definedName>
    <definedName name="еп">#REF!</definedName>
    <definedName name="епаепн">#REF!</definedName>
    <definedName name="епвне">#REF!</definedName>
    <definedName name="епвоакеог">'[38]13'!$G$13:$O$13,'[38]13'!#REF!,'[38]13'!$G$23:$O$23</definedName>
    <definedName name="епгваен">P1_T21.2.1?Data,P2_T21.2.1?Data</definedName>
    <definedName name="епефук">[3]FES!#REF!</definedName>
    <definedName name="епке">#N/A</definedName>
    <definedName name="епкфеп">#REF!</definedName>
    <definedName name="епнлщен">#REF!,#REF!,#REF!,P1_T0?unit?ТРУБ</definedName>
    <definedName name="епоап">#REF!</definedName>
    <definedName name="епшен">'[38]13'!$G$11:$O$11,'[38]13'!#REF!,'[38]13'!$G$21:$O$21</definedName>
    <definedName name="ЕПЯЦКАЯЫВАЯПИЧВАПЯЫУКЕП" hidden="1">{"Маржа для директора",#N/A,FALSE,"Маржа Чисто Влад ";"Маржа для директора",#N/A,FALSE,"Маржа Хабаровск";"Маржа для директора",#N/A,FALSE,"Маржа СВОД"}</definedName>
    <definedName name="ер" hidden="1">{"Маржа для директора",#N/A,FALSE,"Маржа Чисто Влад ";"Маржа для директора",#N/A,FALSE,"Маржа Хабаровск";"Маржа для директора",#N/A,FALSE,"Маржа СВОД"}</definedName>
    <definedName name="еркрвкап">#REF!</definedName>
    <definedName name="еруер" hidden="1">#REF!</definedName>
    <definedName name="ерытчп" hidden="1">{"Маржа для директора",#N/A,FALSE,"Маржа Чисто Влад ";"Маржа для директора",#N/A,FALSE,"Маржа Хабаровск";"Маржа для директора",#N/A,FALSE,"Маржа СВОД"}</definedName>
    <definedName name="ЕСН">0.366</definedName>
    <definedName name="еу">#REF!</definedName>
    <definedName name="ЕУВЕНКНЕ">'[44]Приложение №32'!#REF!</definedName>
    <definedName name="еунот" hidden="1">#REF!,#REF!,#REF!,#REF!,#REF!,#REF!,#REF!</definedName>
    <definedName name="ЕУОРФЫЕ">#REF!</definedName>
    <definedName name="ЕЦФЕ">#REF!</definedName>
    <definedName name="ешпгпрол">#N/A</definedName>
    <definedName name="еыв">#REF!</definedName>
    <definedName name="еыен">'[38]2.2'!$A$183:$IV$284,'[38]2.2'!$M$1:$AM$65536,'[38]2.2'!$B$178:$B$178,P1_T2.2_Protect,P2_T2.2_Protect,P3_T2.2_Protect,P4_T2.2_Protect,P5_T2.2_Protect,P6_T2.2_Protect</definedName>
    <definedName name="еыко">#REF!</definedName>
    <definedName name="еылн" hidden="1">{"Маржа для директора",#N/A,FALSE,"Маржа Чисто Влад ";"Маржа для директора",#N/A,FALSE,"Маржа Хабаровск";"Маржа для директора",#N/A,FALSE,"Маржа СВОД"}</definedName>
    <definedName name="еыотпч">#REF!</definedName>
    <definedName name="ЕЫОУТП" hidden="1">{#N/A,#N/A,FALSE,"Себестоимсть-97"}</definedName>
    <definedName name="еьве">#REF!</definedName>
    <definedName name="ж" localSheetId="11" hidden="1">{"Маржа для директора",#N/A,FALSE,"Маржа Чисто Влад ";"Маржа для директора",#N/A,FALSE,"Маржа Хабаровск";"Маржа для директора",#N/A,FALSE,"Маржа СВОД"}</definedName>
    <definedName name="ж" localSheetId="12" hidden="1">{"Маржа для директора",#N/A,FALSE,"Маржа Чисто Влад ";"Маржа для директора",#N/A,FALSE,"Маржа Хабаровск";"Маржа для директора",#N/A,FALSE,"Маржа СВОД"}</definedName>
    <definedName name="ж" hidden="1">{"Маржа для директора",#N/A,FALSE,"Маржа Чисто Влад ";"Маржа для директора",#N/A,FALSE,"Маржа Хабаровск";"Маржа для директора",#N/A,FALSE,"Маржа СВОД"}</definedName>
    <definedName name="жд">#N/A</definedName>
    <definedName name="ждщъъ">[110]!ждщъъ</definedName>
    <definedName name="жж" localSheetId="11">#REF!</definedName>
    <definedName name="жж" localSheetId="12">#REF!</definedName>
    <definedName name="жж">#REF!</definedName>
    <definedName name="жжжжжжж">#N/A</definedName>
    <definedName name="жз" localSheetId="11">#REF!</definedName>
    <definedName name="жз" localSheetId="12">#REF!</definedName>
    <definedName name="жз">#REF!</definedName>
    <definedName name="жщш" localSheetId="11">#REF!</definedName>
    <definedName name="жщш" localSheetId="12">#REF!</definedName>
    <definedName name="жщш">#REF!</definedName>
    <definedName name="жыл" localSheetId="11">#REF!</definedName>
    <definedName name="жыл" localSheetId="12">#REF!</definedName>
    <definedName name="жыл">#REF!</definedName>
    <definedName name="з" localSheetId="11">#REF!</definedName>
    <definedName name="з" localSheetId="12">#REF!</definedName>
    <definedName name="з">#REF!</definedName>
    <definedName name="з4" localSheetId="11">#REF!</definedName>
    <definedName name="з4" localSheetId="12">#REF!</definedName>
    <definedName name="з4">#REF!</definedName>
    <definedName name="_xlnm.Print_Titles" localSheetId="5">' 1.5.'!$A:$C</definedName>
    <definedName name="_xlnm.Print_Titles" localSheetId="11">#REF!</definedName>
    <definedName name="_xlnm.Print_Titles" localSheetId="12">#REF!</definedName>
    <definedName name="_xlnm.Print_Titles" localSheetId="3">'1.2.2.'!$A:$D</definedName>
    <definedName name="_xlnm.Print_Titles" localSheetId="31">'1.24'!$A:$B</definedName>
    <definedName name="_xlnm.Print_Titles" localSheetId="33">'1.25'!$A:$C</definedName>
    <definedName name="_xlnm.Print_Titles" localSheetId="13">'15 тр+сб'!$A:$B</definedName>
    <definedName name="_xlnm.Print_Titles" localSheetId="7">'2025'!$A:$B,'2025'!$21:$23</definedName>
    <definedName name="_xlnm.Print_Titles" localSheetId="2">'Полезный отпуск'!$A:$D</definedName>
    <definedName name="_xlnm.Print_Titles">#REF!</definedName>
    <definedName name="загр3500" localSheetId="11">#REF!</definedName>
    <definedName name="загр3500" localSheetId="12">#REF!</definedName>
    <definedName name="загр3500">#REF!</definedName>
    <definedName name="Затраты" localSheetId="11">#REF!</definedName>
    <definedName name="Затраты" localSheetId="12">#REF!</definedName>
    <definedName name="Затраты">#REF!</definedName>
    <definedName name="Затраты_2" localSheetId="11">#REF!</definedName>
    <definedName name="Затраты_2" localSheetId="12">#REF!</definedName>
    <definedName name="Затраты_2">#REF!</definedName>
    <definedName name="згшекв" localSheetId="11" hidden="1">{#N/A,#N/A,TRUE,"Лист1";#N/A,#N/A,TRUE,"Лист2";#N/A,#N/A,TRUE,"Лист3"}</definedName>
    <definedName name="згшекв" localSheetId="12" hidden="1">{#N/A,#N/A,TRUE,"Лист1";#N/A,#N/A,TRUE,"Лист2";#N/A,#N/A,TRUE,"Лист3"}</definedName>
    <definedName name="згшекв" hidden="1">{#N/A,#N/A,TRUE,"Лист1";#N/A,#N/A,TRUE,"Лист2";#N/A,#N/A,TRUE,"Лист3"}</definedName>
    <definedName name="зж" localSheetId="11">#REF!</definedName>
    <definedName name="зж" localSheetId="12">#REF!</definedName>
    <definedName name="зж">#REF!</definedName>
    <definedName name="зз" localSheetId="11">'[10]5.2-опер.рас ПП'!зз</definedName>
    <definedName name="зз" localSheetId="12">'[10]5.2-опер.рас ПП'!зз</definedName>
    <definedName name="зз">#N/A</definedName>
    <definedName name="ззззззззззззззззззззз">#N/A</definedName>
    <definedName name="Зин" localSheetId="11">'[10]5.2-опер.рас ПП'!Зин</definedName>
    <definedName name="Зин" localSheetId="12">'[10]5.2-опер.рас ПП'!Зин</definedName>
    <definedName name="Зин">#N/A</definedName>
    <definedName name="ЗП1">[127]Лист13!$A$2</definedName>
    <definedName name="ЗП2">[127]Лист13!$B$2</definedName>
    <definedName name="ЗП3">[127]Лист13!$C$2</definedName>
    <definedName name="ЗП4">[127]Лист13!$D$2</definedName>
    <definedName name="зщ">[110]!зщ</definedName>
    <definedName name="зщг">#N/A</definedName>
    <definedName name="зщд" localSheetId="11">#REF!</definedName>
    <definedName name="зщд" localSheetId="12">#REF!</definedName>
    <definedName name="зщд">#REF!</definedName>
    <definedName name="зщдш" localSheetId="11">#REF!</definedName>
    <definedName name="зщдш" localSheetId="12">#REF!</definedName>
    <definedName name="зщдш">#REF!</definedName>
    <definedName name="и">#N/A</definedName>
    <definedName name="Извлечение_ИМ" localSheetId="11">#REF!</definedName>
    <definedName name="Извлечение_ИМ" localSheetId="12">#REF!</definedName>
    <definedName name="Извлечение_ИМ">#REF!</definedName>
    <definedName name="_xlnm.Extract" localSheetId="11">#REF!</definedName>
    <definedName name="_xlnm.Extract" localSheetId="12">#REF!</definedName>
    <definedName name="_xlnm.Extract">#REF!</definedName>
    <definedName name="изм" localSheetId="11">#REF!</definedName>
    <definedName name="изм" localSheetId="12">#REF!</definedName>
    <definedName name="изм">#REF!</definedName>
    <definedName name="ии" localSheetId="11">'[33]27'!$AV$13:$AZ$13,'[33]27'!$AP$13:$AT$13,'[33]27'!$AJ$13:$AN$13,'[33]27'!$AD$13:$AH$13,'[33]27'!$X$13:$AB$13,P1_T27?L3.2</definedName>
    <definedName name="ии" localSheetId="12">'[33]27'!$AV$13:$AZ$13,'[33]27'!$AP$13:$AT$13,'[33]27'!$AJ$13:$AN$13,'[33]27'!$AD$13:$AH$13,'[33]27'!$X$13:$AB$13,P1_T27?L3.2</definedName>
    <definedName name="ии">'[33]27'!$AV$13:$AZ$13,'[33]27'!$AP$13:$AT$13,'[33]27'!$AJ$13:$AN$13,'[33]27'!$AD$13:$AH$13,'[33]27'!$X$13:$AB$13,P1_T27?L3.2</definedName>
    <definedName name="иии" localSheetId="11">'[33]27'!$Y$15:$AC$15,'[33]27'!$AE$15:$AI$15,'[33]27'!$AK$15:$AO$15,'[33]27'!$AQ$15:$AU$15,'[33]27'!$AW$15:$BA$15,'[33]27'!$BC$15:$BG$15,'[33]27'!$BI$15:$BM$15,'[33]27'!$BO$15:$BS$15,P1_T27?L4</definedName>
    <definedName name="иии" localSheetId="12">'[33]27'!$Y$15:$AC$15,'[33]27'!$AE$15:$AI$15,'[33]27'!$AK$15:$AO$15,'[33]27'!$AQ$15:$AU$15,'[33]27'!$AW$15:$BA$15,'[33]27'!$BC$15:$BG$15,'[33]27'!$BI$15:$BM$15,'[33]27'!$BO$15:$BS$15,P1_T27?L4</definedName>
    <definedName name="иии">'[33]27'!$Y$15:$AC$15,'[33]27'!$AE$15:$AI$15,'[33]27'!$AK$15:$AO$15,'[33]27'!$AQ$15:$AU$15,'[33]27'!$AW$15:$BA$15,'[33]27'!$BC$15:$BG$15,'[33]27'!$BI$15:$BM$15,'[33]27'!$BO$15:$BS$15,P1_T27?L4</definedName>
    <definedName name="ииии" localSheetId="11">#REF!</definedName>
    <definedName name="ииии" localSheetId="12">#REF!</definedName>
    <definedName name="ииии">#REF!</definedName>
    <definedName name="ииииии" localSheetId="11">'[33]27'!$F$17:$I$17,'[33]27'!$CZ$17:$DC$17,'[33]27'!$CT$17:$CW$17,'[33]27'!$CN$17:$CQ$17,'[33]27'!$CH$17:$CK$17,'[33]27'!$CB$17:$CE$17,'[33]27'!$BU$17:$BX$17,P1_T27?L4.1.1</definedName>
    <definedName name="ииииии" localSheetId="12">'[33]27'!$F$17:$I$17,'[33]27'!$CZ$17:$DC$17,'[33]27'!$CT$17:$CW$17,'[33]27'!$CN$17:$CQ$17,'[33]27'!$CH$17:$CK$17,'[33]27'!$CB$17:$CE$17,'[33]27'!$BU$17:$BX$17,P1_T27?L4.1.1</definedName>
    <definedName name="ииииии">'[33]27'!$F$17:$I$17,'[33]27'!$CZ$17:$DC$17,'[33]27'!$CT$17:$CW$17,'[33]27'!$CN$17:$CQ$17,'[33]27'!$CH$17:$CK$17,'[33]27'!$CB$17:$CE$17,'[33]27'!$BU$17:$BX$17,P1_T27?L4.1.1</definedName>
    <definedName name="иииииии" localSheetId="11">'[33]27'!$AK$18:$AN$18,'[33]27'!$AQ$18:$AT$18,'[33]27'!$AW$18:$AZ$18,'[33]27'!$BC$18:$BF$18,'[33]27'!$BI$18:$BL$18,'[33]27'!$BO$18:$BR$18,'[33]27'!$BU$18:$BX$18,P1_T27?L4.1.1.1</definedName>
    <definedName name="иииииии" localSheetId="12">'[33]27'!$AK$18:$AN$18,'[33]27'!$AQ$18:$AT$18,'[33]27'!$AW$18:$AZ$18,'[33]27'!$BC$18:$BF$18,'[33]27'!$BI$18:$BL$18,'[33]27'!$BO$18:$BR$18,'[33]27'!$BU$18:$BX$18,P1_T27?L4.1.1.1</definedName>
    <definedName name="иииииии">'[33]27'!$AK$18:$AN$18,'[33]27'!$AQ$18:$AT$18,'[33]27'!$AW$18:$AZ$18,'[33]27'!$BC$18:$BF$18,'[33]27'!$BI$18:$BL$18,'[33]27'!$BO$18:$BR$18,'[33]27'!$BU$18:$BX$18,P1_T27?L4.1.1.1</definedName>
    <definedName name="иип" localSheetId="11">#REF!</definedName>
    <definedName name="иип" localSheetId="12">#REF!</definedName>
    <definedName name="иип">#REF!</definedName>
    <definedName name="иири">#REF!</definedName>
    <definedName name="ииьиютиьролр" localSheetId="11">#REF!</definedName>
    <definedName name="ииьиютиьролр" localSheetId="12">#REF!</definedName>
    <definedName name="ииьиютиьролр">#REF!</definedName>
    <definedName name="илго" localSheetId="11">#REF!</definedName>
    <definedName name="илго" localSheetId="12">#REF!</definedName>
    <definedName name="илго">#REF!</definedName>
    <definedName name="илорил" hidden="1">{#N/A,#N/A,TRUE,"Лист1";#N/A,#N/A,TRUE,"Лист2";#N/A,#N/A,TRUE,"Лист3"}</definedName>
    <definedName name="им" localSheetId="11" hidden="1">#REF!,#REF!,#REF!</definedName>
    <definedName name="им" localSheetId="12" hidden="1">#REF!,#REF!,#REF!</definedName>
    <definedName name="им" hidden="1">#REF!,#REF!,#REF!</definedName>
    <definedName name="имарвге" localSheetId="11">#REF!</definedName>
    <definedName name="имарвге" localSheetId="12">#REF!</definedName>
    <definedName name="имарвге">#REF!</definedName>
    <definedName name="индекс" localSheetId="11">#REF!</definedName>
    <definedName name="индекс" localSheetId="12">#REF!</definedName>
    <definedName name="индекс">#REF!</definedName>
    <definedName name="индцкавг98" localSheetId="11" hidden="1">{#N/A,#N/A,TRUE,"Лист1";#N/A,#N/A,TRUE,"Лист2";#N/A,#N/A,TRUE,"Лист3"}</definedName>
    <definedName name="индцкавг98" localSheetId="12" hidden="1">{#N/A,#N/A,TRUE,"Лист1";#N/A,#N/A,TRUE,"Лист2";#N/A,#N/A,TRUE,"Лист3"}</definedName>
    <definedName name="индцкавг98" hidden="1">{#N/A,#N/A,TRUE,"Лист1";#N/A,#N/A,TRUE,"Лист2";#N/A,#N/A,TRUE,"Лист3"}</definedName>
    <definedName name="инфляция">1</definedName>
    <definedName name="ип" localSheetId="11">#REF!</definedName>
    <definedName name="ип" localSheetId="12">#REF!</definedName>
    <definedName name="ип">#REF!</definedName>
    <definedName name="ипе" localSheetId="11" hidden="1">#REF!</definedName>
    <definedName name="ипе" localSheetId="12" hidden="1">#REF!</definedName>
    <definedName name="ипе" hidden="1">#REF!</definedName>
    <definedName name="иппе" localSheetId="11" hidden="1">#REF!</definedName>
    <definedName name="иппе" localSheetId="12" hidden="1">#REF!</definedName>
    <definedName name="иппе" hidden="1">#REF!</definedName>
    <definedName name="ири" hidden="1">#REF!,#REF!,#REF!</definedName>
    <definedName name="ириор">#REF!</definedName>
    <definedName name="ирирл">#REF!</definedName>
    <definedName name="иролгрщр" localSheetId="11">#REF!</definedName>
    <definedName name="иролгрщр" localSheetId="12">#REF!</definedName>
    <definedName name="иролгрщр">#REF!</definedName>
    <definedName name="исрвоы" localSheetId="11" hidden="1">#REF!,#REF!,#REF!</definedName>
    <definedName name="исрвоы" localSheetId="12" hidden="1">#REF!,#REF!,#REF!</definedName>
    <definedName name="исрвоы" hidden="1">#REF!,#REF!,#REF!</definedName>
    <definedName name="итьить">#N/A</definedName>
    <definedName name="июл" localSheetId="11">#REF!</definedName>
    <definedName name="июл" localSheetId="12">#REF!</definedName>
    <definedName name="июл">#REF!</definedName>
    <definedName name="июл2" localSheetId="11">#REF!</definedName>
    <definedName name="июл2" localSheetId="12">#REF!</definedName>
    <definedName name="июл2">#REF!</definedName>
    <definedName name="июль">#N/A</definedName>
    <definedName name="июн" localSheetId="11">#REF!</definedName>
    <definedName name="июн" localSheetId="12">#REF!</definedName>
    <definedName name="июн">#REF!</definedName>
    <definedName name="июн2" localSheetId="11">#REF!</definedName>
    <definedName name="июн2" localSheetId="12">#REF!</definedName>
    <definedName name="июн2">#REF!</definedName>
    <definedName name="июнь" localSheetId="11">#REF!</definedName>
    <definedName name="июнь" localSheetId="12">#REF!</definedName>
    <definedName name="июнь">#REF!</definedName>
    <definedName name="й">#N/A</definedName>
    <definedName name="й12" localSheetId="11">#REF!</definedName>
    <definedName name="й12" localSheetId="12">#REF!</definedName>
    <definedName name="й12">#REF!</definedName>
    <definedName name="й4535" localSheetId="11">#REF!</definedName>
    <definedName name="й4535" localSheetId="12">#REF!</definedName>
    <definedName name="й4535">#REF!</definedName>
    <definedName name="йенцуе">#REF!</definedName>
    <definedName name="йй">#N/A</definedName>
    <definedName name="ййй" localSheetId="11">#REF!</definedName>
    <definedName name="ййй" localSheetId="12">#REF!</definedName>
    <definedName name="ййй">#REF!</definedName>
    <definedName name="йййй" localSheetId="11">#N/A</definedName>
    <definedName name="йййй" localSheetId="12">#N/A</definedName>
    <definedName name="йййй">#N/A</definedName>
    <definedName name="йййййй" localSheetId="11">#N/A</definedName>
    <definedName name="йййййй" localSheetId="12">#N/A</definedName>
    <definedName name="йййййй">#N/A</definedName>
    <definedName name="ййййййййййййй">#N/A</definedName>
    <definedName name="йййййййййййййййййййййййй">#N/A</definedName>
    <definedName name="ййц">[110]!ййц</definedName>
    <definedName name="йкуай" localSheetId="11" hidden="1">{"Маржа для директора",#N/A,FALSE,"Маржа Чисто Влад ";"Маржа для директора",#N/A,FALSE,"Маржа Хабаровск";"Маржа для директора",#N/A,FALSE,"Маржа СВОД"}</definedName>
    <definedName name="йкуай" localSheetId="12" hidden="1">{"Маржа для директора",#N/A,FALSE,"Маржа Чисто Влад ";"Маржа для директора",#N/A,FALSE,"Маржа Хабаровск";"Маржа для директора",#N/A,FALSE,"Маржа СВОД"}</definedName>
    <definedName name="йкуай" hidden="1">{"Маржа для директора",#N/A,FALSE,"Маржа Чисто Влад ";"Маржа для директора",#N/A,FALSE,"Маржа Хабаровск";"Маржа для директора",#N/A,FALSE,"Маржа СВОД"}</definedName>
    <definedName name="йукейук" localSheetId="11" hidden="1">{"Маржа для директора",#N/A,FALSE,"Маржа Чисто Влад ";"Маржа для директора",#N/A,FALSE,"Маржа Хабаровск";"Маржа для директора",#N/A,FALSE,"Маржа СВОД"}</definedName>
    <definedName name="йукейук" localSheetId="12" hidden="1">{"Маржа для директора",#N/A,FALSE,"Маржа Чисто Влад ";"Маржа для директора",#N/A,FALSE,"Маржа Хабаровск";"Маржа для директора",#N/A,FALSE,"Маржа СВОД"}</definedName>
    <definedName name="йукейук" hidden="1">{"Маржа для директора",#N/A,FALSE,"Маржа Чисто Влад ";"Маржа для директора",#N/A,FALSE,"Маржа Хабаровск";"Маржа для директора",#N/A,FALSE,"Маржа СВОД"}</definedName>
    <definedName name="йукеуй" localSheetId="11" hidden="1">{"Маржа для директора",#N/A,FALSE,"Маржа Чисто Влад ";"Маржа для директора",#N/A,FALSE,"Маржа Хабаровск";"Маржа для директора",#N/A,FALSE,"Маржа СВОД"}</definedName>
    <definedName name="йукеуй" localSheetId="12" hidden="1">{"Маржа для директора",#N/A,FALSE,"Маржа Чисто Влад ";"Маржа для директора",#N/A,FALSE,"Маржа Хабаровск";"Маржа для директора",#N/A,FALSE,"Маржа СВОД"}</definedName>
    <definedName name="йукеуй" hidden="1">{"Маржа для директора",#N/A,FALSE,"Маржа Чисто Влад ";"Маржа для директора",#N/A,FALSE,"Маржа Хабаровск";"Маржа для директора",#N/A,FALSE,"Маржа СВОД"}</definedName>
    <definedName name="йукрпкуп" hidden="1">{#N/A,#N/A,FALSE,"Себестоимсть-97"}</definedName>
    <definedName name="йукуй" localSheetId="11" hidden="1">{"Маржа для директора",#N/A,FALSE,"Маржа Чисто Влад ";"Маржа для директора",#N/A,FALSE,"Маржа Хабаровск";"Маржа для директора",#N/A,FALSE,"Маржа СВОД"}</definedName>
    <definedName name="йукуй" localSheetId="12" hidden="1">{"Маржа для директора",#N/A,FALSE,"Маржа Чисто Влад ";"Маржа для директора",#N/A,FALSE,"Маржа Хабаровск";"Маржа для директора",#N/A,FALSE,"Маржа СВОД"}</definedName>
    <definedName name="йукуй" hidden="1">{"Маржа для директора",#N/A,FALSE,"Маржа Чисто Влад ";"Маржа для директора",#N/A,FALSE,"Маржа Хабаровск";"Маржа для директора",#N/A,FALSE,"Маржа СВОД"}</definedName>
    <definedName name="йукцйцу" localSheetId="11" hidden="1">{"Маржа для директора",#N/A,FALSE,"Маржа Чисто Влад ";"Маржа для директора",#N/A,FALSE,"Маржа Хабаровск";"Маржа для директора",#N/A,FALSE,"Маржа СВОД"}</definedName>
    <definedName name="йукцйцу" localSheetId="12" hidden="1">{"Маржа для директора",#N/A,FALSE,"Маржа Чисто Влад ";"Маржа для директора",#N/A,FALSE,"Маржа Хабаровск";"Маржа для директора",#N/A,FALSE,"Маржа СВОД"}</definedName>
    <definedName name="йукцйцу" hidden="1">{"Маржа для директора",#N/A,FALSE,"Маржа Чисто Влад ";"Маржа для директора",#N/A,FALSE,"Маржа Хабаровск";"Маржа для директора",#N/A,FALSE,"Маржа СВОД"}</definedName>
    <definedName name="йуц3к" localSheetId="11">#REF!</definedName>
    <definedName name="йуц3к" localSheetId="12">#REF!</definedName>
    <definedName name="йуц3к">#REF!</definedName>
    <definedName name="йуцк" localSheetId="11">#REF!</definedName>
    <definedName name="йуцк" localSheetId="12">#REF!</definedName>
    <definedName name="йуцк">#REF!</definedName>
    <definedName name="йф" localSheetId="11">#REF!</definedName>
    <definedName name="йф" localSheetId="12">#REF!</definedName>
    <definedName name="йф">#REF!</definedName>
    <definedName name="йфецу">#REF!</definedName>
    <definedName name="йфц">#N/A</definedName>
    <definedName name="йфц3452ц" hidden="1">#REF!</definedName>
    <definedName name="йц">#N/A</definedName>
    <definedName name="йц3" localSheetId="11">#REF!</definedName>
    <definedName name="йц3" localSheetId="12">#REF!</definedName>
    <definedName name="йц3">#REF!</definedName>
    <definedName name="йцу" localSheetId="11">#REF!</definedName>
    <definedName name="йцу" localSheetId="12">#REF!</definedName>
    <definedName name="йцу">#REF!</definedName>
    <definedName name="йцув" localSheetId="11">#REF!</definedName>
    <definedName name="йцув" localSheetId="12">#REF!</definedName>
    <definedName name="йцув">#REF!</definedName>
    <definedName name="йцуйкен">#REF!</definedName>
    <definedName name="йцуйцуй" localSheetId="11">#REF!</definedName>
    <definedName name="йцуйцуй" localSheetId="12">#REF!</definedName>
    <definedName name="йцуйцуй">#REF!</definedName>
    <definedName name="йцук" localSheetId="11">#REF!</definedName>
    <definedName name="йцук" localSheetId="12">#REF!</definedName>
    <definedName name="йцук">#REF!</definedName>
    <definedName name="йцукайу" localSheetId="11" hidden="1">{"Маржа для директора",#N/A,FALSE,"Маржа Чисто Влад ";"Маржа для директора",#N/A,FALSE,"Маржа Хабаровск";"Маржа для директора",#N/A,FALSE,"Маржа СВОД"}</definedName>
    <definedName name="йцукайу" localSheetId="12" hidden="1">{"Маржа для директора",#N/A,FALSE,"Маржа Чисто Влад ";"Маржа для директора",#N/A,FALSE,"Маржа Хабаровск";"Маржа для директора",#N/A,FALSE,"Маржа СВОД"}</definedName>
    <definedName name="йцукайу" hidden="1">{"Маржа для директора",#N/A,FALSE,"Маржа Чисто Влад ";"Маржа для директора",#N/A,FALSE,"Маржа Хабаровск";"Маржа для директора",#N/A,FALSE,"Маржа СВОД"}</definedName>
    <definedName name="йцукй" localSheetId="11" hidden="1">{"Маржа для директора",#N/A,FALSE,"Маржа Чисто Влад ";"Маржа для директора",#N/A,FALSE,"Маржа Хабаровск";"Маржа для директора",#N/A,FALSE,"Маржа СВОД"}</definedName>
    <definedName name="йцукй" localSheetId="12" hidden="1">{"Маржа для директора",#N/A,FALSE,"Маржа Чисто Влад ";"Маржа для директора",#N/A,FALSE,"Маржа Хабаровск";"Маржа для директора",#N/A,FALSE,"Маржа СВОД"}</definedName>
    <definedName name="йцукй" hidden="1">{"Маржа для директора",#N/A,FALSE,"Маржа Чисто Влад ";"Маржа для директора",#N/A,FALSE,"Маржа Хабаровск";"Маржа для директора",#N/A,FALSE,"Маржа СВОД"}</definedName>
    <definedName name="йцукнк">[19]REESTR!#REF!</definedName>
    <definedName name="йцы" localSheetId="11">#REF!</definedName>
    <definedName name="йцы" localSheetId="12">#REF!</definedName>
    <definedName name="йцы">#REF!</definedName>
    <definedName name="йыуецуе">#REF!</definedName>
    <definedName name="к" localSheetId="11">#REF!</definedName>
    <definedName name="к" localSheetId="12">#REF!</definedName>
    <definedName name="к">#REF!</definedName>
    <definedName name="к.1">[128]апрель!$H$5</definedName>
    <definedName name="к.3">[128]апрель!$M$5</definedName>
    <definedName name="к1" localSheetId="11">'[10]5.2-опер.рас ПП'!к1</definedName>
    <definedName name="к1" localSheetId="12">'[10]5.2-опер.рас ПП'!к1</definedName>
    <definedName name="к1">#N/A</definedName>
    <definedName name="к10" localSheetId="11">#REF!</definedName>
    <definedName name="к10" localSheetId="12">#REF!</definedName>
    <definedName name="к10">#REF!</definedName>
    <definedName name="к100">'[126]договор (3)'!$B$95</definedName>
    <definedName name="к11" localSheetId="11">#REF!</definedName>
    <definedName name="к11" localSheetId="12">#REF!</definedName>
    <definedName name="к11">#REF!</definedName>
    <definedName name="К110" localSheetId="11">#REF!</definedName>
    <definedName name="К110" localSheetId="12">#REF!</definedName>
    <definedName name="К110">#REF!</definedName>
    <definedName name="К111" localSheetId="11">#REF!</definedName>
    <definedName name="К111" localSheetId="12">#REF!</definedName>
    <definedName name="К111">#REF!</definedName>
    <definedName name="К112" localSheetId="11">#REF!</definedName>
    <definedName name="К112" localSheetId="12">#REF!</definedName>
    <definedName name="К112">#REF!</definedName>
    <definedName name="К113" localSheetId="11">#REF!</definedName>
    <definedName name="К113" localSheetId="12">#REF!</definedName>
    <definedName name="К113">#REF!</definedName>
    <definedName name="К114" localSheetId="11">#REF!</definedName>
    <definedName name="К114" localSheetId="12">#REF!</definedName>
    <definedName name="К114">#REF!</definedName>
    <definedName name="К115" localSheetId="11">#REF!</definedName>
    <definedName name="К115" localSheetId="12">#REF!</definedName>
    <definedName name="К115">#REF!</definedName>
    <definedName name="К116" localSheetId="11">#REF!</definedName>
    <definedName name="К116" localSheetId="12">#REF!</definedName>
    <definedName name="К116">#REF!</definedName>
    <definedName name="К12" localSheetId="11">#REF!</definedName>
    <definedName name="К12" localSheetId="12">#REF!</definedName>
    <definedName name="К12">#REF!</definedName>
    <definedName name="К13" localSheetId="11">#REF!</definedName>
    <definedName name="К13" localSheetId="12">#REF!</definedName>
    <definedName name="К13">#REF!</definedName>
    <definedName name="К14" localSheetId="11">#REF!</definedName>
    <definedName name="К14" localSheetId="12">#REF!</definedName>
    <definedName name="К14">#REF!</definedName>
    <definedName name="К15" localSheetId="11">#REF!</definedName>
    <definedName name="К15" localSheetId="12">#REF!</definedName>
    <definedName name="К15">#REF!</definedName>
    <definedName name="К16" localSheetId="11">#REF!</definedName>
    <definedName name="К16" localSheetId="12">#REF!</definedName>
    <definedName name="К16">#REF!</definedName>
    <definedName name="К17" localSheetId="11">#REF!</definedName>
    <definedName name="К17" localSheetId="12">#REF!</definedName>
    <definedName name="К17">#REF!</definedName>
    <definedName name="К18" localSheetId="11">#REF!</definedName>
    <definedName name="К18" localSheetId="12">#REF!</definedName>
    <definedName name="К18">#REF!</definedName>
    <definedName name="К19" localSheetId="11">#REF!</definedName>
    <definedName name="К19" localSheetId="12">#REF!</definedName>
    <definedName name="К19">#REF!</definedName>
    <definedName name="к2" localSheetId="11">#REF!</definedName>
    <definedName name="к2" localSheetId="12">#REF!</definedName>
    <definedName name="к2">#REF!</definedName>
    <definedName name="к20" localSheetId="11">#REF!</definedName>
    <definedName name="к20" localSheetId="12">#REF!</definedName>
    <definedName name="к20">#REF!</definedName>
    <definedName name="К21" localSheetId="11">#REF!</definedName>
    <definedName name="К21" localSheetId="12">#REF!</definedName>
    <definedName name="К21">#REF!</definedName>
    <definedName name="К210" localSheetId="11">#REF!</definedName>
    <definedName name="К210" localSheetId="12">#REF!</definedName>
    <definedName name="К210">#REF!</definedName>
    <definedName name="К211" localSheetId="11">#REF!</definedName>
    <definedName name="К211" localSheetId="12">#REF!</definedName>
    <definedName name="К211">#REF!</definedName>
    <definedName name="К212" localSheetId="11">#REF!</definedName>
    <definedName name="К212" localSheetId="12">#REF!</definedName>
    <definedName name="К212">#REF!</definedName>
    <definedName name="К213" localSheetId="11">#REF!</definedName>
    <definedName name="К213" localSheetId="12">#REF!</definedName>
    <definedName name="К213">#REF!</definedName>
    <definedName name="К214" localSheetId="11">#REF!</definedName>
    <definedName name="К214" localSheetId="12">#REF!</definedName>
    <definedName name="К214">#REF!</definedName>
    <definedName name="К215" localSheetId="11">#REF!</definedName>
    <definedName name="К215" localSheetId="12">#REF!</definedName>
    <definedName name="К215">#REF!</definedName>
    <definedName name="К216" localSheetId="11">#REF!</definedName>
    <definedName name="К216" localSheetId="12">#REF!</definedName>
    <definedName name="К216">#REF!</definedName>
    <definedName name="К22" localSheetId="11">#REF!</definedName>
    <definedName name="К22" localSheetId="12">#REF!</definedName>
    <definedName name="К22">#REF!</definedName>
    <definedName name="К23" localSheetId="11">#REF!</definedName>
    <definedName name="К23" localSheetId="12">#REF!</definedName>
    <definedName name="К23">#REF!</definedName>
    <definedName name="К24" localSheetId="11">#REF!</definedName>
    <definedName name="К24" localSheetId="12">#REF!</definedName>
    <definedName name="К24">#REF!</definedName>
    <definedName name="К25" localSheetId="11">#REF!</definedName>
    <definedName name="К25" localSheetId="12">#REF!</definedName>
    <definedName name="К25">#REF!</definedName>
    <definedName name="К26" localSheetId="11">#REF!</definedName>
    <definedName name="К26" localSheetId="12">#REF!</definedName>
    <definedName name="К26">#REF!</definedName>
    <definedName name="К27" localSheetId="11">#REF!</definedName>
    <definedName name="К27" localSheetId="12">#REF!</definedName>
    <definedName name="К27">#REF!</definedName>
    <definedName name="К28" localSheetId="11">#REF!</definedName>
    <definedName name="К28" localSheetId="12">#REF!</definedName>
    <definedName name="К28">#REF!</definedName>
    <definedName name="К29" localSheetId="11">#REF!</definedName>
    <definedName name="К29" localSheetId="12">#REF!</definedName>
    <definedName name="К29">#REF!</definedName>
    <definedName name="К3">[121]договор!$D$11</definedName>
    <definedName name="к30" localSheetId="11">#REF!</definedName>
    <definedName name="к30" localSheetId="12">#REF!</definedName>
    <definedName name="к30">#REF!</definedName>
    <definedName name="К31" localSheetId="11">#REF!</definedName>
    <definedName name="К31" localSheetId="12">#REF!</definedName>
    <definedName name="К31">#REF!</definedName>
    <definedName name="К310" localSheetId="11">#REF!</definedName>
    <definedName name="К310" localSheetId="12">#REF!</definedName>
    <definedName name="К310">#REF!</definedName>
    <definedName name="К311" localSheetId="11">#REF!</definedName>
    <definedName name="К311" localSheetId="12">#REF!</definedName>
    <definedName name="К311">#REF!</definedName>
    <definedName name="К312" localSheetId="11">#REF!</definedName>
    <definedName name="К312" localSheetId="12">#REF!</definedName>
    <definedName name="К312">#REF!</definedName>
    <definedName name="К313" localSheetId="11">#REF!</definedName>
    <definedName name="К313" localSheetId="12">#REF!</definedName>
    <definedName name="К313">#REF!</definedName>
    <definedName name="К314" localSheetId="11">#REF!</definedName>
    <definedName name="К314" localSheetId="12">#REF!</definedName>
    <definedName name="К314">#REF!</definedName>
    <definedName name="К315" localSheetId="11">#REF!</definedName>
    <definedName name="К315" localSheetId="12">#REF!</definedName>
    <definedName name="К315">#REF!</definedName>
    <definedName name="К316" localSheetId="11">#REF!</definedName>
    <definedName name="К316" localSheetId="12">#REF!</definedName>
    <definedName name="К316">#REF!</definedName>
    <definedName name="К32" localSheetId="11">#REF!</definedName>
    <definedName name="К32" localSheetId="12">#REF!</definedName>
    <definedName name="К32">#REF!</definedName>
    <definedName name="К33" localSheetId="11">#REF!</definedName>
    <definedName name="К33" localSheetId="12">#REF!</definedName>
    <definedName name="К33">#REF!</definedName>
    <definedName name="К34" localSheetId="11">#REF!</definedName>
    <definedName name="К34" localSheetId="12">#REF!</definedName>
    <definedName name="К34">#REF!</definedName>
    <definedName name="К35" localSheetId="11">#REF!</definedName>
    <definedName name="К35" localSheetId="12">#REF!</definedName>
    <definedName name="К35">#REF!</definedName>
    <definedName name="К36" localSheetId="11">#REF!</definedName>
    <definedName name="К36" localSheetId="12">#REF!</definedName>
    <definedName name="К36">#REF!</definedName>
    <definedName name="К37" localSheetId="11">#REF!</definedName>
    <definedName name="К37" localSheetId="12">#REF!</definedName>
    <definedName name="К37">#REF!</definedName>
    <definedName name="К38" localSheetId="11">#REF!</definedName>
    <definedName name="К38" localSheetId="12">#REF!</definedName>
    <definedName name="К38">#REF!</definedName>
    <definedName name="К39" localSheetId="11">#REF!</definedName>
    <definedName name="К39" localSheetId="12">#REF!</definedName>
    <definedName name="К39">#REF!</definedName>
    <definedName name="К4">[121]договор!$D$12</definedName>
    <definedName name="К5">[121]договор!$D$13</definedName>
    <definedName name="К6">[121]договор!$D$14</definedName>
    <definedName name="К7">[121]договор!$D$15</definedName>
    <definedName name="к8">[121]договор!$D$16</definedName>
    <definedName name="к9">[121]договор!$D$17</definedName>
    <definedName name="каб" localSheetId="11">#REF!</definedName>
    <definedName name="каб" localSheetId="12">#REF!</definedName>
    <definedName name="каб">#REF!</definedName>
    <definedName name="кае">#N/A</definedName>
    <definedName name="канглк">#REF!</definedName>
    <definedName name="канок">#REF!</definedName>
    <definedName name="канрон">#REF!</definedName>
    <definedName name="каогр">#REF!</definedName>
    <definedName name="карнуе">#REF!</definedName>
    <definedName name="катыявап">#REF!</definedName>
    <definedName name="кацукцукц" localSheetId="11" hidden="1">{"Маржа для директора",#N/A,FALSE,"Маржа Чисто Влад ";"Маржа для директора",#N/A,FALSE,"Маржа Хабаровск";"Маржа для директора",#N/A,FALSE,"Маржа СВОД"}</definedName>
    <definedName name="кацукцукц" localSheetId="12" hidden="1">{"Маржа для директора",#N/A,FALSE,"Маржа Чисто Влад ";"Маржа для директора",#N/A,FALSE,"Маржа Хабаровск";"Маржа для директора",#N/A,FALSE,"Маржа СВОД"}</definedName>
    <definedName name="кацукцукц" hidden="1">{"Маржа для директора",#N/A,FALSE,"Маржа Чисто Влад ";"Маржа для директора",#N/A,FALSE,"Маржа Хабаровск";"Маржа для директора",#N/A,FALSE,"Маржа СВОД"}</definedName>
    <definedName name="каыцкпмувпф"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3">#N/A</definedName>
    <definedName name="кв5">#N/A</definedName>
    <definedName name="квартал">#N/A</definedName>
    <definedName name="КВАРТАЛЫ" localSheetId="11">#REF!</definedName>
    <definedName name="КВАРТАЛЫ" localSheetId="12">#REF!</definedName>
    <definedName name="КВАРТАЛЫ">#REF!</definedName>
    <definedName name="квегоне">#REF!</definedName>
    <definedName name="квен">'[81]Структура пол. отп 1'!#REF!</definedName>
    <definedName name="квеяап">#N/A</definedName>
    <definedName name="квн">#REF!</definedName>
    <definedName name="кг" hidden="1">{"Маржа для директора",#N/A,FALSE,"Маржа Чисто Влад ";"Маржа для директора",#N/A,FALSE,"Маржа Хабаровск";"Маржа для директора",#N/A,FALSE,"Маржа СВОД"}</definedName>
    <definedName name="кг6шрл">#N/A</definedName>
    <definedName name="кгн" hidden="1">{"Маржа для директора",#N/A,FALSE,"Маржа Чисто Влад ";"Маржа для директора",#N/A,FALSE,"Маржа Хабаровск";"Маржа для директора",#N/A,FALSE,"Маржа СВОД"}</definedName>
    <definedName name="ке">#N/A</definedName>
    <definedName name="ке6горн">[26]Справочники!$F$13</definedName>
    <definedName name="кеа" localSheetId="11">#REF!</definedName>
    <definedName name="кеа" localSheetId="12">#REF!</definedName>
    <definedName name="кеа">#REF!</definedName>
    <definedName name="кеал">'[23]Ф-1 (для АО-энерго)'!$D$86:$E$95,P1_SCOPE_F1_PRT,P2_SCOPE_F1_PRT,P3_SCOPE_F1_PRT,P4_SCOPE_F1_PRT</definedName>
    <definedName name="кеанор" hidden="1">P5_T1_Protect,P6_T1_Protect,P7_T1_Protect,P8_T1_Protect,P9_T1_Protect,P10_T1_Protect,P11_T1_Protect,P12_T1_Protect,P13_T1_Protect,P14_T1_Protect</definedName>
    <definedName name="кеанотапотнка">#REF!</definedName>
    <definedName name="кег" hidden="1">{"Маржа для директора",#N/A,FALSE,"Маржа Чисто Влад ";"Маржа для директора",#N/A,FALSE,"Маржа Хабаровск";"Маржа для директора",#N/A,FALSE,"Маржа СВОД"}</definedName>
    <definedName name="кегке">P9_T28_Protection,P10_T28_Protection,P11_T28_Protection,ортуеор</definedName>
    <definedName name="кее">#N/A</definedName>
    <definedName name="кеееек">#REF!</definedName>
    <definedName name="кеимр">[3]FES!#REF!</definedName>
    <definedName name="кеке">#N/A</definedName>
    <definedName name="кен">#N/A</definedName>
    <definedName name="кен45нку" localSheetId="11" hidden="1">{"Маржа для директора",#N/A,FALSE,"Маржа Чисто Влад ";"Маржа для директора",#N/A,FALSE,"Маржа Хабаровск";"Маржа для директора",#N/A,FALSE,"Маржа СВОД"}</definedName>
    <definedName name="кен45нку" localSheetId="12" hidden="1">{"Маржа для директора",#N/A,FALSE,"Маржа Чисто Влад ";"Маржа для директора",#N/A,FALSE,"Маржа Хабаровск";"Маржа для директора",#N/A,FALSE,"Маржа СВОД"}</definedName>
    <definedName name="кен45нку" hidden="1">{"Маржа для директора",#N/A,FALSE,"Маржа Чисто Влад ";"Маржа для директора",#N/A,FALSE,"Маржа Хабаровск";"Маржа для директора",#N/A,FALSE,"Маржа СВОД"}</definedName>
    <definedName name="кенй" localSheetId="11" hidden="1">{"Маржа для директора",#N/A,FALSE,"Маржа Чисто Влад ";"Маржа для директора",#N/A,FALSE,"Маржа Хабаровск";"Маржа для директора",#N/A,FALSE,"Маржа СВОД"}</definedName>
    <definedName name="кенй" localSheetId="12" hidden="1">{"Маржа для директора",#N/A,FALSE,"Маржа Чисто Влад ";"Маржа для директора",#N/A,FALSE,"Маржа Хабаровск";"Маржа для директора",#N/A,FALSE,"Маржа СВОД"}</definedName>
    <definedName name="кенй" hidden="1">{"Маржа для директора",#N/A,FALSE,"Маржа Чисто Влад ";"Маржа для директора",#N/A,FALSE,"Маржа Хабаровск";"Маржа для директора",#N/A,FALSE,"Маржа СВОД"}</definedName>
    <definedName name="КЕНР">#REF!</definedName>
    <definedName name="кенуц">P2_T16?unit?ЧЕЛ,P3_T16?unit?ЧЕЛ,P4_T16?unit?ЧЕЛ,P5_T16?unit?ЧЕЛ,P6_T16?unit?ЧЕЛ,P7_T16?unit?ЧЕЛ,P8_T16?unit?ЧЕЛ,P9_T16?unit?ЧЕЛ,P10_T16?unit?ЧЕЛ</definedName>
    <definedName name="кео">#REF!,#REF!,#REF!,#REF!,#REF!,#REF!</definedName>
    <definedName name="кеорцук">'[77]16'!$H$246:$P$246,'[77]16'!$H$154:$P$154,'[77]16'!$H$116:$P$116,'[77]16'!$H$114:$P$114,'[77]16'!$H$78:$P$78,[0]!P1_T16?unit?ТРУБ,P2_T16?unit?ТРУБ,P3_T16?unit?ТРУБ</definedName>
    <definedName name="кеоыкери">#REF!</definedName>
    <definedName name="кепнуе">#REF!</definedName>
    <definedName name="кеппппппппппп" localSheetId="11" hidden="1">{#N/A,#N/A,TRUE,"Лист1";#N/A,#N/A,TRUE,"Лист2";#N/A,#N/A,TRUE,"Лист3"}</definedName>
    <definedName name="кеппппппппппп" localSheetId="12" hidden="1">{#N/A,#N/A,TRUE,"Лист1";#N/A,#N/A,TRUE,"Лист2";#N/A,#N/A,TRUE,"Лист3"}</definedName>
    <definedName name="кеппппппппппп" hidden="1">{#N/A,#N/A,TRUE,"Лист1";#N/A,#N/A,TRUE,"Лист2";#N/A,#N/A,TRUE,"Лист3"}</definedName>
    <definedName name="кер">#REF!</definedName>
    <definedName name="керенрук" localSheetId="11" hidden="1">{"Маржа для директора",#N/A,FALSE,"Маржа Чисто Влад ";"Маржа для директора",#N/A,FALSE,"Маржа Хабаровск";"Маржа для директора",#N/A,FALSE,"Маржа СВОД"}</definedName>
    <definedName name="керенрук" localSheetId="12" hidden="1">{"Маржа для директора",#N/A,FALSE,"Маржа Чисто Влад ";"Маржа для директора",#N/A,FALSE,"Маржа Хабаровск";"Маржа для директора",#N/A,FALSE,"Маржа СВОД"}</definedName>
    <definedName name="керенрук" hidden="1">{"Маржа для директора",#N/A,FALSE,"Маржа Чисто Влад ";"Маржа для директора",#N/A,FALSE,"Маржа Хабаровск";"Маржа для директора",#N/A,FALSE,"Маржа СВОД"}</definedName>
    <definedName name="КЕРКЕ" localSheetId="11" hidden="1">{"Маржа для директора",#N/A,FALSE,"Маржа Чисто Влад ";"Маржа для директора",#N/A,FALSE,"Маржа Хабаровск";"Маржа для директора",#N/A,FALSE,"Маржа СВОД"}</definedName>
    <definedName name="КЕРКЕ" localSheetId="12" hidden="1">{"Маржа для директора",#N/A,FALSE,"Маржа Чисто Влад ";"Маржа для директора",#N/A,FALSE,"Маржа Хабаровск";"Маржа для директора",#N/A,FALSE,"Маржа СВОД"}</definedName>
    <definedName name="КЕРКЕ" hidden="1">{"Маржа для директора",#N/A,FALSE,"Маржа Чисто Влад ";"Маржа для директора",#N/A,FALSE,"Маржа Хабаровск";"Маржа для директора",#N/A,FALSE,"Маржа СВОД"}</definedName>
    <definedName name="КЕРКЕНОРКЕН" localSheetId="11" hidden="1">{"Маржа для директора",#N/A,FALSE,"Маржа Чисто Влад ";"Маржа для директора",#N/A,FALSE,"Маржа Хабаровск";"Маржа для директора",#N/A,FALSE,"Маржа СВОД"}</definedName>
    <definedName name="КЕРКЕНОРКЕН" localSheetId="12" hidden="1">{"Маржа для директора",#N/A,FALSE,"Маржа Чисто Влад ";"Маржа для директора",#N/A,FALSE,"Маржа Хабаровск";"Маржа для директора",#N/A,FALSE,"Маржа СВОД"}</definedName>
    <definedName name="КЕРКЕНОРКЕН" hidden="1">{"Маржа для директора",#N/A,FALSE,"Маржа Чисто Влад ";"Маржа для директора",#N/A,FALSE,"Маржа Хабаровск";"Маржа для директора",#N/A,FALSE,"Маржа СВОД"}</definedName>
    <definedName name="керц" hidden="1">P8_T16?unit?ТРУБ,P9_T16?unit?ТРУБ,P10_T16?unit?ТРУБ,P11_T16?unit?ТРУБ,P12_T16?unit?ТРУБ,P13_T16?unit?ТРУБ,P14_T16?unit?ТРУБ,кеорцук</definedName>
    <definedName name="керы">[21]TEHSHEET!$I$1:$I$15</definedName>
    <definedName name="КЕУП" hidden="1">{"Маржа для директора",#N/A,FALSE,"Маржа Чисто Влад ";"Маржа для директора",#N/A,FALSE,"Маржа Хабаровск";"Маржа для директора",#N/A,FALSE,"Маржа СВОД"}</definedName>
    <definedName name="КЕУЫЯЕРИ">#REF!</definedName>
    <definedName name="кецре">#REF!</definedName>
    <definedName name="кеыпмп">#REF!</definedName>
    <definedName name="ккк">#N/A</definedName>
    <definedName name="кккк">#N/A</definedName>
    <definedName name="ккккк">[110]!ккккк</definedName>
    <definedName name="кккккк" localSheetId="11">#N/A</definedName>
    <definedName name="кккккк" localSheetId="12">#N/A</definedName>
    <definedName name="кккккк">#N/A</definedName>
    <definedName name="кккккккк" localSheetId="11">#N/A</definedName>
    <definedName name="кккккккк" localSheetId="12">#N/A</definedName>
    <definedName name="кккккккк">#N/A</definedName>
    <definedName name="ккккккккк" localSheetId="11">#N/A</definedName>
    <definedName name="ккккккккк" localSheetId="12">#N/A</definedName>
    <definedName name="ккккккккк">#N/A</definedName>
    <definedName name="ккн">#REF!</definedName>
    <definedName name="кмиенк">[3]FES!#REF!</definedName>
    <definedName name="кн">#REF!</definedName>
    <definedName name="кн45нук" localSheetId="11" hidden="1">{"Маржа для директора",#N/A,FALSE,"Маржа Чисто Влад ";"Маржа для директора",#N/A,FALSE,"Маржа Хабаровск";"Маржа для директора",#N/A,FALSE,"Маржа СВОД"}</definedName>
    <definedName name="кн45нук" localSheetId="12" hidden="1">{"Маржа для директора",#N/A,FALSE,"Маржа Чисто Влад ";"Маржа для директора",#N/A,FALSE,"Маржа Хабаровск";"Маржа для директора",#N/A,FALSE,"Маржа СВОД"}</definedName>
    <definedName name="кн45нук" hidden="1">{"Маржа для директора",#N/A,FALSE,"Маржа Чисто Влад ";"Маржа для директора",#N/A,FALSE,"Маржа Хабаровск";"Маржа для директора",#N/A,FALSE,"Маржа СВОД"}</definedName>
    <definedName name="кнг">#N/A</definedName>
    <definedName name="кнгокнг" localSheetId="11" hidden="1">{"Маржа для директора",#N/A,FALSE,"Маржа Чисто Влад ";"Маржа для директора",#N/A,FALSE,"Маржа Хабаровск";"Маржа для директора",#N/A,FALSE,"Маржа СВОД"}</definedName>
    <definedName name="кнгокнг" localSheetId="12" hidden="1">{"Маржа для директора",#N/A,FALSE,"Маржа Чисто Влад ";"Маржа для директора",#N/A,FALSE,"Маржа Хабаровск";"Маржа для директора",#N/A,FALSE,"Маржа СВОД"}</definedName>
    <definedName name="кнгокнг" hidden="1">{"Маржа для директора",#N/A,FALSE,"Маржа Чисто Влад ";"Маржа для директора",#N/A,FALSE,"Маржа Хабаровск";"Маржа для директора",#N/A,FALSE,"Маржа СВОД"}</definedName>
    <definedName name="кнеаенрке">[3]FES!#REF!</definedName>
    <definedName name="кнекйц">[26]Справочники!$H$10</definedName>
    <definedName name="Книга_1" localSheetId="11">#REF!</definedName>
    <definedName name="Книга_1" localSheetId="12">#REF!</definedName>
    <definedName name="Книга_1">#REF!</definedName>
    <definedName name="КНИГА_2" localSheetId="11">#REF!</definedName>
    <definedName name="КНИГА_2" localSheetId="12">#REF!</definedName>
    <definedName name="КНИГА_2">#REF!</definedName>
    <definedName name="Книга1" localSheetId="11">#REF!</definedName>
    <definedName name="Книга1" localSheetId="12">#REF!</definedName>
    <definedName name="Книга1">#REF!</definedName>
    <definedName name="КНКНУЕО">'[33]29'!$G$86:$X$86,'[33]29'!$G$100:$X$100,P1_T29?item_ext?2СТ.Э</definedName>
    <definedName name="Кнопка5_Щелкнуть">#N/A</definedName>
    <definedName name="кнору" hidden="1">[53]перекрестка!$F$139:$G$139,[53]перекрестка!$F$145:$G$145,[53]перекрестка!$J$36:$K$40,P1_T1_Protect,P2_T1_Protect,P3_T1_Protect,P4_T1_Protect</definedName>
    <definedName name="кнреное" localSheetId="11" hidden="1">{"Маржа для директора",#N/A,FALSE,"Маржа Чисто Влад ";"Маржа для директора",#N/A,FALSE,"Маржа Хабаровск";"Маржа для директора",#N/A,FALSE,"Маржа СВОД"}</definedName>
    <definedName name="кнреное" localSheetId="12" hidden="1">{"Маржа для директора",#N/A,FALSE,"Маржа Чисто Влад ";"Маржа для директора",#N/A,FALSE,"Маржа Хабаровск";"Маржа для директора",#N/A,FALSE,"Маржа СВОД"}</definedName>
    <definedName name="кнреное" hidden="1">{"Маржа для директора",#N/A,FALSE,"Маржа Чисто Влад ";"Маржа для директора",#N/A,FALSE,"Маржа Хабаровск";"Маржа для директора",#N/A,FALSE,"Маржа СВОД"}</definedName>
    <definedName name="КНРУК" hidden="1">{"Маржа для директора",#N/A,FALSE,"Маржа Чисто Влад ";"Маржа для директора",#N/A,FALSE,"Маржа Хабаровск";"Маржа для директора",#N/A,FALSE,"Маржа СВОД"}</definedName>
    <definedName name="кныук" hidden="1">#REF!</definedName>
    <definedName name="КНЬЛКНЬЛКНРЬЛ">#REF!</definedName>
    <definedName name="ко1">[121]договор!$D$67</definedName>
    <definedName name="ко10" localSheetId="11">#REF!</definedName>
    <definedName name="ко10" localSheetId="12">#REF!</definedName>
    <definedName name="ко10">#REF!</definedName>
    <definedName name="ко11" localSheetId="11">#REF!</definedName>
    <definedName name="ко11" localSheetId="12">#REF!</definedName>
    <definedName name="ко11">#REF!</definedName>
    <definedName name="ко2">[121]договор!$D$68</definedName>
    <definedName name="ко3" localSheetId="11">#REF!</definedName>
    <definedName name="ко3" localSheetId="12">#REF!</definedName>
    <definedName name="ко3">#REF!</definedName>
    <definedName name="ко4" localSheetId="11">#REF!</definedName>
    <definedName name="ко4" localSheetId="12">#REF!</definedName>
    <definedName name="ко4">#REF!</definedName>
    <definedName name="ко5" localSheetId="11">#REF!</definedName>
    <definedName name="ко5" localSheetId="12">#REF!</definedName>
    <definedName name="ко5">#REF!</definedName>
    <definedName name="ко6" localSheetId="11">#REF!</definedName>
    <definedName name="ко6" localSheetId="12">#REF!</definedName>
    <definedName name="ко6">#REF!</definedName>
    <definedName name="ко7" localSheetId="11">#REF!</definedName>
    <definedName name="ко7" localSheetId="12">#REF!</definedName>
    <definedName name="ко7">#REF!</definedName>
    <definedName name="ко8" localSheetId="11">#REF!</definedName>
    <definedName name="ко8" localSheetId="12">#REF!</definedName>
    <definedName name="ко8">#REF!</definedName>
    <definedName name="ко9" localSheetId="11">#REF!</definedName>
    <definedName name="ко9" localSheetId="12">#REF!</definedName>
    <definedName name="ко9">#REF!</definedName>
    <definedName name="КодыБаланса5Ref">[122]Enums!$X$1</definedName>
    <definedName name="коенвр" hidden="1">{"Маржа для директора",#N/A,FALSE,"Маржа Чисто Влад ";"Маржа для директора",#N/A,FALSE,"Маржа Хабаровск";"Маржа для директора",#N/A,FALSE,"Маржа СВОД"}</definedName>
    <definedName name="кол">#REF!</definedName>
    <definedName name="кол_во_штат_ед" localSheetId="11">#REF!</definedName>
    <definedName name="кол_во_штат_ед" localSheetId="12">#REF!</definedName>
    <definedName name="кол_во_штат_ед">#REF!</definedName>
    <definedName name="КОЛ1" localSheetId="11">#REF!</definedName>
    <definedName name="КОЛ1" localSheetId="12">#REF!</definedName>
    <definedName name="КОЛ1">#REF!</definedName>
    <definedName name="количество1">[121]договор!$B$53</definedName>
    <definedName name="количество10">[121]договор!$B$62</definedName>
    <definedName name="количество11" localSheetId="11">#REF!</definedName>
    <definedName name="количество11" localSheetId="12">#REF!</definedName>
    <definedName name="количество11">#REF!</definedName>
    <definedName name="количество12" localSheetId="11">#REF!</definedName>
    <definedName name="количество12" localSheetId="12">#REF!</definedName>
    <definedName name="количество12">#REF!</definedName>
    <definedName name="количество13" localSheetId="11">#REF!</definedName>
    <definedName name="количество13" localSheetId="12">#REF!</definedName>
    <definedName name="количество13">#REF!</definedName>
    <definedName name="количество14" localSheetId="11">#REF!</definedName>
    <definedName name="количество14" localSheetId="12">#REF!</definedName>
    <definedName name="количество14">#REF!</definedName>
    <definedName name="количество15" localSheetId="11">#REF!</definedName>
    <definedName name="количество15" localSheetId="12">#REF!</definedName>
    <definedName name="количество15">#REF!</definedName>
    <definedName name="количество16" localSheetId="11">#REF!</definedName>
    <definedName name="количество16" localSheetId="12">#REF!</definedName>
    <definedName name="количество16">#REF!</definedName>
    <definedName name="количество17" localSheetId="11">#REF!</definedName>
    <definedName name="количество17" localSheetId="12">#REF!</definedName>
    <definedName name="количество17">#REF!</definedName>
    <definedName name="количество18" localSheetId="11">#REF!</definedName>
    <definedName name="количество18" localSheetId="12">#REF!</definedName>
    <definedName name="количество18">#REF!</definedName>
    <definedName name="количество19" localSheetId="11">#REF!</definedName>
    <definedName name="количество19" localSheetId="12">#REF!</definedName>
    <definedName name="количество19">#REF!</definedName>
    <definedName name="количество2">[121]договор!$B$54</definedName>
    <definedName name="количество20" localSheetId="11">#REF!</definedName>
    <definedName name="количество20" localSheetId="12">#REF!</definedName>
    <definedName name="количество20">#REF!</definedName>
    <definedName name="количество21" localSheetId="11">#REF!</definedName>
    <definedName name="количество21" localSheetId="12">#REF!</definedName>
    <definedName name="количество21">#REF!</definedName>
    <definedName name="количество22" localSheetId="11">#REF!</definedName>
    <definedName name="количество22" localSheetId="12">#REF!</definedName>
    <definedName name="количество22">#REF!</definedName>
    <definedName name="количество23" localSheetId="11">#REF!</definedName>
    <definedName name="количество23" localSheetId="12">#REF!</definedName>
    <definedName name="количество23">#REF!</definedName>
    <definedName name="количество24" localSheetId="11">#REF!</definedName>
    <definedName name="количество24" localSheetId="12">#REF!</definedName>
    <definedName name="количество24">#REF!</definedName>
    <definedName name="количество25" localSheetId="11">#REF!</definedName>
    <definedName name="количество25" localSheetId="12">#REF!</definedName>
    <definedName name="количество25">#REF!</definedName>
    <definedName name="количество26" localSheetId="11">#REF!</definedName>
    <definedName name="количество26" localSheetId="12">#REF!</definedName>
    <definedName name="количество26">#REF!</definedName>
    <definedName name="количество27" localSheetId="11">#REF!</definedName>
    <definedName name="количество27" localSheetId="12">#REF!</definedName>
    <definedName name="количество27">#REF!</definedName>
    <definedName name="количество28" localSheetId="11">#REF!</definedName>
    <definedName name="количество28" localSheetId="12">#REF!</definedName>
    <definedName name="количество28">#REF!</definedName>
    <definedName name="количество3">[121]договор!$B$55</definedName>
    <definedName name="количество4">[121]договор!$B$56</definedName>
    <definedName name="количество5">[121]договор!$B$57</definedName>
    <definedName name="количество6">[121]договор!$B$58</definedName>
    <definedName name="количество7">[121]договор!$B$59</definedName>
    <definedName name="количество8">[121]договор!$B$60</definedName>
    <definedName name="количество9">[121]договор!$B$61</definedName>
    <definedName name="количествооооооо4" localSheetId="11">#REF!</definedName>
    <definedName name="количествооооооо4" localSheetId="12">#REF!</definedName>
    <definedName name="количествооооооо4">#REF!</definedName>
    <definedName name="Конец">12</definedName>
    <definedName name="копия" localSheetId="11">[3]FES!#REF!</definedName>
    <definedName name="копия" localSheetId="12">[3]FES!#REF!</definedName>
    <definedName name="копия">[3]FES!#REF!</definedName>
    <definedName name="коцк">P4_T16?unit?ТРУБ,P5_T16?unit?ТРУБ,P6_T16?unit?ТРУБ,P7_T16?unit?ТРУБ,P8_T16?unit?ТРУБ,P9_T16?unit?ТРУБ,P10_T16?unit?ТРУБ,P11_T16?unit?ТРУБ</definedName>
    <definedName name="КОЭ1" localSheetId="11">#REF!</definedName>
    <definedName name="КОЭ1" localSheetId="12">#REF!</definedName>
    <definedName name="КОЭ1">#REF!</definedName>
    <definedName name="коэ3" localSheetId="11">#REF!</definedName>
    <definedName name="коэ3" localSheetId="12">#REF!</definedName>
    <definedName name="коэ3">#REF!</definedName>
    <definedName name="коэф.10" localSheetId="11">#REF!</definedName>
    <definedName name="коэф.10" localSheetId="12">#REF!</definedName>
    <definedName name="коэф.10">#REF!</definedName>
    <definedName name="коэф.11" localSheetId="11">#REF!</definedName>
    <definedName name="коэф.11" localSheetId="12">#REF!</definedName>
    <definedName name="коэф.11">#REF!</definedName>
    <definedName name="коэф.2">[121]договор!$D$27</definedName>
    <definedName name="коэф.3" localSheetId="11">#REF!</definedName>
    <definedName name="коэф.3" localSheetId="12">#REF!</definedName>
    <definedName name="коэф.3">#REF!</definedName>
    <definedName name="коэф.4" localSheetId="11">#REF!</definedName>
    <definedName name="коэф.4" localSheetId="12">#REF!</definedName>
    <definedName name="коэф.4">#REF!</definedName>
    <definedName name="коэф.5" localSheetId="11">#REF!</definedName>
    <definedName name="коэф.5" localSheetId="12">#REF!</definedName>
    <definedName name="коэф.5">#REF!</definedName>
    <definedName name="коэф.6" localSheetId="11">#REF!</definedName>
    <definedName name="коэф.6" localSheetId="12">#REF!</definedName>
    <definedName name="коэф.6">#REF!</definedName>
    <definedName name="коэф.7" localSheetId="11">#REF!</definedName>
    <definedName name="коэф.7" localSheetId="12">#REF!</definedName>
    <definedName name="коэф.7">#REF!</definedName>
    <definedName name="коэф.8" localSheetId="11">#REF!</definedName>
    <definedName name="коэф.8" localSheetId="12">#REF!</definedName>
    <definedName name="коэф.8">#REF!</definedName>
    <definedName name="коэф.9" localSheetId="11">#REF!</definedName>
    <definedName name="коэф.9" localSheetId="12">#REF!</definedName>
    <definedName name="коэф.9">#REF!</definedName>
    <definedName name="Коэф_d">[27]Уравнения!$B$12</definedName>
    <definedName name="Коэф_E">[27]Уравнения!$B$13</definedName>
    <definedName name="Коэф_f">[27]Уравнения!$B$14</definedName>
    <definedName name="Коэф_а">[27]Уравнения!$B$9</definedName>
    <definedName name="Коэф_в">[27]Уравнения!$B$10</definedName>
    <definedName name="Коэф_с">[27]Уравнения!$B$11</definedName>
    <definedName name="коэф1" localSheetId="11">#REF!</definedName>
    <definedName name="коэф1" localSheetId="12">#REF!</definedName>
    <definedName name="коэф1">#REF!</definedName>
    <definedName name="коэф2" localSheetId="11">#REF!</definedName>
    <definedName name="коэф2" localSheetId="12">#REF!</definedName>
    <definedName name="коэф2">#REF!</definedName>
    <definedName name="коэф3" localSheetId="11">#REF!</definedName>
    <definedName name="коэф3" localSheetId="12">#REF!</definedName>
    <definedName name="коэф3">#REF!</definedName>
    <definedName name="коэф4" localSheetId="11">#REF!</definedName>
    <definedName name="коэф4" localSheetId="12">#REF!</definedName>
    <definedName name="коэф4">#REF!</definedName>
    <definedName name="коэфф." localSheetId="11">#REF!</definedName>
    <definedName name="коэфф." localSheetId="12">#REF!</definedName>
    <definedName name="коэфф.">#REF!</definedName>
    <definedName name="Коэфф.1">'[129]част 2кв'!$AA$10</definedName>
    <definedName name="коэфф.2">[18]частн4кв!$AP$11</definedName>
    <definedName name="коэфф.3" localSheetId="11">#REF!</definedName>
    <definedName name="коэфф.3" localSheetId="12">#REF!</definedName>
    <definedName name="коэфф.3">#REF!</definedName>
    <definedName name="коэфф.4" localSheetId="11">#REF!</definedName>
    <definedName name="коэфф.4" localSheetId="12">#REF!</definedName>
    <definedName name="коэфф.4">#REF!</definedName>
    <definedName name="коэфф25" localSheetId="11">#REF!</definedName>
    <definedName name="коэфф25" localSheetId="12">#REF!</definedName>
    <definedName name="коэфф25">#REF!</definedName>
    <definedName name="коэфф3" localSheetId="11">#REF!</definedName>
    <definedName name="коэфф3" localSheetId="12">#REF!</definedName>
    <definedName name="коэфф3">#REF!</definedName>
    <definedName name="коэффиц1">[121]договор!$D$53</definedName>
    <definedName name="коэффиц10">[121]договор!$D$62</definedName>
    <definedName name="коэффиц11" localSheetId="11">#REF!</definedName>
    <definedName name="коэффиц11" localSheetId="12">#REF!</definedName>
    <definedName name="коэффиц11">#REF!</definedName>
    <definedName name="коэффиц12" localSheetId="11">#REF!</definedName>
    <definedName name="коэффиц12" localSheetId="12">#REF!</definedName>
    <definedName name="коэффиц12">#REF!</definedName>
    <definedName name="коэффиц13" localSheetId="11">#REF!</definedName>
    <definedName name="коэффиц13" localSheetId="12">#REF!</definedName>
    <definedName name="коэффиц13">#REF!</definedName>
    <definedName name="коэффиц14" localSheetId="11">#REF!</definedName>
    <definedName name="коэффиц14" localSheetId="12">#REF!</definedName>
    <definedName name="коэффиц14">#REF!</definedName>
    <definedName name="коэффиц15" localSheetId="11">#REF!</definedName>
    <definedName name="коэффиц15" localSheetId="12">#REF!</definedName>
    <definedName name="коэффиц15">#REF!</definedName>
    <definedName name="коэффиц16" localSheetId="11">#REF!</definedName>
    <definedName name="коэффиц16" localSheetId="12">#REF!</definedName>
    <definedName name="коэффиц16">#REF!</definedName>
    <definedName name="коэффиц17" localSheetId="11">#REF!</definedName>
    <definedName name="коэффиц17" localSheetId="12">#REF!</definedName>
    <definedName name="коэффиц17">#REF!</definedName>
    <definedName name="коэффиц18" localSheetId="11">#REF!</definedName>
    <definedName name="коэффиц18" localSheetId="12">#REF!</definedName>
    <definedName name="коэффиц18">#REF!</definedName>
    <definedName name="коэффиц19" localSheetId="11">#REF!</definedName>
    <definedName name="коэффиц19" localSheetId="12">#REF!</definedName>
    <definedName name="коэффиц19">#REF!</definedName>
    <definedName name="коэффиц2">[121]договор!$D$54</definedName>
    <definedName name="коэффиц20" localSheetId="11">#REF!</definedName>
    <definedName name="коэффиц20" localSheetId="12">#REF!</definedName>
    <definedName name="коэффиц20">#REF!</definedName>
    <definedName name="коэффиц21" localSheetId="11">#REF!</definedName>
    <definedName name="коэффиц21" localSheetId="12">#REF!</definedName>
    <definedName name="коэффиц21">#REF!</definedName>
    <definedName name="коэффиц22" localSheetId="11">#REF!</definedName>
    <definedName name="коэффиц22" localSheetId="12">#REF!</definedName>
    <definedName name="коэффиц22">#REF!</definedName>
    <definedName name="коэффиц23" localSheetId="11">#REF!</definedName>
    <definedName name="коэффиц23" localSheetId="12">#REF!</definedName>
    <definedName name="коэффиц23">#REF!</definedName>
    <definedName name="коэффиц24" localSheetId="11">#REF!</definedName>
    <definedName name="коэффиц24" localSheetId="12">#REF!</definedName>
    <definedName name="коэффиц24">#REF!</definedName>
    <definedName name="коэффиц25" localSheetId="11">#REF!</definedName>
    <definedName name="коэффиц25" localSheetId="12">#REF!</definedName>
    <definedName name="коэффиц25">#REF!</definedName>
    <definedName name="коэффиц26" localSheetId="11">#REF!</definedName>
    <definedName name="коэффиц26" localSheetId="12">#REF!</definedName>
    <definedName name="коэффиц26">#REF!</definedName>
    <definedName name="коэффиц27" localSheetId="11">#REF!</definedName>
    <definedName name="коэффиц27" localSheetId="12">#REF!</definedName>
    <definedName name="коэффиц27">#REF!</definedName>
    <definedName name="коэффиц28" localSheetId="11">#REF!</definedName>
    <definedName name="коэффиц28" localSheetId="12">#REF!</definedName>
    <definedName name="коэффиц28">#REF!</definedName>
    <definedName name="коэффиц3">[121]договор!$D$55</definedName>
    <definedName name="коэффиц4">[121]договор!$D$56</definedName>
    <definedName name="коэффиц5">[121]договор!$D$57</definedName>
    <definedName name="коэффиц6">[121]договор!$D$58</definedName>
    <definedName name="коэффиц7">[121]договор!$D$59</definedName>
    <definedName name="коэффиц8">[121]договор!$D$60</definedName>
    <definedName name="коэффиц9">[121]договор!$D$61</definedName>
    <definedName name="КП" localSheetId="11">#REF!</definedName>
    <definedName name="КП" localSheetId="12">#REF!</definedName>
    <definedName name="КП">#REF!</definedName>
    <definedName name="КП_февраль" localSheetId="11">#REF!</definedName>
    <definedName name="КП_февраль" localSheetId="12">#REF!</definedName>
    <definedName name="КП_февраль">#REF!</definedName>
    <definedName name="КПЕУОЯ">#REF!</definedName>
    <definedName name="кпнрг">#N/A</definedName>
    <definedName name="кпрцкш">#REF!</definedName>
    <definedName name="кпукпцупвы" localSheetId="11" hidden="1">{"Маржа для директора",#N/A,FALSE,"Маржа Чисто Влад ";"Маржа для директора",#N/A,FALSE,"Маржа Хабаровск";"Маржа для директора",#N/A,FALSE,"Маржа СВОД"}</definedName>
    <definedName name="кпукпцупвы" localSheetId="12" hidden="1">{"Маржа для директора",#N/A,FALSE,"Маржа Чисто Влад ";"Маржа для директора",#N/A,FALSE,"Маржа Хабаровск";"Маржа для директора",#N/A,FALSE,"Маржа СВОД"}</definedName>
    <definedName name="кпукпцупвы" hidden="1">{"Маржа для директора",#N/A,FALSE,"Маржа Чисто Влад ";"Маржа для директора",#N/A,FALSE,"Маржа Хабаровск";"Маржа для директора",#N/A,FALSE,"Маржа СВОД"}</definedName>
    <definedName name="КПЫУНП">#REF!</definedName>
    <definedName name="кр">[3]FES!#REF!</definedName>
    <definedName name="_xlnm.Criteria" localSheetId="11">#REF!</definedName>
    <definedName name="_xlnm.Criteria" localSheetId="12">#REF!</definedName>
    <definedName name="_xlnm.Criteria">#REF!</definedName>
    <definedName name="Критерии_ИМ" localSheetId="11">#REF!</definedName>
    <definedName name="Критерии_ИМ" localSheetId="12">#REF!</definedName>
    <definedName name="Критерии_ИМ">#REF!</definedName>
    <definedName name="критерий" localSheetId="11">#REF!</definedName>
    <definedName name="критерий" localSheetId="12">#REF!</definedName>
    <definedName name="критерий">#REF!</definedName>
    <definedName name="крке">#REF!</definedName>
    <definedName name="крук">#REF!</definedName>
    <definedName name="КРУКРР">#REF!</definedName>
    <definedName name="КРЫА">#REF!,#REF!,#REF!,#REF!,#REF!,#REF!,#REF!,#REF!,#REF!,#REF!,#REF!,#REF!</definedName>
    <definedName name="кск" localSheetId="11" hidden="1">{"Маржа для директора",#N/A,FALSE,"Маржа Чисто Влад ";"Маржа для директора",#N/A,FALSE,"Маржа Хабаровск";"Маржа для директора",#N/A,FALSE,"Маржа СВОД"}</definedName>
    <definedName name="кск" localSheetId="12" hidden="1">{"Маржа для директора",#N/A,FALSE,"Маржа Чисто Влад ";"Маржа для директора",#N/A,FALSE,"Маржа Хабаровск";"Маржа для директора",#N/A,FALSE,"Маржа СВОД"}</definedName>
    <definedName name="кск" hidden="1">{"Маржа для директора",#N/A,FALSE,"Маржа Чисто Влад ";"Маржа для директора",#N/A,FALSE,"Маржа Хабаровск";"Маржа для директора",#N/A,FALSE,"Маржа СВОД"}</definedName>
    <definedName name="кт" localSheetId="11">#REF!</definedName>
    <definedName name="кт" localSheetId="12">#REF!</definedName>
    <definedName name="кт">#REF!</definedName>
    <definedName name="ктджщз">#N/A</definedName>
    <definedName name="ку" localSheetId="11">#REF!</definedName>
    <definedName name="ку" localSheetId="12">#REF!</definedName>
    <definedName name="ку">#REF!</definedName>
    <definedName name="куг" hidden="1">{"Маржа для директора",#N/A,FALSE,"Маржа Чисто Влад ";"Маржа для директора",#N/A,FALSE,"Маржа Хабаровск";"Маржа для директора",#N/A,FALSE,"Маржа СВОД"}</definedName>
    <definedName name="кук">#N/A</definedName>
    <definedName name="кукеаувкапмиу">#REF!</definedName>
    <definedName name="кун">#REF!</definedName>
    <definedName name="кунекнукен" localSheetId="11" hidden="1">{"Маржа для директора",#N/A,FALSE,"Маржа Чисто Влад ";"Маржа для директора",#N/A,FALSE,"Маржа Хабаровск";"Маржа для директора",#N/A,FALSE,"Маржа СВОД"}</definedName>
    <definedName name="кунекнукен" localSheetId="12" hidden="1">{"Маржа для директора",#N/A,FALSE,"Маржа Чисто Влад ";"Маржа для директора",#N/A,FALSE,"Маржа Хабаровск";"Маржа для директора",#N/A,FALSE,"Маржа СВОД"}</definedName>
    <definedName name="кунекнукен" hidden="1">{"Маржа для директора",#N/A,FALSE,"Маржа Чисто Влад ";"Маржа для директора",#N/A,FALSE,"Маржа Хабаровск";"Маржа для директора",#N/A,FALSE,"Маржа СВОД"}</definedName>
    <definedName name="куонот">#REF!,#REF!,#REF!,#REF!,[0]!P1_ДиапазонЗащиты,[0]!P2_ДиапазонЗащиты,[0]!P3_ДиапазонЗащиты,[0]!P4_ДиапазонЗащиты</definedName>
    <definedName name="курешу">#REF!</definedName>
    <definedName name="курс" localSheetId="11">#REF!</definedName>
    <definedName name="курс" localSheetId="12">#REF!</definedName>
    <definedName name="курс">#REF!</definedName>
    <definedName name="Курс_USD">28.47</definedName>
    <definedName name="КурсATS" localSheetId="11">#REF!</definedName>
    <definedName name="КурсATS" localSheetId="12">#REF!</definedName>
    <definedName name="КурсATS">#REF!</definedName>
    <definedName name="КурсDM" localSheetId="11">#REF!</definedName>
    <definedName name="КурсDM" localSheetId="12">#REF!</definedName>
    <definedName name="КурсDM">#REF!</definedName>
    <definedName name="КурсFM" localSheetId="11">#REF!</definedName>
    <definedName name="КурсFM" localSheetId="12">#REF!</definedName>
    <definedName name="КурсFM">#REF!</definedName>
    <definedName name="КурсFM1" localSheetId="11">#REF!</definedName>
    <definedName name="КурсFM1" localSheetId="12">#REF!</definedName>
    <definedName name="КурсFM1">#REF!</definedName>
    <definedName name="КурсUSD" localSheetId="11">#REF!</definedName>
    <definedName name="КурсUSD" localSheetId="12">#REF!</definedName>
    <definedName name="КурсUSD">#REF!</definedName>
    <definedName name="курсдоллар" localSheetId="11">#REF!</definedName>
    <definedName name="курсдоллар" localSheetId="12">#REF!</definedName>
    <definedName name="курсдоллар">#REF!</definedName>
    <definedName name="курсевро" localSheetId="11">#REF!</definedName>
    <definedName name="курсевро" localSheetId="12">#REF!</definedName>
    <definedName name="курсевро">#REF!</definedName>
    <definedName name="кус">[110]!кус</definedName>
    <definedName name="куц" localSheetId="11">#REF!</definedName>
    <definedName name="куц" localSheetId="12">#REF!</definedName>
    <definedName name="куц">#REF!</definedName>
    <definedName name="куы">#REF!</definedName>
    <definedName name="кфу">#REF!</definedName>
    <definedName name="кцкенцке" localSheetId="11" hidden="1">{"Маржа для директора",#N/A,FALSE,"Маржа Чисто Влад ";"Маржа для директора",#N/A,FALSE,"Маржа Хабаровск";"Маржа для директора",#N/A,FALSE,"Маржа СВОД"}</definedName>
    <definedName name="кцкенцке" localSheetId="12" hidden="1">{"Маржа для директора",#N/A,FALSE,"Маржа Чисто Влад ";"Маржа для директора",#N/A,FALSE,"Маржа Хабаровск";"Маржа для директора",#N/A,FALSE,"Маржа СВОД"}</definedName>
    <definedName name="кцкенцке" hidden="1">{"Маржа для директора",#N/A,FALSE,"Маржа Чисто Влад ";"Маржа для директора",#N/A,FALSE,"Маржа Хабаровск";"Маржа для директора",#N/A,FALSE,"Маржа СВОД"}</definedName>
    <definedName name="кцн4">[3]FES!#REF!</definedName>
    <definedName name="КЦНР">#REF!</definedName>
    <definedName name="кцркенц">#REF!</definedName>
    <definedName name="кцркур" hidden="1">{"Маржа для директора",#N/A,FALSE,"Маржа Чисто Влад ";"Маржа для директора",#N/A,FALSE,"Маржа Хабаровск";"Маржа для директора",#N/A,FALSE,"Маржа СВОД"}</definedName>
    <definedName name="КЦУАП" hidden="1">{"Маржа для директора",#N/A,FALSE,"Маржа Чисто Влад ";"Маржа для директора",#N/A,FALSE,"Маржа Хабаровск";"Маржа для директора",#N/A,FALSE,"Маржа СВОД"}</definedName>
    <definedName name="кцыкер">#REF!</definedName>
    <definedName name="кшоне">'[38]13'!#REF!,'[38]13'!$G$17:$O$17,'[38]13'!$G$7:$O$7</definedName>
    <definedName name="кън">#REF!</definedName>
    <definedName name="кыв" hidden="1">{"Маржа для директора",#N/A,FALSE,"Маржа Чисто Влад ";"Маржа для директора",#N/A,FALSE,"Маржа Хабаровск";"Маржа для директора",#N/A,FALSE,"Маржа СВОД"}</definedName>
    <definedName name="кыв5е">#REF!</definedName>
    <definedName name="кывег">'[34]28'!$D$190:$E$213,'[34]28'!$G$164:$H$187,'[34]28'!$D$164:$E$187,'[34]28'!$D$138:$I$161,'[34]28'!$D$8:$I$109,'[34]28'!$D$112:$I$135,P1_T28?Data</definedName>
    <definedName name="кывеы">#REF!</definedName>
    <definedName name="кывкппцы">#REF!</definedName>
    <definedName name="кыо" hidden="1">{"PRINTME",#N/A,FALSE,"FINAL-10"}</definedName>
    <definedName name="кыпо">#REF!</definedName>
    <definedName name="кыуен" hidden="1">{"Маржа для директора",#N/A,FALSE,"Маржа Чисто Влад ";"Маржа для директора",#N/A,FALSE,"Маржа Хабаровск";"Маржа для директора",#N/A,FALSE,"Маржа СВОД"}</definedName>
    <definedName name="л" localSheetId="11">'[10]5.2-опер.рас ПП'!л</definedName>
    <definedName name="л" localSheetId="12">'[10]5.2-опер.рас ПП'!л</definedName>
    <definedName name="л">#N/A</definedName>
    <definedName name="л4602_авг" localSheetId="11">#REF!</definedName>
    <definedName name="л4602_авг" localSheetId="12">#REF!</definedName>
    <definedName name="л4602_авг">#REF!</definedName>
    <definedName name="л460202" localSheetId="11">#REF!</definedName>
    <definedName name="л460202" localSheetId="12">#REF!</definedName>
    <definedName name="л460202">#REF!</definedName>
    <definedName name="л460203" localSheetId="11">#REF!</definedName>
    <definedName name="л460203" localSheetId="12">#REF!</definedName>
    <definedName name="л460203">#REF!</definedName>
    <definedName name="л460204" localSheetId="11">#REF!</definedName>
    <definedName name="л460204" localSheetId="12">#REF!</definedName>
    <definedName name="л460204">#REF!</definedName>
    <definedName name="л460205" localSheetId="11">#REF!</definedName>
    <definedName name="л460205" localSheetId="12">#REF!</definedName>
    <definedName name="л460205">#REF!</definedName>
    <definedName name="л460302" localSheetId="11">#REF!</definedName>
    <definedName name="л460302" localSheetId="12">#REF!</definedName>
    <definedName name="л460302">#REF!</definedName>
    <definedName name="л460305" localSheetId="11">#REF!</definedName>
    <definedName name="л460305" localSheetId="12">#REF!</definedName>
    <definedName name="л460305">#REF!</definedName>
    <definedName name="л460401" localSheetId="11">#REF!</definedName>
    <definedName name="л460401" localSheetId="12">#REF!</definedName>
    <definedName name="л460401">#REF!</definedName>
    <definedName name="л460402" localSheetId="11">#REF!</definedName>
    <definedName name="л460402" localSheetId="12">#REF!</definedName>
    <definedName name="л460402">#REF!</definedName>
    <definedName name="л460404" localSheetId="11">#REF!</definedName>
    <definedName name="л460404" localSheetId="12">#REF!</definedName>
    <definedName name="л460404">#REF!</definedName>
    <definedName name="л460405" localSheetId="11">#REF!</definedName>
    <definedName name="л460405" localSheetId="12">#REF!</definedName>
    <definedName name="л460405">#REF!</definedName>
    <definedName name="лав">#REF!</definedName>
    <definedName name="лара">#N/A</definedName>
    <definedName name="лвадфж" localSheetId="11">#REF!</definedName>
    <definedName name="лвадфж" localSheetId="12">#REF!</definedName>
    <definedName name="лвадфж">#REF!</definedName>
    <definedName name="лвмадщ" localSheetId="11">#REF!</definedName>
    <definedName name="лвмадщ" localSheetId="12">#REF!</definedName>
    <definedName name="лвмадщ">#REF!</definedName>
    <definedName name="лд" localSheetId="11">#REF!</definedName>
    <definedName name="лд" localSheetId="12">#REF!</definedName>
    <definedName name="лд">#REF!</definedName>
    <definedName name="лджэ.зд" localSheetId="11">#REF!</definedName>
    <definedName name="лджэ.зд" localSheetId="12">#REF!</definedName>
    <definedName name="лджэ.зд">#REF!</definedName>
    <definedName name="лена">#N/A</definedName>
    <definedName name="лз" localSheetId="11">#REF!</definedName>
    <definedName name="лз" localSheetId="12">#REF!</definedName>
    <definedName name="лз">#REF!</definedName>
    <definedName name="лимит" localSheetId="11" hidden="1">{#N/A,#N/A,FALSE,"Себестоимсть-97"}</definedName>
    <definedName name="лимит" localSheetId="12" hidden="1">{#N/A,#N/A,FALSE,"Себестоимсть-97"}</definedName>
    <definedName name="лимит" hidden="1">{#N/A,#N/A,FALSE,"Себестоимсть-97"}</definedName>
    <definedName name="лимитИСС" localSheetId="11">#REF!</definedName>
    <definedName name="лимитИСС" localSheetId="12">#REF!</definedName>
    <definedName name="лимитИСС">#REF!</definedName>
    <definedName name="лимитОСБ" localSheetId="11">#REF!</definedName>
    <definedName name="лимитОСБ" localSheetId="12">#REF!</definedName>
    <definedName name="лимитОСБ">#REF!</definedName>
    <definedName name="лио" hidden="1">{"Маржа для директора",#N/A,FALSE,"Маржа Чисто Влад ";"Маржа для директора",#N/A,FALSE,"Маржа Хабаровск";"Маржа для директора",#N/A,FALSE,"Маржа СВОД"}</definedName>
    <definedName name="лиои" hidden="1">{"Маржа для директора",#N/A,FALSE,"Маржа Чисто Влад ";"Маржа для директора",#N/A,FALSE,"Маржа Хабаровск";"Маржа для директора",#N/A,FALSE,"Маржа СВОД"}</definedName>
    <definedName name="лист" localSheetId="11">'[10]5.2-опер.рас ПП'!лист</definedName>
    <definedName name="лист" localSheetId="12">'[10]5.2-опер.рас ПП'!лист</definedName>
    <definedName name="лист">#N/A</definedName>
    <definedName name="лист1" localSheetId="11">'[10]5.2-опер.рас ПП'!лист1</definedName>
    <definedName name="лист1" localSheetId="12">'[10]5.2-опер.рас ПП'!лист1</definedName>
    <definedName name="лист1">#N/A</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 localSheetId="11">'[10]5.2-опер.рас ПП'!лист2</definedName>
    <definedName name="лист2" localSheetId="12">'[10]5.2-опер.рас ПП'!лист2</definedName>
    <definedName name="лист2">#N/A</definedName>
    <definedName name="Лист2?prefix?">"T2"</definedName>
    <definedName name="Лист21?prefix?">"T108"</definedName>
    <definedName name="лист3" localSheetId="11">[3]FES!#REF!</definedName>
    <definedName name="лист3" localSheetId="12">[3]FES!#REF!</definedName>
    <definedName name="лист3">[3]FES!#REF!</definedName>
    <definedName name="Лист3?prefix?">"T3"</definedName>
    <definedName name="Лист4?prefix?">"T2.1"</definedName>
    <definedName name="лист460105" localSheetId="11">#REF!</definedName>
    <definedName name="лист460105" localSheetId="12">#REF!</definedName>
    <definedName name="лист460105">#REF!</definedName>
    <definedName name="лист460201" localSheetId="11">#REF!</definedName>
    <definedName name="лист460201" localSheetId="12">#REF!</definedName>
    <definedName name="лист460201">#REF!</definedName>
    <definedName name="Лист5?prefix?">"T4"</definedName>
    <definedName name="Лист6?prefix?">"T2.2"</definedName>
    <definedName name="Лист7?prefix?">"T4.2"</definedName>
    <definedName name="Лист8?prefix?">"T4.3"</definedName>
    <definedName name="Лист9?prefix?">"T5"</definedName>
    <definedName name="ЛИТР1" localSheetId="11">#REF!</definedName>
    <definedName name="ЛИТР1" localSheetId="12">#REF!</definedName>
    <definedName name="ЛИТР1">#REF!</definedName>
    <definedName name="лл" localSheetId="11">'[10]5.2-опер.рас ПП'!лл</definedName>
    <definedName name="лл" localSheetId="12">'[10]5.2-опер.рас ПП'!лл</definedName>
    <definedName name="лл">#N/A</definedName>
    <definedName name="ллл" localSheetId="11">#REF!</definedName>
    <definedName name="ллл" localSheetId="12">#REF!</definedName>
    <definedName name="ллл">#REF!</definedName>
    <definedName name="лнг">#REF!</definedName>
    <definedName name="лнл">#REF!</definedName>
    <definedName name="ло">#N/A</definedName>
    <definedName name="лод">#N/A</definedName>
    <definedName name="лоне" localSheetId="11">#REF!</definedName>
    <definedName name="лоне" localSheetId="12">#REF!</definedName>
    <definedName name="лоне">#REF!</definedName>
    <definedName name="лор">#N/A</definedName>
    <definedName name="лорпил">#REF!</definedName>
    <definedName name="лош" localSheetId="11">'[33]27'!$CB$21:$CE$21,'[33]27'!$CH$21:$CK$21,'[33]27'!$CN$21:$CQ$21,'[33]27'!$CT$21:$CW$21,'[33]27'!$E$21:$I$21,'[33]27'!$M$21:$P$21,P1_T27?L4.2</definedName>
    <definedName name="лош" localSheetId="12">'[33]27'!$CB$21:$CE$21,'[33]27'!$CH$21:$CK$21,'[33]27'!$CN$21:$CQ$21,'[33]27'!$CT$21:$CW$21,'[33]27'!$E$21:$I$21,'[33]27'!$M$21:$P$21,P1_T27?L4.2</definedName>
    <definedName name="лош">'[33]27'!$CB$21:$CE$21,'[33]27'!$CH$21:$CK$21,'[33]27'!$CN$21:$CQ$21,'[33]27'!$CT$21:$CW$21,'[33]27'!$E$21:$I$21,'[33]27'!$M$21:$P$21,P1_T27?L4.2</definedName>
    <definedName name="лр" localSheetId="11" hidden="1">#REF!</definedName>
    <definedName name="лр" localSheetId="12" hidden="1">#REF!</definedName>
    <definedName name="лр" hidden="1">#REF!</definedName>
    <definedName name="лрв" localSheetId="11">IF('∆НРj-2'!юбдл,Header_Row+'∆НРj-2'!шгнр,Header_Row)</definedName>
    <definedName name="лрв" localSheetId="12">IF('∆РЭj-2'!юбдл,Header_Row+'∆РЭj-2'!шгнр,Header_Row)</definedName>
    <definedName name="лрв">IF([0]!юбдл,Header_Row+[0]!шгнр,Header_Row)</definedName>
    <definedName name="лрпп" localSheetId="11">#REF!</definedName>
    <definedName name="лрпп" localSheetId="12">#REF!</definedName>
    <definedName name="лрпп">#REF!</definedName>
    <definedName name="лсдвы" localSheetId="11">#REF!</definedName>
    <definedName name="лсдвы" localSheetId="12">#REF!</definedName>
    <definedName name="лсдвы">#REF!</definedName>
    <definedName name="лтимсьт">[110]!лтимсьт</definedName>
    <definedName name="лш">[110]!лш</definedName>
    <definedName name="лшг" localSheetId="11">#REF!</definedName>
    <definedName name="лшг" localSheetId="12">#REF!</definedName>
    <definedName name="лшг">#REF!</definedName>
    <definedName name="лшгг" localSheetId="11" hidden="1">#REF!</definedName>
    <definedName name="лшгг" localSheetId="12" hidden="1">#REF!</definedName>
    <definedName name="лшгг" hidden="1">#REF!</definedName>
    <definedName name="лшлньг" hidden="1">{#N/A,#N/A,TRUE,"Лист1";#N/A,#N/A,TRUE,"Лист2";#N/A,#N/A,TRUE,"Лист3"}</definedName>
    <definedName name="лщд">#N/A</definedName>
    <definedName name="лщжо" localSheetId="11" hidden="1">{#N/A,#N/A,TRUE,"Лист1";#N/A,#N/A,TRUE,"Лист2";#N/A,#N/A,TRUE,"Лист3"}</definedName>
    <definedName name="лщжо" localSheetId="12" hidden="1">{#N/A,#N/A,TRUE,"Лист1";#N/A,#N/A,TRUE,"Лист2";#N/A,#N/A,TRUE,"Лист3"}</definedName>
    <definedName name="лщжо" hidden="1">{#N/A,#N/A,TRUE,"Лист1";#N/A,#N/A,TRUE,"Лист2";#N/A,#N/A,TRUE,"Лист3"}</definedName>
    <definedName name="лэо" localSheetId="11">#REF!</definedName>
    <definedName name="лэо" localSheetId="12">#REF!</definedName>
    <definedName name="лэо">#REF!</definedName>
    <definedName name="м" localSheetId="11">#N/A</definedName>
    <definedName name="м" localSheetId="12">#N/A</definedName>
    <definedName name="м">#REF!</definedName>
    <definedName name="ма">[110]!ма</definedName>
    <definedName name="май" localSheetId="11">#REF!</definedName>
    <definedName name="май" localSheetId="12">#REF!</definedName>
    <definedName name="май">#REF!</definedName>
    <definedName name="май2" localSheetId="11">#REF!</definedName>
    <definedName name="май2" localSheetId="12">#REF!</definedName>
    <definedName name="май2">#REF!</definedName>
    <definedName name="мам">#N/A</definedName>
    <definedName name="мапс" localSheetId="11" hidden="1">#REF!</definedName>
    <definedName name="мапс" localSheetId="12" hidden="1">#REF!</definedName>
    <definedName name="мапс" hidden="1">#REF!</definedName>
    <definedName name="мар" localSheetId="11">#REF!</definedName>
    <definedName name="мар" localSheetId="12">#REF!</definedName>
    <definedName name="мар">#REF!</definedName>
    <definedName name="мар2" localSheetId="11">#REF!</definedName>
    <definedName name="мар2" localSheetId="12">#REF!</definedName>
    <definedName name="мар2">#REF!</definedName>
    <definedName name="материал" localSheetId="11">'[130]ВВ втор (Без-1)'!#REF!</definedName>
    <definedName name="материал" localSheetId="12">'[130]ВВ втор (Без-1)'!#REF!</definedName>
    <definedName name="материал">'[130]ВВ втор (Без-1)'!#REF!</definedName>
    <definedName name="мб">'[34]28'!$B$256:$B$258,'[34]28'!$B$262:$B$264,'[34]28'!$B$271:$B$273,'[34]28'!$B$276:$B$278,'[34]28'!$B$282:$B$284,'[34]28'!$B$288:$B$291,'[34]28'!$B$11:$B$13,P1_T28?axis?R?ПЭ?</definedName>
    <definedName name="мбпр">P1_T2.1?Protection</definedName>
    <definedName name="меню">#N/A</definedName>
    <definedName name="менюновое">[131]Заголовок!$B$14</definedName>
    <definedName name="мес" localSheetId="11">#REF!</definedName>
    <definedName name="мес" localSheetId="12">#REF!</definedName>
    <definedName name="мес">#REF!</definedName>
    <definedName name="месаморт">'[50]промежуточный расчет'!$G$155:$G$3021</definedName>
    <definedName name="МЕСЯЦ" localSheetId="11">#REF!</definedName>
    <definedName name="МЕСЯЦ" localSheetId="12">#REF!</definedName>
    <definedName name="МЕСЯЦ">#REF!</definedName>
    <definedName name="ми" localSheetId="11">#REF!</definedName>
    <definedName name="ми" localSheetId="12">#REF!</definedName>
    <definedName name="ми">#REF!</definedName>
    <definedName name="миав">[3]FES!#REF!</definedName>
    <definedName name="миара" localSheetId="11" hidden="1">{#N/A,#N/A,TRUE,"Лист1";#N/A,#N/A,TRUE,"Лист2";#N/A,#N/A,TRUE,"Лист3"}</definedName>
    <definedName name="миара" localSheetId="12" hidden="1">{#N/A,#N/A,TRUE,"Лист1";#N/A,#N/A,TRUE,"Лист2";#N/A,#N/A,TRUE,"Лист3"}</definedName>
    <definedName name="миара" hidden="1">{#N/A,#N/A,TRUE,"Лист1";#N/A,#N/A,TRUE,"Лист2";#N/A,#N/A,TRUE,"Лист3"}</definedName>
    <definedName name="миваи">[3]FES!#REF!</definedName>
    <definedName name="мивопиофупр" localSheetId="11">#REF!</definedName>
    <definedName name="мивопиофупр" localSheetId="12">#REF!</definedName>
    <definedName name="мивопиофупр">#REF!</definedName>
    <definedName name="мимиь" localSheetId="11">#REF!</definedName>
    <definedName name="мимиь" localSheetId="12">#REF!</definedName>
    <definedName name="мимиь">#REF!</definedName>
    <definedName name="минрл">#REF!</definedName>
    <definedName name="мипро" localSheetId="11">#REF!</definedName>
    <definedName name="мипро" localSheetId="12">#REF!</definedName>
    <definedName name="мипро">#REF!</definedName>
    <definedName name="мирдт" localSheetId="11">#REF!</definedName>
    <definedName name="мирдт" localSheetId="12">#REF!</definedName>
    <definedName name="мирдт">#REF!</definedName>
    <definedName name="миро">#REF!,#REF!,#REF!,#REF!,#REF!</definedName>
    <definedName name="мит" localSheetId="11">#REF!</definedName>
    <definedName name="мит" localSheetId="12">#REF!</definedName>
    <definedName name="мит">#REF!</definedName>
    <definedName name="митолп" localSheetId="11">#REF!</definedName>
    <definedName name="митолп" localSheetId="12">#REF!</definedName>
    <definedName name="митолп">#REF!</definedName>
    <definedName name="мку">#REF!</definedName>
    <definedName name="млр">#REF!</definedName>
    <definedName name="мм" localSheetId="11">'[33]21.1'!$C$26:$D$27,'[33]21.1'!$F$29:$Y$32,'[33]21.1'!$C$29:$D$32,'[33]21.1'!$F$34:$Y$35,'[33]21.1'!$C$34:$D$35,'[33]21.1'!$F$37:$Y$37,'[33]21.1'!$C$37:$D$37,'[33]21.1'!$F$8:$Y$8,P1_T21.1?Data</definedName>
    <definedName name="мм" localSheetId="12">'[33]21.1'!$C$26:$D$27,'[33]21.1'!$F$29:$Y$32,'[33]21.1'!$C$29:$D$32,'[33]21.1'!$F$34:$Y$35,'[33]21.1'!$C$34:$D$35,'[33]21.1'!$F$37:$Y$37,'[33]21.1'!$C$37:$D$37,'[33]21.1'!$F$8:$Y$8,P1_T21.1?Data</definedName>
    <definedName name="мм">'[33]21.1'!$C$26:$D$27,'[33]21.1'!$F$29:$Y$32,'[33]21.1'!$C$29:$D$32,'[33]21.1'!$F$34:$Y$35,'[33]21.1'!$C$34:$D$35,'[33]21.1'!$F$37:$Y$37,'[33]21.1'!$C$37:$D$37,'[33]21.1'!$F$8:$Y$8,P1_T21.1?Data</definedName>
    <definedName name="мма" localSheetId="11">#REF!</definedName>
    <definedName name="мма" localSheetId="12">#REF!</definedName>
    <definedName name="мма">#REF!</definedName>
    <definedName name="ммм" localSheetId="11">#N/A</definedName>
    <definedName name="ммм" localSheetId="12">#N/A</definedName>
    <definedName name="ммм">#N/A</definedName>
    <definedName name="мммм" localSheetId="11">P1_T21.2.2?Data,P2_T21.2.2?Data</definedName>
    <definedName name="мммм" localSheetId="12">P1_T21.2.2?Data,P2_T21.2.2?Data</definedName>
    <definedName name="мммм">P1_T21.2.2?Data,P2_T21.2.2?Data</definedName>
    <definedName name="мммммм" localSheetId="11">#N/A</definedName>
    <definedName name="мммммм" localSheetId="12">#N/A</definedName>
    <definedName name="мммммм">#N/A</definedName>
    <definedName name="мммммммммм" localSheetId="11">#N/A</definedName>
    <definedName name="мммммммммм" localSheetId="12">#N/A</definedName>
    <definedName name="мммммммммм">#N/A</definedName>
    <definedName name="Модуль1.w">[132]!Модуль1.w</definedName>
    <definedName name="молрмр" hidden="1">{"Маржа для директора",#N/A,FALSE,"Маржа Чисто Влад ";"Маржа для директора",#N/A,FALSE,"Маржа Хабаровск";"Маржа для директора",#N/A,FALSE,"Маржа СВОД"}</definedName>
    <definedName name="мом" localSheetId="11">#REF!</definedName>
    <definedName name="мом" localSheetId="12">#REF!</definedName>
    <definedName name="мом">#REF!</definedName>
    <definedName name="мониторинг">#N/A</definedName>
    <definedName name="мопоморл" localSheetId="11">#REF!</definedName>
    <definedName name="мопоморл" localSheetId="12">#REF!</definedName>
    <definedName name="мопоморл">#REF!</definedName>
    <definedName name="морб">#REF!</definedName>
    <definedName name="морм">#REF!</definedName>
    <definedName name="мормилр" hidden="1">{"Маржа для директора",#N/A,FALSE,"Маржа Чисто Влад ";"Маржа для директора",#N/A,FALSE,"Маржа Хабаровск";"Маржа для директора",#N/A,FALSE,"Маржа СВОД"}</definedName>
    <definedName name="мпдрмдр" hidden="1">{#N/A,#N/A,TRUE,"Лист1";#N/A,#N/A,TRUE,"Лист2";#N/A,#N/A,TRUE,"Лист3"}</definedName>
    <definedName name="мпрдб">#REF!</definedName>
    <definedName name="МР" localSheetId="11">#REF!</definedName>
    <definedName name="МР" localSheetId="12">#REF!</definedName>
    <definedName name="МР">#REF!</definedName>
    <definedName name="мрлбюлоб">'[38]2'!$E$83:$F$84,P1_T2?unit?РУБ.ТНТ</definedName>
    <definedName name="мрлмилри">#REF!</definedName>
    <definedName name="мрмиор" hidden="1">{"Маржа для директора",#N/A,FALSE,"Маржа Чисто Влад ";"Маржа для директора",#N/A,FALSE,"Маржа Хабаровск";"Маржа для директора",#N/A,FALSE,"Маржа СВОД"}</definedName>
    <definedName name="мрмлр">'[33]27'!$F$17:$I$17,'[33]27'!$CZ$17:$DC$17,'[33]27'!$CT$17:$CW$17,'[33]27'!$CN$17:$CQ$17,'[33]27'!$CH$17:$CK$17,'[33]27'!$CB$17:$CE$17,'[33]27'!$BU$17:$BX$17,P1_T27?L4.1.1</definedName>
    <definedName name="МРО" localSheetId="11">#REF!</definedName>
    <definedName name="МРО" localSheetId="12">#REF!</definedName>
    <definedName name="МРО">#REF!</definedName>
    <definedName name="мрпаадлд" localSheetId="11">#REF!</definedName>
    <definedName name="мрпаадлд" localSheetId="12">#REF!</definedName>
    <definedName name="мрпаадлд">#REF!</definedName>
    <definedName name="мс" localSheetId="11">'[10]5.2-опер.рас ПП'!мс</definedName>
    <definedName name="мс" localSheetId="12">'[10]5.2-опер.рас ПП'!мс</definedName>
    <definedName name="мс">#N/A</definedName>
    <definedName name="мс1">[110]!мс1</definedName>
    <definedName name="мсав" localSheetId="11">#REF!</definedName>
    <definedName name="мсав" localSheetId="12">#REF!</definedName>
    <definedName name="мсав">#REF!</definedName>
    <definedName name="мспр">#REF!,#REF!,#REF!,#REF!,#REF!</definedName>
    <definedName name="мт">#N/A</definedName>
    <definedName name="мтбтдщооь" localSheetId="11">#REF!</definedName>
    <definedName name="мтбтдщооь" localSheetId="12">#REF!</definedName>
    <definedName name="мтбтдщооь">#REF!</definedName>
    <definedName name="мтмтмтмтмт">#N/A</definedName>
    <definedName name="мфзп_итог" localSheetId="11">#REF!</definedName>
    <definedName name="мфзп_итог" localSheetId="12">#REF!</definedName>
    <definedName name="мфзп_итог">#REF!</definedName>
    <definedName name="МФЫМИ" hidden="1">{"Маржа для директора",#N/A,FALSE,"Маржа Чисто Влад ";"Маржа для директора",#N/A,FALSE,"Маржа Хабаровск";"Маржа для директора",#N/A,FALSE,"Маржа СВОД"}</definedName>
    <definedName name="мым">#N/A</definedName>
    <definedName name="н" localSheetId="11">#REF!</definedName>
    <definedName name="н" localSheetId="12">#REF!</definedName>
    <definedName name="н">#REF!</definedName>
    <definedName name="н4">IF([0]!вль,Header_Row+[0]!ВОШБДНЕН,Header_Row)</definedName>
    <definedName name="н4к5нц34нъ">#REF!</definedName>
    <definedName name="н4кенкенк" localSheetId="11" hidden="1">{"Маржа для директора",#N/A,FALSE,"Маржа Чисто Влад ";"Маржа для директора",#N/A,FALSE,"Маржа Хабаровск";"Маржа для директора",#N/A,FALSE,"Маржа СВОД"}</definedName>
    <definedName name="н4кенкенк" localSheetId="12" hidden="1">{"Маржа для директора",#N/A,FALSE,"Маржа Чисто Влад ";"Маржа для директора",#N/A,FALSE,"Маржа Хабаровск";"Маржа для директора",#N/A,FALSE,"Маржа СВОД"}</definedName>
    <definedName name="н4кенкенк" hidden="1">{"Маржа для директора",#N/A,FALSE,"Маржа Чисто Влад ";"Маржа для директора",#N/A,FALSE,"Маржа Хабаровск";"Маржа для директора",#N/A,FALSE,"Маржа СВОД"}</definedName>
    <definedName name="н54н">#REF!</definedName>
    <definedName name="н64нн34" hidden="1">{#N/A,#N/A,TRUE,"Лист1";#N/A,#N/A,TRUE,"Лист2";#N/A,#N/A,TRUE,"Лист3"}</definedName>
    <definedName name="н7">#N/A</definedName>
    <definedName name="н87н8">#N/A</definedName>
    <definedName name="на">#N/A</definedName>
    <definedName name="Нав_ПерТЭ">[24]навигация!$A$39</definedName>
    <definedName name="Нав_ПерЭЭ">[24]навигация!$A$13</definedName>
    <definedName name="Нав_ПрТЭ">[24]навигация!$A$21</definedName>
    <definedName name="Нав_ПрЭЭ">[24]навигация!$A$4</definedName>
    <definedName name="Нав_Финансы">[24]навигация!$A$41</definedName>
    <definedName name="Нав_Финансы2" localSheetId="11">[99]навигация!#REF!</definedName>
    <definedName name="Нав_Финансы2" localSheetId="12">[99]навигация!#REF!</definedName>
    <definedName name="Нав_Финансы2">[99]навигация!#REF!</definedName>
    <definedName name="наг.10" localSheetId="11">#REF!</definedName>
    <definedName name="наг.10" localSheetId="12">#REF!</definedName>
    <definedName name="наг.10">#REF!</definedName>
    <definedName name="наг.11" localSheetId="11">#REF!</definedName>
    <definedName name="наг.11" localSheetId="12">#REF!</definedName>
    <definedName name="наг.11">#REF!</definedName>
    <definedName name="наг.3" localSheetId="11">#REF!</definedName>
    <definedName name="наг.3" localSheetId="12">#REF!</definedName>
    <definedName name="наг.3">#REF!</definedName>
    <definedName name="наг.4" localSheetId="11">#REF!</definedName>
    <definedName name="наг.4" localSheetId="12">#REF!</definedName>
    <definedName name="наг.4">#REF!</definedName>
    <definedName name="наг.5" localSheetId="11">#REF!</definedName>
    <definedName name="наг.5" localSheetId="12">#REF!</definedName>
    <definedName name="наг.5">#REF!</definedName>
    <definedName name="наг.6" localSheetId="11">#REF!</definedName>
    <definedName name="наг.6" localSheetId="12">#REF!</definedName>
    <definedName name="наг.6">#REF!</definedName>
    <definedName name="наг.7" localSheetId="11">#REF!</definedName>
    <definedName name="наг.7" localSheetId="12">#REF!</definedName>
    <definedName name="наг.7">#REF!</definedName>
    <definedName name="наг.8" localSheetId="11">#REF!</definedName>
    <definedName name="наг.8" localSheetId="12">#REF!</definedName>
    <definedName name="наг.8">#REF!</definedName>
    <definedName name="наг.9" localSheetId="11">#REF!</definedName>
    <definedName name="наг.9" localSheetId="12">#REF!</definedName>
    <definedName name="наг.9">#REF!</definedName>
    <definedName name="наг1" localSheetId="11">#REF!</definedName>
    <definedName name="наг1" localSheetId="12">#REF!</definedName>
    <definedName name="наг1">#REF!</definedName>
    <definedName name="наг2" localSheetId="11">#REF!</definedName>
    <definedName name="наг2" localSheetId="12">#REF!</definedName>
    <definedName name="наг2">#REF!</definedName>
    <definedName name="наг3" localSheetId="11">#REF!</definedName>
    <definedName name="наг3" localSheetId="12">#REF!</definedName>
    <definedName name="наг3">#REF!</definedName>
    <definedName name="наг4" localSheetId="11">#REF!</definedName>
    <definedName name="наг4" localSheetId="12">#REF!</definedName>
    <definedName name="наг4">#REF!</definedName>
    <definedName name="наг5" localSheetId="11">#REF!</definedName>
    <definedName name="наг5" localSheetId="12">#REF!</definedName>
    <definedName name="наг5">#REF!</definedName>
    <definedName name="наг6" localSheetId="11">#REF!</definedName>
    <definedName name="наг6" localSheetId="12">#REF!</definedName>
    <definedName name="наг6">#REF!</definedName>
    <definedName name="нагдбпн">'[11]21.1'!$C$24:$D$25,'[11]21.1'!$F$27:$G$30,'[11]21.1'!$C$27:$D$30,'[11]21.1'!$F$32:$G$32,'[11]21.1'!$C$32:$D$32,'[11]21.1'!$F$34:$G$34,'[11]21.1'!$C$34:$D$34,'[11]21.1'!$F$8:$G$8,P1_T21.1?Data</definedName>
    <definedName name="НАГРУЗКА1">[121]договор!$F$53</definedName>
    <definedName name="НАГРУЗКА10">[121]договор!$F$62</definedName>
    <definedName name="нагрузка11" localSheetId="11">#REF!</definedName>
    <definedName name="нагрузка11" localSheetId="12">#REF!</definedName>
    <definedName name="нагрузка11">#REF!</definedName>
    <definedName name="нагрузка12" localSheetId="11">#REF!</definedName>
    <definedName name="нагрузка12" localSheetId="12">#REF!</definedName>
    <definedName name="нагрузка12">#REF!</definedName>
    <definedName name="нагрузка13" localSheetId="11">#REF!</definedName>
    <definedName name="нагрузка13" localSheetId="12">#REF!</definedName>
    <definedName name="нагрузка13">#REF!</definedName>
    <definedName name="нагрузка14" localSheetId="11">#REF!</definedName>
    <definedName name="нагрузка14" localSheetId="12">#REF!</definedName>
    <definedName name="нагрузка14">#REF!</definedName>
    <definedName name="нагрузка15" localSheetId="11">#REF!</definedName>
    <definedName name="нагрузка15" localSheetId="12">#REF!</definedName>
    <definedName name="нагрузка15">#REF!</definedName>
    <definedName name="нагрузка16" localSheetId="11">#REF!</definedName>
    <definedName name="нагрузка16" localSheetId="12">#REF!</definedName>
    <definedName name="нагрузка16">#REF!</definedName>
    <definedName name="нагрузка17" localSheetId="11">#REF!</definedName>
    <definedName name="нагрузка17" localSheetId="12">#REF!</definedName>
    <definedName name="нагрузка17">#REF!</definedName>
    <definedName name="нагрузка18" localSheetId="11">#REF!</definedName>
    <definedName name="нагрузка18" localSheetId="12">#REF!</definedName>
    <definedName name="нагрузка18">#REF!</definedName>
    <definedName name="нагрузка19" localSheetId="11">#REF!</definedName>
    <definedName name="нагрузка19" localSheetId="12">#REF!</definedName>
    <definedName name="нагрузка19">#REF!</definedName>
    <definedName name="НАГРУЗКА2">[121]договор!$F$54</definedName>
    <definedName name="нагрузка20" localSheetId="11">#REF!</definedName>
    <definedName name="нагрузка20" localSheetId="12">#REF!</definedName>
    <definedName name="нагрузка20">#REF!</definedName>
    <definedName name="нагрузка21" localSheetId="11">#REF!</definedName>
    <definedName name="нагрузка21" localSheetId="12">#REF!</definedName>
    <definedName name="нагрузка21">#REF!</definedName>
    <definedName name="нагрузка22" localSheetId="11">#REF!</definedName>
    <definedName name="нагрузка22" localSheetId="12">#REF!</definedName>
    <definedName name="нагрузка22">#REF!</definedName>
    <definedName name="нагрузка23" localSheetId="11">#REF!</definedName>
    <definedName name="нагрузка23" localSheetId="12">#REF!</definedName>
    <definedName name="нагрузка23">#REF!</definedName>
    <definedName name="нагрузка24" localSheetId="11">#REF!</definedName>
    <definedName name="нагрузка24" localSheetId="12">#REF!</definedName>
    <definedName name="нагрузка24">#REF!</definedName>
    <definedName name="нагрузка25" localSheetId="11">#REF!</definedName>
    <definedName name="нагрузка25" localSheetId="12">#REF!</definedName>
    <definedName name="нагрузка25">#REF!</definedName>
    <definedName name="нагрузка26" localSheetId="11">#REF!</definedName>
    <definedName name="нагрузка26" localSheetId="12">#REF!</definedName>
    <definedName name="нагрузка26">#REF!</definedName>
    <definedName name="нагрузка27" localSheetId="11">#REF!</definedName>
    <definedName name="нагрузка27" localSheetId="12">#REF!</definedName>
    <definedName name="нагрузка27">#REF!</definedName>
    <definedName name="нагрузка28" localSheetId="11">#REF!</definedName>
    <definedName name="нагрузка28" localSheetId="12">#REF!</definedName>
    <definedName name="нагрузка28">#REF!</definedName>
    <definedName name="нагрузка29">'[133]РЭУ-7'!$F$107</definedName>
    <definedName name="НАГРУЗКА3">[121]договор!$F$55</definedName>
    <definedName name="НАГРУЗКА4">[121]договор!$F$56</definedName>
    <definedName name="НАГРУЗКА5">[121]договор!$F$57</definedName>
    <definedName name="НАГРУЗКА6">[121]договор!$F$58</definedName>
    <definedName name="НАГРУЗКА7">[121]договор!$F$59</definedName>
    <definedName name="НАГРУЗКА8">[121]договор!$F$60</definedName>
    <definedName name="НАГРУЗКА9">[121]договор!$F$61</definedName>
    <definedName name="название" localSheetId="11">#REF!</definedName>
    <definedName name="название" localSheetId="12">#REF!</definedName>
    <definedName name="название">#REF!</definedName>
    <definedName name="Названия_для_печати_ИМ" localSheetId="11">#REF!</definedName>
    <definedName name="Названия_для_печати_ИМ" localSheetId="12">#REF!</definedName>
    <definedName name="Названия_для_печати_ИМ">#REF!</definedName>
    <definedName name="наим_орг" localSheetId="11">#REF!</definedName>
    <definedName name="наим_орг" localSheetId="12">#REF!</definedName>
    <definedName name="наим_орг">#REF!</definedName>
    <definedName name="налоги" localSheetId="11">#REF!</definedName>
    <definedName name="налоги" localSheetId="12">#REF!</definedName>
    <definedName name="налоги">#REF!</definedName>
    <definedName name="налогимущ" localSheetId="11">#REF!</definedName>
    <definedName name="налогимущ" localSheetId="12">#REF!</definedName>
    <definedName name="налогимущ">#REF!</definedName>
    <definedName name="нанг">#REF!</definedName>
    <definedName name="Направление_затрат" localSheetId="11">#REF!</definedName>
    <definedName name="Направление_затрат" localSheetId="12">#REF!</definedName>
    <definedName name="Направление_затрат">#REF!</definedName>
    <definedName name="Население">'[112]Производство электроэнергии'!$A$124</definedName>
    <definedName name="нат" localSheetId="11">#N/A</definedName>
    <definedName name="нат" localSheetId="12">#N/A</definedName>
    <definedName name="нат">#N/A</definedName>
    <definedName name="ната" localSheetId="11">#REF!</definedName>
    <definedName name="ната" localSheetId="12">#REF!</definedName>
    <definedName name="ната">#REF!</definedName>
    <definedName name="наташа" localSheetId="11">#REF!</definedName>
    <definedName name="наташа" localSheetId="12">#REF!</definedName>
    <definedName name="наташа">#REF!</definedName>
    <definedName name="натре" localSheetId="11">#REF!</definedName>
    <definedName name="натре" localSheetId="12">#REF!</definedName>
    <definedName name="натре">#REF!</definedName>
    <definedName name="Начало">1</definedName>
    <definedName name="нвоено">P1_T19.1.1?Data,P2_T19.1.1?Data</definedName>
    <definedName name="нг" localSheetId="11">#REF!</definedName>
    <definedName name="нг" localSheetId="12">#REF!</definedName>
    <definedName name="нг">#REF!</definedName>
    <definedName name="нгбднд">#REF!</definedName>
    <definedName name="нгг">#N/A</definedName>
    <definedName name="нггшлг" localSheetId="11" hidden="1">{"Маржа для директора",#N/A,FALSE,"Маржа Чисто Влад ";"Маржа для директора",#N/A,FALSE,"Маржа Хабаровск";"Маржа для директора",#N/A,FALSE,"Маржа СВОД"}</definedName>
    <definedName name="нггшлг" localSheetId="12" hidden="1">{"Маржа для директора",#N/A,FALSE,"Маржа Чисто Влад ";"Маржа для директора",#N/A,FALSE,"Маржа Хабаровск";"Маржа для директора",#N/A,FALSE,"Маржа СВОД"}</definedName>
    <definedName name="нггшлг" hidden="1">{"Маржа для директора",#N/A,FALSE,"Маржа Чисто Влад ";"Маржа для директора",#N/A,FALSE,"Маржа Хабаровск";"Маржа для директора",#N/A,FALSE,"Маржа СВОД"}</definedName>
    <definedName name="нгдлнглгн" localSheetId="11" hidden="1">{"Маржа для директора",#N/A,FALSE,"Маржа Чисто Влад ";"Маржа для директора",#N/A,FALSE,"Маржа Хабаровск";"Маржа для директора",#N/A,FALSE,"Маржа СВОД"}</definedName>
    <definedName name="нгдлнглгн" localSheetId="12" hidden="1">{"Маржа для директора",#N/A,FALSE,"Маржа Чисто Влад ";"Маржа для директора",#N/A,FALSE,"Маржа Хабаровск";"Маржа для директора",#N/A,FALSE,"Маржа СВОД"}</definedName>
    <definedName name="нгдлнглгн" hidden="1">{"Маржа для директора",#N/A,FALSE,"Маржа Чисто Влад ";"Маржа для директора",#N/A,FALSE,"Маржа Хабаровск";"Маржа для директора",#N/A,FALSE,"Маржа СВОД"}</definedName>
    <definedName name="нгл7лнг" localSheetId="11" hidden="1">{"Маржа для директора",#N/A,FALSE,"Маржа Чисто Влад ";"Маржа для директора",#N/A,FALSE,"Маржа Хабаровск";"Маржа для директора",#N/A,FALSE,"Маржа СВОД"}</definedName>
    <definedName name="нгл7лнг" localSheetId="12" hidden="1">{"Маржа для директора",#N/A,FALSE,"Маржа Чисто Влад ";"Маржа для директора",#N/A,FALSE,"Маржа Хабаровск";"Маржа для директора",#N/A,FALSE,"Маржа СВОД"}</definedName>
    <definedName name="нгл7лнг" hidden="1">{"Маржа для директора",#N/A,FALSE,"Маржа Чисто Влад ";"Маржа для директора",#N/A,FALSE,"Маржа Хабаровск";"Маржа для директора",#N/A,FALSE,"Маржа СВОД"}</definedName>
    <definedName name="нглеунг" localSheetId="11" hidden="1">{"Маржа для директора",#N/A,FALSE,"Маржа Чисто Влад ";"Маржа для директора",#N/A,FALSE,"Маржа Хабаровск";"Маржа для директора",#N/A,FALSE,"Маржа СВОД"}</definedName>
    <definedName name="нглеунг" localSheetId="12" hidden="1">{"Маржа для директора",#N/A,FALSE,"Маржа Чисто Влад ";"Маржа для директора",#N/A,FALSE,"Маржа Хабаровск";"Маржа для директора",#N/A,FALSE,"Маржа СВОД"}</definedName>
    <definedName name="нглеунг" hidden="1">{"Маржа для директора",#N/A,FALSE,"Маржа Чисто Влад ";"Маржа для директора",#N/A,FALSE,"Маржа Хабаровск";"Маржа для директора",#N/A,FALSE,"Маржа СВОД"}</definedName>
    <definedName name="нглкгно" localSheetId="11" hidden="1">{"Маржа для директора",#N/A,FALSE,"Маржа Чисто Влад ";"Маржа для директора",#N/A,FALSE,"Маржа Хабаровск";"Маржа для директора",#N/A,FALSE,"Маржа СВОД"}</definedName>
    <definedName name="нглкгно" localSheetId="12" hidden="1">{"Маржа для директора",#N/A,FALSE,"Маржа Чисто Влад ";"Маржа для директора",#N/A,FALSE,"Маржа Хабаровск";"Маржа для директора",#N/A,FALSE,"Маржа СВОД"}</definedName>
    <definedName name="нглкгно" hidden="1">{"Маржа для директора",#N/A,FALSE,"Маржа Чисто Влад ";"Маржа для директора",#N/A,FALSE,"Маржа Хабаровск";"Маржа для директора",#N/A,FALSE,"Маржа СВОД"}</definedName>
    <definedName name="нглкнгл" localSheetId="11" hidden="1">{"Маржа для директора",#N/A,FALSE,"Маржа Чисто Влад ";"Маржа для директора",#N/A,FALSE,"Маржа Хабаровск";"Маржа для директора",#N/A,FALSE,"Маржа СВОД"}</definedName>
    <definedName name="нглкнгл" localSheetId="12" hidden="1">{"Маржа для директора",#N/A,FALSE,"Маржа Чисто Влад ";"Маржа для директора",#N/A,FALSE,"Маржа Хабаровск";"Маржа для директора",#N/A,FALSE,"Маржа СВОД"}</definedName>
    <definedName name="нглкнгл" hidden="1">{"Маржа для директора",#N/A,FALSE,"Маржа Чисто Влад ";"Маржа для директора",#N/A,FALSE,"Маржа Хабаровск";"Маржа для директора",#N/A,FALSE,"Маржа СВОД"}</definedName>
    <definedName name="нглнглн" localSheetId="11" hidden="1">{"Маржа для директора",#N/A,FALSE,"Маржа Чисто Влад ";"Маржа для директора",#N/A,FALSE,"Маржа Хабаровск";"Маржа для директора",#N/A,FALSE,"Маржа СВОД"}</definedName>
    <definedName name="нглнглн" localSheetId="12" hidden="1">{"Маржа для директора",#N/A,FALSE,"Маржа Чисто Влад ";"Маржа для директора",#N/A,FALSE,"Маржа Хабаровск";"Маржа для директора",#N/A,FALSE,"Маржа СВОД"}</definedName>
    <definedName name="нглнглн" hidden="1">{"Маржа для директора",#N/A,FALSE,"Маржа Чисто Влад ";"Маржа для директора",#N/A,FALSE,"Маржа Хабаровск";"Маржа для директора",#N/A,FALSE,"Маржа СВОД"}</definedName>
    <definedName name="нглнглнг" localSheetId="11" hidden="1">{"Маржа для директора",#N/A,FALSE,"Маржа Чисто Влад ";"Маржа для директора",#N/A,FALSE,"Маржа Хабаровск";"Маржа для директора",#N/A,FALSE,"Маржа СВОД"}</definedName>
    <definedName name="нглнглнг" localSheetId="12" hidden="1">{"Маржа для директора",#N/A,FALSE,"Маржа Чисто Влад ";"Маржа для директора",#N/A,FALSE,"Маржа Хабаровск";"Маржа для директора",#N/A,FALSE,"Маржа СВОД"}</definedName>
    <definedName name="нглнглнг" hidden="1">{"Маржа для директора",#N/A,FALSE,"Маржа Чисто Влад ";"Маржа для директора",#N/A,FALSE,"Маржа Хабаровск";"Маржа для директора",#N/A,FALSE,"Маржа СВОД"}</definedName>
    <definedName name="нглнкнгл" localSheetId="11" hidden="1">{"Маржа для директора",#N/A,FALSE,"Маржа Чисто Влад ";"Маржа для директора",#N/A,FALSE,"Маржа Хабаровск";"Маржа для директора",#N/A,FALSE,"Маржа СВОД"}</definedName>
    <definedName name="нглнкнгл" localSheetId="12" hidden="1">{"Маржа для директора",#N/A,FALSE,"Маржа Чисто Влад ";"Маржа для директора",#N/A,FALSE,"Маржа Хабаровск";"Маржа для директора",#N/A,FALSE,"Маржа СВОД"}</definedName>
    <definedName name="нглнкнгл" hidden="1">{"Маржа для директора",#N/A,FALSE,"Маржа Чисто Влад ";"Маржа для директора",#N/A,FALSE,"Маржа Хабаровск";"Маржа для директора",#N/A,FALSE,"Маржа СВОД"}</definedName>
    <definedName name="нглнлн" localSheetId="11" hidden="1">{"Маржа для директора",#N/A,FALSE,"Маржа Чисто Влад ";"Маржа для директора",#N/A,FALSE,"Маржа Хабаровск";"Маржа для директора",#N/A,FALSE,"Маржа СВОД"}</definedName>
    <definedName name="нглнлн" localSheetId="12" hidden="1">{"Маржа для директора",#N/A,FALSE,"Маржа Чисто Влад ";"Маржа для директора",#N/A,FALSE,"Маржа Хабаровск";"Маржа для директора",#N/A,FALSE,"Маржа СВОД"}</definedName>
    <definedName name="нглнлн" hidden="1">{"Маржа для директора",#N/A,FALSE,"Маржа Чисто Влад ";"Маржа для директора",#N/A,FALSE,"Маржа Хабаровск";"Маржа для директора",#N/A,FALSE,"Маржа СВОД"}</definedName>
    <definedName name="нглуно" localSheetId="11" hidden="1">{"Маржа для директора",#N/A,FALSE,"Маржа Чисто Влад ";"Маржа для директора",#N/A,FALSE,"Маржа Хабаровск";"Маржа для директора",#N/A,FALSE,"Маржа СВОД"}</definedName>
    <definedName name="нглуно" localSheetId="12" hidden="1">{"Маржа для директора",#N/A,FALSE,"Маржа Чисто Влад ";"Маржа для директора",#N/A,FALSE,"Маржа Хабаровск";"Маржа для директора",#N/A,FALSE,"Маржа СВОД"}</definedName>
    <definedName name="нглуно" hidden="1">{"Маржа для директора",#N/A,FALSE,"Маржа Чисто Влад ";"Маржа для директора",#N/A,FALSE,"Маржа Хабаровск";"Маржа для директора",#N/A,FALSE,"Маржа СВОД"}</definedName>
    <definedName name="нглшн">#N/A</definedName>
    <definedName name="нгш">#N/A</definedName>
    <definedName name="ндгш">#REF!</definedName>
    <definedName name="НДС" localSheetId="11">#REF!</definedName>
    <definedName name="НДС" localSheetId="12">#REF!</definedName>
    <definedName name="НДС">#REF!</definedName>
    <definedName name="не" localSheetId="11" hidden="1">#REF!</definedName>
    <definedName name="не" localSheetId="12" hidden="1">#REF!</definedName>
    <definedName name="не" hidden="1">#REF!</definedName>
    <definedName name="нег" localSheetId="11">#REF!,#REF!,#REF!,#REF!,#REF!,#REF!,#REF!,#REF!,#REF!,#REF!,#REF!,#REF!</definedName>
    <definedName name="нег" localSheetId="12">#REF!,#REF!,#REF!,#REF!,#REF!,#REF!,#REF!,#REF!,#REF!,#REF!,#REF!,#REF!</definedName>
    <definedName name="нег">#REF!,#REF!,#REF!,#REF!,#REF!,#REF!,#REF!,#REF!,#REF!,#REF!,#REF!,#REF!</definedName>
    <definedName name="нек">[110]!нек</definedName>
    <definedName name="неое" localSheetId="11" hidden="1">{"Маржа для директора",#N/A,FALSE,"Маржа Чисто Влад ";"Маржа для директора",#N/A,FALSE,"Маржа Хабаровск";"Маржа для директора",#N/A,FALSE,"Маржа СВОД"}</definedName>
    <definedName name="неое" localSheetId="12" hidden="1">{"Маржа для директора",#N/A,FALSE,"Маржа Чисто Влад ";"Маржа для директора",#N/A,FALSE,"Маржа Хабаровск";"Маржа для директора",#N/A,FALSE,"Маржа СВОД"}</definedName>
    <definedName name="неое" hidden="1">{"Маржа для директора",#N/A,FALSE,"Маржа Чисто Влад ";"Маржа для директора",#N/A,FALSE,"Маржа Хабаровск";"Маржа для директора",#N/A,FALSE,"Маржа СВОД"}</definedName>
    <definedName name="НЕОУВ">#REF!</definedName>
    <definedName name="непр" localSheetId="11">#REF!</definedName>
    <definedName name="непр" localSheetId="12">#REF!</definedName>
    <definedName name="непр">#REF!</definedName>
    <definedName name="непредврасх" localSheetId="11">#REF!</definedName>
    <definedName name="непредврасх" localSheetId="12">#REF!</definedName>
    <definedName name="непредврасх">#REF!</definedName>
    <definedName name="нет">#N/A</definedName>
    <definedName name="нетп" localSheetId="11">#REF!</definedName>
    <definedName name="нетп" localSheetId="12">#REF!</definedName>
    <definedName name="нетп">#REF!</definedName>
    <definedName name="неу">'[38]4'!#REF!</definedName>
    <definedName name="нецукнц">#REF!</definedName>
    <definedName name="нке" localSheetId="11">#REF!,#REF!,#REF!,#REF!,#REF!,#REF!,#REF!,#REF!,#REF!,#REF!,#REF!,#REF!</definedName>
    <definedName name="нке" localSheetId="12">#REF!,#REF!,#REF!,#REF!,#REF!,#REF!,#REF!,#REF!,#REF!,#REF!,#REF!,#REF!</definedName>
    <definedName name="нке">#REF!,#REF!,#REF!,#REF!,#REF!,#REF!,#REF!,#REF!,#REF!,#REF!,#REF!,#REF!</definedName>
    <definedName name="нлгшло">#REF!</definedName>
    <definedName name="нлпльампр">#REF!</definedName>
    <definedName name="нн">[110]!нн</definedName>
    <definedName name="ннг">#N/A</definedName>
    <definedName name="ннн">[110]!ннн</definedName>
    <definedName name="нннннн">[110]!нннннн</definedName>
    <definedName name="нно">#REF!</definedName>
    <definedName name="нньлныльр">'[33]29'!$G$66,'[33]29'!$G$68:$G$69,'[33]29'!$G$72,'[33]29'!$G$74:$G$75,'[33]29'!$G$78,'[33]29'!$G$85:$G$86,'[33]29'!$G$89,'[33]29'!$G$92,'[33]29'!$G$99:$G$100,'[33]29'!$G$12,'[33]29'!$G$14:$G$15,'[33]29'!$G$18,'[33]29'!$G$20:$G$21,P1_T29?L4</definedName>
    <definedName name="НО1">[121]договор!$E$67</definedName>
    <definedName name="но10" localSheetId="11">#REF!</definedName>
    <definedName name="но10" localSheetId="12">#REF!</definedName>
    <definedName name="но10">#REF!</definedName>
    <definedName name="но11" localSheetId="11">#REF!</definedName>
    <definedName name="но11" localSheetId="12">#REF!</definedName>
    <definedName name="но11">#REF!</definedName>
    <definedName name="НО2">[121]договор!$E$68</definedName>
    <definedName name="но3" localSheetId="11">#REF!</definedName>
    <definedName name="но3" localSheetId="12">#REF!</definedName>
    <definedName name="но3">#REF!</definedName>
    <definedName name="но4" localSheetId="11">#REF!</definedName>
    <definedName name="но4" localSheetId="12">#REF!</definedName>
    <definedName name="но4">#REF!</definedName>
    <definedName name="но5" localSheetId="11">#REF!</definedName>
    <definedName name="но5" localSheetId="12">#REF!</definedName>
    <definedName name="но5">#REF!</definedName>
    <definedName name="но6" localSheetId="11">#REF!</definedName>
    <definedName name="но6" localSheetId="12">#REF!</definedName>
    <definedName name="но6">#REF!</definedName>
    <definedName name="но7" localSheetId="11">#REF!</definedName>
    <definedName name="но7" localSheetId="12">#REF!</definedName>
    <definedName name="но7">#REF!</definedName>
    <definedName name="но8" localSheetId="11">#REF!</definedName>
    <definedName name="но8" localSheetId="12">#REF!</definedName>
    <definedName name="но8">#REF!</definedName>
    <definedName name="но9" localSheetId="11">#REF!</definedName>
    <definedName name="но9" localSheetId="12">#REF!</definedName>
    <definedName name="но9">#REF!</definedName>
    <definedName name="нов">#N/A</definedName>
    <definedName name="НоваяОборотка_Лист1_Таблица" localSheetId="11">#REF!</definedName>
    <definedName name="НоваяОборотка_Лист1_Таблица" localSheetId="12">#REF!</definedName>
    <definedName name="НоваяОборотка_Лист1_Таблица">#REF!</definedName>
    <definedName name="нодр">#N/A</definedName>
    <definedName name="НОКЕНОРКЕ" localSheetId="11" hidden="1">{"Маржа для директора",#N/A,FALSE,"Маржа Чисто Влад ";"Маржа для директора",#N/A,FALSE,"Маржа Хабаровск";"Маржа для директора",#N/A,FALSE,"Маржа СВОД"}</definedName>
    <definedName name="НОКЕНОРКЕ" localSheetId="12" hidden="1">{"Маржа для директора",#N/A,FALSE,"Маржа Чисто Влад ";"Маржа для директора",#N/A,FALSE,"Маржа Хабаровск";"Маржа для директора",#N/A,FALSE,"Маржа СВОД"}</definedName>
    <definedName name="НОКЕНОРКЕ" hidden="1">{"Маржа для директора",#N/A,FALSE,"Маржа Чисто Влад ";"Маржа для директора",#N/A,FALSE,"Маржа Хабаровск";"Маржа для директора",#N/A,FALSE,"Маржа СВОД"}</definedName>
    <definedName name="Ном_группы" localSheetId="11">#REF!</definedName>
    <definedName name="Ном_группы" localSheetId="12">#REF!</definedName>
    <definedName name="Ном_группы">#REF!</definedName>
    <definedName name="ном_док" localSheetId="11">#REF!</definedName>
    <definedName name="ном_док" localSheetId="12">#REF!</definedName>
    <definedName name="ном_док">#REF!</definedName>
    <definedName name="нопро">#N/A</definedName>
    <definedName name="нор1">[121]договор!$C$53</definedName>
    <definedName name="нор10">[121]договор!$C$62</definedName>
    <definedName name="нор11" localSheetId="11">#REF!</definedName>
    <definedName name="нор11" localSheetId="12">#REF!</definedName>
    <definedName name="нор11">#REF!</definedName>
    <definedName name="нор12" localSheetId="11">#REF!</definedName>
    <definedName name="нор12" localSheetId="12">#REF!</definedName>
    <definedName name="нор12">#REF!</definedName>
    <definedName name="нор13" localSheetId="11">#REF!</definedName>
    <definedName name="нор13" localSheetId="12">#REF!</definedName>
    <definedName name="нор13">#REF!</definedName>
    <definedName name="нор14" localSheetId="11">#REF!</definedName>
    <definedName name="нор14" localSheetId="12">#REF!</definedName>
    <definedName name="нор14">#REF!</definedName>
    <definedName name="нор15" localSheetId="11">#REF!</definedName>
    <definedName name="нор15" localSheetId="12">#REF!</definedName>
    <definedName name="нор15">#REF!</definedName>
    <definedName name="нор16" localSheetId="11">#REF!</definedName>
    <definedName name="нор16" localSheetId="12">#REF!</definedName>
    <definedName name="нор16">#REF!</definedName>
    <definedName name="нор17" localSheetId="11">#REF!</definedName>
    <definedName name="нор17" localSheetId="12">#REF!</definedName>
    <definedName name="нор17">#REF!</definedName>
    <definedName name="нор18" localSheetId="11">#REF!</definedName>
    <definedName name="нор18" localSheetId="12">#REF!</definedName>
    <definedName name="нор18">#REF!</definedName>
    <definedName name="нор19" localSheetId="11">#REF!</definedName>
    <definedName name="нор19" localSheetId="12">#REF!</definedName>
    <definedName name="нор19">#REF!</definedName>
    <definedName name="нор2">[121]договор!$C$54</definedName>
    <definedName name="нор20" localSheetId="11">#REF!</definedName>
    <definedName name="нор20" localSheetId="12">#REF!</definedName>
    <definedName name="нор20">#REF!</definedName>
    <definedName name="нор21" localSheetId="11">#REF!</definedName>
    <definedName name="нор21" localSheetId="12">#REF!</definedName>
    <definedName name="нор21">#REF!</definedName>
    <definedName name="нор22" localSheetId="11">#REF!</definedName>
    <definedName name="нор22" localSheetId="12">#REF!</definedName>
    <definedName name="нор22">#REF!</definedName>
    <definedName name="нор23" localSheetId="11">#REF!</definedName>
    <definedName name="нор23" localSheetId="12">#REF!</definedName>
    <definedName name="нор23">#REF!</definedName>
    <definedName name="нор24" localSheetId="11">#REF!</definedName>
    <definedName name="нор24" localSheetId="12">#REF!</definedName>
    <definedName name="нор24">#REF!</definedName>
    <definedName name="нор25" localSheetId="11">#REF!</definedName>
    <definedName name="нор25" localSheetId="12">#REF!</definedName>
    <definedName name="нор25">#REF!</definedName>
    <definedName name="нор26" localSheetId="11">#REF!</definedName>
    <definedName name="нор26" localSheetId="12">#REF!</definedName>
    <definedName name="нор26">#REF!</definedName>
    <definedName name="нор27" localSheetId="11">#REF!</definedName>
    <definedName name="нор27" localSheetId="12">#REF!</definedName>
    <definedName name="нор27">#REF!</definedName>
    <definedName name="нор28" localSheetId="11">#REF!</definedName>
    <definedName name="нор28" localSheetId="12">#REF!</definedName>
    <definedName name="нор28">#REF!</definedName>
    <definedName name="нор3">[121]договор!$C$55</definedName>
    <definedName name="нор4">[121]договор!$C$56</definedName>
    <definedName name="нор5">[121]договор!$C$57</definedName>
    <definedName name="нор6">[121]договор!$C$58</definedName>
    <definedName name="нор7">[121]договор!$C$59</definedName>
    <definedName name="нор8">[121]договор!$C$60</definedName>
    <definedName name="нор9">[121]договор!$C$61</definedName>
    <definedName name="норк" hidden="1">P9_T16?unit?ЧЕЛ,P10_T16?unit?ЧЕЛ,вукеу,кенуц,P13_T16?unit?ЧЕЛ,P14_T16?unit?ЧЕЛ,P15_T16?unit?ЧЕЛ,P16_T16?unit?ЧЕЛ</definedName>
    <definedName name="норма" localSheetId="11">#REF!,#REF!,#REF!,#REF!,#REF!,#REF!,#REF!</definedName>
    <definedName name="норма" localSheetId="12">#REF!,#REF!,#REF!,#REF!,#REF!,#REF!,#REF!</definedName>
    <definedName name="норма">#REF!,#REF!,#REF!,#REF!,#REF!,#REF!,#REF!</definedName>
    <definedName name="НОРМА1" localSheetId="11">#REF!</definedName>
    <definedName name="НОРМА1" localSheetId="12">#REF!</definedName>
    <definedName name="НОРМА1">#REF!</definedName>
    <definedName name="нормы">[121]договор!$E$26</definedName>
    <definedName name="нормы10" localSheetId="11">#REF!</definedName>
    <definedName name="нормы10" localSheetId="12">#REF!</definedName>
    <definedName name="нормы10">#REF!</definedName>
    <definedName name="нормы11" localSheetId="11">#REF!</definedName>
    <definedName name="нормы11" localSheetId="12">#REF!</definedName>
    <definedName name="нормы11">#REF!</definedName>
    <definedName name="нормы2">[121]договор!$E$27</definedName>
    <definedName name="нормы3" localSheetId="11">#REF!</definedName>
    <definedName name="нормы3" localSheetId="12">#REF!</definedName>
    <definedName name="нормы3">#REF!</definedName>
    <definedName name="нормы3а" localSheetId="11">#REF!</definedName>
    <definedName name="нормы3а" localSheetId="12">#REF!</definedName>
    <definedName name="нормы3а">#REF!</definedName>
    <definedName name="нормы4" localSheetId="11">#REF!</definedName>
    <definedName name="нормы4" localSheetId="12">#REF!</definedName>
    <definedName name="нормы4">#REF!</definedName>
    <definedName name="нормы5" localSheetId="11">#REF!</definedName>
    <definedName name="нормы5" localSheetId="12">#REF!</definedName>
    <definedName name="нормы5">#REF!</definedName>
    <definedName name="нормы6" localSheetId="11">#REF!</definedName>
    <definedName name="нормы6" localSheetId="12">#REF!</definedName>
    <definedName name="нормы6">#REF!</definedName>
    <definedName name="нормы7" localSheetId="11">#REF!</definedName>
    <definedName name="нормы7" localSheetId="12">#REF!</definedName>
    <definedName name="нормы7">#REF!</definedName>
    <definedName name="нормы8" localSheetId="11">#REF!</definedName>
    <definedName name="нормы8" localSheetId="12">#REF!</definedName>
    <definedName name="нормы8">#REF!</definedName>
    <definedName name="нормы9" localSheetId="11">#REF!</definedName>
    <definedName name="нормы9" localSheetId="12">#REF!</definedName>
    <definedName name="нормы9">#REF!</definedName>
    <definedName name="нот3">[121]договор!$C$55</definedName>
    <definedName name="ноцуо">#REF!</definedName>
    <definedName name="ноя" localSheetId="11">#REF!</definedName>
    <definedName name="ноя" localSheetId="12">#REF!</definedName>
    <definedName name="ноя">#REF!</definedName>
    <definedName name="ноя2" localSheetId="11">#REF!</definedName>
    <definedName name="ноя2" localSheetId="12">#REF!</definedName>
    <definedName name="ноя2">#REF!</definedName>
    <definedName name="Нояб">#N/A</definedName>
    <definedName name="ноябрь" localSheetId="11">#REF!</definedName>
    <definedName name="ноябрь" localSheetId="12">#REF!</definedName>
    <definedName name="ноябрь">#REF!</definedName>
    <definedName name="нп7">#N/A</definedName>
    <definedName name="нпаппап">#REF!</definedName>
    <definedName name="нплнга">'[53]21.3'!$E$54:$I$57,'[53]21.3'!$E$10:$I$10,P1_T17_Protect</definedName>
    <definedName name="нр" localSheetId="11">#REF!</definedName>
    <definedName name="нр" localSheetId="12">#REF!</definedName>
    <definedName name="нр">#REF!</definedName>
    <definedName name="НРКЕРКЕ" localSheetId="11" hidden="1">{"Маржа для директора",#N/A,FALSE,"Маржа Чисто Влад ";"Маржа для директора",#N/A,FALSE,"Маржа Хабаровск";"Маржа для директора",#N/A,FALSE,"Маржа СВОД"}</definedName>
    <definedName name="НРКЕРКЕ" localSheetId="12" hidden="1">{"Маржа для директора",#N/A,FALSE,"Маржа Чисто Влад ";"Маржа для директора",#N/A,FALSE,"Маржа Хабаровск";"Маржа для директора",#N/A,FALSE,"Маржа СВОД"}</definedName>
    <definedName name="НРКЕРКЕ" hidden="1">{"Маржа для директора",#N/A,FALSE,"Маржа Чисто Влад ";"Маржа для директора",#N/A,FALSE,"Маржа Хабаровск";"Маржа для директора",#N/A,FALSE,"Маржа СВОД"}</definedName>
    <definedName name="нрлнгеву">'[38]13'!$G$13:$K$13,'[38]13'!$G$20:$K$20,'[38]13'!$G$23:$K$23,'[38]13'!#REF!,'[38]13'!#REF!,'[38]13'!$G$10:$K$10</definedName>
    <definedName name="нрцу">#REF!</definedName>
    <definedName name="нрщцкунорцукф">#REF!</definedName>
    <definedName name="НСРФ" localSheetId="11">[134]Регионы!$A$2:$A$89</definedName>
    <definedName name="НСРФ" localSheetId="12">[134]Регионы!$A$2:$A$89</definedName>
    <definedName name="НСРФ" localSheetId="8">[135]Регионы!$A$2:$A$89</definedName>
    <definedName name="НСРФ" localSheetId="9">[135]Регионы!$A$2:$A$89</definedName>
    <definedName name="НСРФ" localSheetId="10">[135]Регионы!$A$2:$A$89</definedName>
    <definedName name="НСРФ">[136]Регионы!$A$2:$A$89</definedName>
    <definedName name="НСРФ2" localSheetId="11">#REF!</definedName>
    <definedName name="НСРФ2" localSheetId="12">#REF!</definedName>
    <definedName name="НСРФ2">#REF!</definedName>
    <definedName name="нцу3ке" hidden="1">#REF!,#REF!,#REF!</definedName>
    <definedName name="нчвел">P1_T25_protection,P2_T25_protection</definedName>
    <definedName name="нш78ш" localSheetId="11" hidden="1">{"Маржа для директора",#N/A,FALSE,"Маржа Чисто Влад ";"Маржа для директора",#N/A,FALSE,"Маржа Хабаровск";"Маржа для директора",#N/A,FALSE,"Маржа СВОД"}</definedName>
    <definedName name="нш78ш" localSheetId="12" hidden="1">{"Маржа для директора",#N/A,FALSE,"Маржа Чисто Влад ";"Маржа для директора",#N/A,FALSE,"Маржа Хабаровск";"Маржа для директора",#N/A,FALSE,"Маржа СВОД"}</definedName>
    <definedName name="нш78ш" hidden="1">{"Маржа для директора",#N/A,FALSE,"Маржа Чисто Влад ";"Маржа для директора",#N/A,FALSE,"Маржа Хабаровск";"Маржа для директора",#N/A,FALSE,"Маржа СВОД"}</definedName>
    <definedName name="ншггш">#N/A</definedName>
    <definedName name="ншдгн">'[38]13'!$G$17:$K$17,'[38]13'!#REF!,'[38]13'!$G$7:$K$7</definedName>
    <definedName name="ншш" localSheetId="11" hidden="1">{#N/A,#N/A,TRUE,"Лист1";#N/A,#N/A,TRUE,"Лист2";#N/A,#N/A,TRUE,"Лист3"}</definedName>
    <definedName name="ншш" localSheetId="12" hidden="1">{#N/A,#N/A,TRUE,"Лист1";#N/A,#N/A,TRUE,"Лист2";#N/A,#N/A,TRUE,"Лист3"}</definedName>
    <definedName name="ншш" hidden="1">{#N/A,#N/A,TRUE,"Лист1";#N/A,#N/A,TRUE,"Лист2";#N/A,#N/A,TRUE,"Лист3"}</definedName>
    <definedName name="ныче">#REF!</definedName>
    <definedName name="ньлль">#REF!</definedName>
    <definedName name="о" localSheetId="11">#N/A</definedName>
    <definedName name="о" localSheetId="12">#N/A</definedName>
    <definedName name="о">#REF!</definedName>
    <definedName name="оампрль">#REF!</definedName>
    <definedName name="ОАЧТП">#REF!</definedName>
    <definedName name="обем5">[121]договор!$B$13</definedName>
    <definedName name="Обем6">[121]договор!$B$14</definedName>
    <definedName name="Обем7">[121]договор!$B$15</definedName>
    <definedName name="Обем8">[121]договор!$B$16</definedName>
    <definedName name="Обем9">[121]договор!$B$17</definedName>
    <definedName name="_xlnm.Print_Area" localSheetId="6">'  1.6.'!$A$1:$R$28</definedName>
    <definedName name="_xlnm.Print_Area" localSheetId="5">' 1.5.'!$A$1:$BA$20</definedName>
    <definedName name="_xlnm.Print_Area" localSheetId="11">'∆НРj-2'!$A$1:$E$11</definedName>
    <definedName name="_xlnm.Print_Area" localSheetId="12">#REF!</definedName>
    <definedName name="_xlnm.Print_Area" localSheetId="38">'∆ЭПj'!$A$1:$E$20</definedName>
    <definedName name="_xlnm.Print_Area" localSheetId="1">'1.1.2.'!$A$1:$O$22</definedName>
    <definedName name="_xlnm.Print_Area" localSheetId="16">'1.16.2'!$A$1:$K$50</definedName>
    <definedName name="_xlnm.Print_Area" localSheetId="3">'1.2.2.'!$A$1:$P$23</definedName>
    <definedName name="_xlnm.Print_Area" localSheetId="26">'1.21'!$A$1:$K$36</definedName>
    <definedName name="_xlnm.Print_Area" localSheetId="27">'1.21.1'!$A$1:$I$30</definedName>
    <definedName name="_xlnm.Print_Area" localSheetId="28">'1.21.2'!$A$1:$N$48</definedName>
    <definedName name="_xlnm.Print_Area" localSheetId="29">'1.22'!$A$1:$L$45</definedName>
    <definedName name="_xlnm.Print_Area" localSheetId="30">'1.23'!$A$1:$N$14</definedName>
    <definedName name="_xlnm.Print_Area" localSheetId="31">'1.24'!$A$1:$N$38</definedName>
    <definedName name="_xlnm.Print_Area" localSheetId="33">'1.25'!$A$1:$N$39</definedName>
    <definedName name="_xlnm.Print_Area" localSheetId="34">'1.27.'!$A$1:$W$35</definedName>
    <definedName name="_xlnm.Print_Area" localSheetId="43">'1.27.1 2 пол'!$A$1:$W$38</definedName>
    <definedName name="_xlnm.Print_Area" localSheetId="8">'1.27-1пг 2025'!$A$1:$W$34</definedName>
    <definedName name="_xlnm.Print_Area" localSheetId="9">'1.27-2 пг 2025'!$A$1:$W$33</definedName>
    <definedName name="_xlnm.Print_Area" localSheetId="13">'15 тр+сб'!$A$1:$O$79</definedName>
    <definedName name="_xlnm.Print_Area" localSheetId="15">'16 пр '!$A$1:$K$51</definedName>
    <definedName name="_xlnm.Print_Area" localSheetId="14">'16общ'!$A$1:$L$51</definedName>
    <definedName name="_xlnm.Print_Area" localSheetId="17">'16тр'!$A$1:$K$51</definedName>
    <definedName name="_xlnm.Print_Area" localSheetId="25">'19'!$A$1:$AP$28</definedName>
    <definedName name="_xlnm.Print_Area" localSheetId="35">'22'!$A$1:$P$45</definedName>
    <definedName name="_xlnm.Print_Area" localSheetId="10">'27  2023'!$A$1:$W$29</definedName>
    <definedName name="_xlnm.Print_Area" localSheetId="0">'Баланс мощности'!$A$1:$O$21</definedName>
    <definedName name="_xlnm.Print_Area" localSheetId="40">КНКi!$A$1:$D$13</definedName>
    <definedName name="_xlnm.Print_Area" localSheetId="24">П17!$A$1:$AO$16</definedName>
    <definedName name="_xlnm.Print_Area" localSheetId="2">'Полезный отпуск'!$A$1:$P$24</definedName>
    <definedName name="_xlnm.Print_Area" localSheetId="36">'Свод_ФАКТ 2021 (Ген)'!$A$1:$C$17</definedName>
    <definedName name="_xlnm.Print_Area" localSheetId="42">'Свод_ФАКТ 2022'!$A$1:$C$18</definedName>
    <definedName name="_xlnm.Print_Area">#REF!</definedName>
    <definedName name="Область_печати_ИМ" localSheetId="11">#REF!</definedName>
    <definedName name="Область_печати_ИМ" localSheetId="12">#REF!</definedName>
    <definedName name="Область_печати_ИМ">#REF!</definedName>
    <definedName name="оборот" localSheetId="11">#REF!</definedName>
    <definedName name="оборот" localSheetId="12">#REF!</definedName>
    <definedName name="оборот">#REF!</definedName>
    <definedName name="Обоснование">'[137]Списки для ввода'!$A$3:$A$7</definedName>
    <definedName name="Обучение">'[138]Списки для ввода'!$A$9:$A$11</definedName>
    <definedName name="Общехоз" localSheetId="11">#REF!</definedName>
    <definedName name="Общехоз" localSheetId="12">#REF!</definedName>
    <definedName name="Общехоз">#REF!</definedName>
    <definedName name="Общехозяйственные" localSheetId="11">#REF!</definedName>
    <definedName name="Общехозяйственные" localSheetId="12">#REF!</definedName>
    <definedName name="Общехозяйственные">#REF!</definedName>
    <definedName name="общий_Запрос" localSheetId="11">#REF!</definedName>
    <definedName name="общий_Запрос" localSheetId="12">#REF!</definedName>
    <definedName name="общий_Запрос">#REF!</definedName>
    <definedName name="Объём1" localSheetId="11">#REF!</definedName>
    <definedName name="Объём1" localSheetId="12">#REF!</definedName>
    <definedName name="Объём1">#REF!</definedName>
    <definedName name="Объем10" localSheetId="11">#REF!</definedName>
    <definedName name="Объем10" localSheetId="12">#REF!</definedName>
    <definedName name="Объем10">#REF!</definedName>
    <definedName name="объем11" localSheetId="11">#REF!</definedName>
    <definedName name="объем11" localSheetId="12">#REF!</definedName>
    <definedName name="объем11">#REF!</definedName>
    <definedName name="объем12" localSheetId="11">#REF!</definedName>
    <definedName name="объем12" localSheetId="12">#REF!</definedName>
    <definedName name="объем12">#REF!</definedName>
    <definedName name="объем13" localSheetId="11">#REF!</definedName>
    <definedName name="объем13" localSheetId="12">#REF!</definedName>
    <definedName name="объем13">#REF!</definedName>
    <definedName name="объем14" localSheetId="11">#REF!</definedName>
    <definedName name="объем14" localSheetId="12">#REF!</definedName>
    <definedName name="объем14">#REF!</definedName>
    <definedName name="объем15" localSheetId="11">#REF!</definedName>
    <definedName name="объем15" localSheetId="12">#REF!</definedName>
    <definedName name="объем15">#REF!</definedName>
    <definedName name="объем16" localSheetId="11">#REF!</definedName>
    <definedName name="объем16" localSheetId="12">#REF!</definedName>
    <definedName name="объем16">#REF!</definedName>
    <definedName name="объем17" localSheetId="11">#REF!</definedName>
    <definedName name="объем17" localSheetId="12">#REF!</definedName>
    <definedName name="объем17">#REF!</definedName>
    <definedName name="объем18" localSheetId="11">#REF!</definedName>
    <definedName name="объем18" localSheetId="12">#REF!</definedName>
    <definedName name="объем18">#REF!</definedName>
    <definedName name="объем19" localSheetId="11">#REF!</definedName>
    <definedName name="объем19" localSheetId="12">#REF!</definedName>
    <definedName name="объем19">#REF!</definedName>
    <definedName name="объем20" localSheetId="11">#REF!</definedName>
    <definedName name="объем20" localSheetId="12">#REF!</definedName>
    <definedName name="объем20">#REF!</definedName>
    <definedName name="объем21" localSheetId="11">#REF!</definedName>
    <definedName name="объем21" localSheetId="12">#REF!</definedName>
    <definedName name="объем21">#REF!</definedName>
    <definedName name="объем22" localSheetId="11">#REF!</definedName>
    <definedName name="объем22" localSheetId="12">#REF!</definedName>
    <definedName name="объем22">#REF!</definedName>
    <definedName name="объем23" localSheetId="11">#REF!</definedName>
    <definedName name="объем23" localSheetId="12">#REF!</definedName>
    <definedName name="объем23">#REF!</definedName>
    <definedName name="объем24" localSheetId="11">#REF!</definedName>
    <definedName name="объем24" localSheetId="12">#REF!</definedName>
    <definedName name="объем24">#REF!</definedName>
    <definedName name="объем25" localSheetId="11">#REF!</definedName>
    <definedName name="объем25" localSheetId="12">#REF!</definedName>
    <definedName name="объем25">#REF!</definedName>
    <definedName name="объем26" localSheetId="11">#REF!</definedName>
    <definedName name="объем26" localSheetId="12">#REF!</definedName>
    <definedName name="объем26">#REF!</definedName>
    <definedName name="объем27" localSheetId="11">#REF!</definedName>
    <definedName name="объем27" localSheetId="12">#REF!</definedName>
    <definedName name="объем27">#REF!</definedName>
    <definedName name="объем28" localSheetId="11">#REF!</definedName>
    <definedName name="объем28" localSheetId="12">#REF!</definedName>
    <definedName name="объем28">#REF!</definedName>
    <definedName name="объем29" localSheetId="11">#REF!</definedName>
    <definedName name="объем29" localSheetId="12">#REF!</definedName>
    <definedName name="объем29">#REF!</definedName>
    <definedName name="Объем3">[121]договор!$B$11</definedName>
    <definedName name="объем30" localSheetId="11">#REF!</definedName>
    <definedName name="объем30" localSheetId="12">#REF!</definedName>
    <definedName name="объем30">#REF!</definedName>
    <definedName name="объем31" localSheetId="11">#REF!</definedName>
    <definedName name="объем31" localSheetId="12">#REF!</definedName>
    <definedName name="объем31">#REF!</definedName>
    <definedName name="объем32" localSheetId="11">#REF!</definedName>
    <definedName name="объем32" localSheetId="12">#REF!</definedName>
    <definedName name="объем32">#REF!</definedName>
    <definedName name="объем33" localSheetId="11">#REF!</definedName>
    <definedName name="объем33" localSheetId="12">#REF!</definedName>
    <definedName name="объем33">#REF!</definedName>
    <definedName name="объем34" localSheetId="11">#REF!</definedName>
    <definedName name="объем34" localSheetId="12">#REF!</definedName>
    <definedName name="объем34">#REF!</definedName>
    <definedName name="Объем4">[121]договор!$B$12</definedName>
    <definedName name="обьем1" localSheetId="11">#REF!</definedName>
    <definedName name="обьем1" localSheetId="12">#REF!</definedName>
    <definedName name="обьем1">#REF!</definedName>
    <definedName name="овпт">#REF!</definedName>
    <definedName name="ог" hidden="1">{"Маржа для директора",#N/A,FALSE,"Маржа Чисто Влад ";"Маржа для директора",#N/A,FALSE,"Маржа Хабаровск";"Маржа для директора",#N/A,FALSE,"Маржа СВОД"}</definedName>
    <definedName name="оено" localSheetId="11" hidden="1">{"Маржа для директора",#N/A,FALSE,"Маржа Чисто Влад ";"Маржа для директора",#N/A,FALSE,"Маржа Хабаровск";"Маржа для директора",#N/A,FALSE,"Маржа СВОД"}</definedName>
    <definedName name="оено" localSheetId="12" hidden="1">{"Маржа для директора",#N/A,FALSE,"Маржа Чисто Влад ";"Маржа для директора",#N/A,FALSE,"Маржа Хабаровск";"Маржа для директора",#N/A,FALSE,"Маржа СВОД"}</definedName>
    <definedName name="оено" hidden="1">{"Маржа для директора",#N/A,FALSE,"Маржа Чисто Влад ";"Маржа для директора",#N/A,FALSE,"Маржа Хабаровск";"Маржа для директора",#N/A,FALSE,"Маржа СВОД"}</definedName>
    <definedName name="оеноено" localSheetId="11" hidden="1">{"Маржа для директора",#N/A,FALSE,"Маржа Чисто Влад ";"Маржа для директора",#N/A,FALSE,"Маржа Хабаровск";"Маржа для директора",#N/A,FALSE,"Маржа СВОД"}</definedName>
    <definedName name="оеноено" localSheetId="12" hidden="1">{"Маржа для директора",#N/A,FALSE,"Маржа Чисто Влад ";"Маржа для директора",#N/A,FALSE,"Маржа Хабаровск";"Маржа для директора",#N/A,FALSE,"Маржа СВОД"}</definedName>
    <definedName name="оеноено" hidden="1">{"Маржа для директора",#N/A,FALSE,"Маржа Чисто Влад ";"Маржа для директора",#N/A,FALSE,"Маржа Хабаровск";"Маржа для директора",#N/A,FALSE,"Маржа СВОД"}</definedName>
    <definedName name="окецы">#REF!</definedName>
    <definedName name="окпо" localSheetId="11">#REF!</definedName>
    <definedName name="окпо" localSheetId="12">#REF!</definedName>
    <definedName name="окпо">#REF!</definedName>
    <definedName name="окт" localSheetId="11">#REF!</definedName>
    <definedName name="окт" localSheetId="12">#REF!</definedName>
    <definedName name="окт">#REF!</definedName>
    <definedName name="окт2" localSheetId="11">#REF!</definedName>
    <definedName name="окт2" localSheetId="12">#REF!</definedName>
    <definedName name="окт2">#REF!</definedName>
    <definedName name="ол">[139]даты!$A$1:$A$5</definedName>
    <definedName name="олдд" localSheetId="11">#REF!</definedName>
    <definedName name="олдд" localSheetId="12">#REF!</definedName>
    <definedName name="олдд">#REF!</definedName>
    <definedName name="олдло">#REF!</definedName>
    <definedName name="олдлшд" hidden="1">{#N/A,#N/A,FALSE,"Себестоимсть-97"}</definedName>
    <definedName name="олдюолю">'[53]21.3'!#REF!,'[53]21.3'!#REF!</definedName>
    <definedName name="олл">#N/A</definedName>
    <definedName name="олло">#N/A</definedName>
    <definedName name="ОЛОЛБОЛ" localSheetId="11">#REF!</definedName>
    <definedName name="ОЛОЛБОЛ" localSheetId="12">#REF!</definedName>
    <definedName name="ОЛОЛБОЛ">#REF!</definedName>
    <definedName name="ололл">#REF!</definedName>
    <definedName name="олпв">#REF!</definedName>
    <definedName name="олрлпо">#N/A</definedName>
    <definedName name="олс">#N/A</definedName>
    <definedName name="олщдющ">#REF!</definedName>
    <definedName name="онк" localSheetId="11" hidden="1">#REF!</definedName>
    <definedName name="онк" localSheetId="12" hidden="1">#REF!</definedName>
    <definedName name="онк" hidden="1">#REF!</definedName>
    <definedName name="оо">#REF!</definedName>
    <definedName name="ооо" localSheetId="11">#N/A</definedName>
    <definedName name="ооо" localSheetId="12">#N/A</definedName>
    <definedName name="ооо">#REF!</definedName>
    <definedName name="оооо" localSheetId="11">#REF!</definedName>
    <definedName name="оооо" localSheetId="12">#REF!</definedName>
    <definedName name="оооо">#REF!</definedName>
    <definedName name="ооооо">#N/A</definedName>
    <definedName name="оооооооооо" localSheetId="11">#N/A</definedName>
    <definedName name="оооооооооо" localSheetId="12">#N/A</definedName>
    <definedName name="оооооооооо">#N/A</definedName>
    <definedName name="ооорор">#REF!</definedName>
    <definedName name="опа">#REF!</definedName>
    <definedName name="опбдол">[97]П1.15!#REF!</definedName>
    <definedName name="опва">#REF!</definedName>
    <definedName name="опдар">[93]Свод!#REF!,[93]Свод!#REF!</definedName>
    <definedName name="Операция" localSheetId="11">#REF!</definedName>
    <definedName name="Операция" localSheetId="12">#REF!</definedName>
    <definedName name="Операция">#REF!</definedName>
    <definedName name="ОптРынок">'[24]Производство электроэнергии'!$A$23</definedName>
    <definedName name="ор" localSheetId="11">'[44]Приложение №4'!#REF!</definedName>
    <definedName name="ор" localSheetId="12">'[44]Приложение №4'!#REF!</definedName>
    <definedName name="ор">'[44]Приложение №4'!#REF!</definedName>
    <definedName name="ОРАПН" hidden="1">{"PRINTME",#N/A,FALSE,"FINAL-10"}</definedName>
    <definedName name="орброб">[23]свод!$E$104:$M$104,[23]свод!$E$106:$M$117,[23]свод!$E$120:$M$121,[23]свод!$E$123:$M$127,[23]свод!$E$10:$M$68,P1_SCOPE_SV_LD1</definedName>
    <definedName name="ОРГ" localSheetId="11">'[79]Баланс тепло (2)'!#REF!</definedName>
    <definedName name="ОРГ" localSheetId="12">'[79]Баланс тепло (2)'!#REF!</definedName>
    <definedName name="ОРГ">'[80]Баланс тепло (2)'!#REF!</definedName>
    <definedName name="ОРГАНИЗАЦИЯ" localSheetId="11">#REF!</definedName>
    <definedName name="ОРГАНИЗАЦИЯ" localSheetId="12">#REF!</definedName>
    <definedName name="ОРГАНИЗАЦИЯ">#REF!</definedName>
    <definedName name="оримо">'[33]27'!$Y$15:$AC$15,'[33]27'!$AE$15:$AI$15,'[33]27'!$AK$15:$AO$15,'[33]27'!$AQ$15:$AU$15,'[33]27'!$AW$15:$BA$15,'[33]27'!$BC$15:$BG$15,'[33]27'!$BI$15:$BM$15,'[33]27'!$BO$15:$BS$15,P1_T27?L4</definedName>
    <definedName name="орне" localSheetId="11">#REF!</definedName>
    <definedName name="орне" localSheetId="12">#REF!</definedName>
    <definedName name="орне">#REF!</definedName>
    <definedName name="оро">#N/A</definedName>
    <definedName name="оророр">#REF!</definedName>
    <definedName name="орткнтокн">#REF!</definedName>
    <definedName name="ортуеор">P1_T28_Protection,P2_T28_Protection,P3_T28_Protection,P4_T28_Protection,P5_T28_Protection,P6_T28_Protection,P7_T28_Protection,P8_T28_Protection</definedName>
    <definedName name="ОС" localSheetId="11">#REF!</definedName>
    <definedName name="ОС" localSheetId="12">#REF!</definedName>
    <definedName name="ОС">#REF!</definedName>
    <definedName name="оснр">'[34]26'!$K$34:$N$36,'[34]26'!$B$22:$B$24,P1_T26_Protection,P2_T26_Protection</definedName>
    <definedName name="от">#N/A</definedName>
    <definedName name="от29">'[140]договор (3)'!$E$37</definedName>
    <definedName name="отвптвкер">#REF!</definedName>
    <definedName name="ОТЕУВПРО" hidden="1">#REF!,#REF!,#REF!,#REF!,#REF!,#REF!,#REF!</definedName>
    <definedName name="отопит.12">'[141]РЭУ 7население'!$E$22</definedName>
    <definedName name="Отопит1">[121]договор!$E$9</definedName>
    <definedName name="отопит10" localSheetId="11">#REF!</definedName>
    <definedName name="отопит10" localSheetId="12">#REF!</definedName>
    <definedName name="отопит10">#REF!</definedName>
    <definedName name="отопит11" localSheetId="11">#REF!</definedName>
    <definedName name="отопит11" localSheetId="12">#REF!</definedName>
    <definedName name="отопит11">#REF!</definedName>
    <definedName name="отопит12" localSheetId="11">#REF!</definedName>
    <definedName name="отопит12" localSheetId="12">#REF!</definedName>
    <definedName name="отопит12">#REF!</definedName>
    <definedName name="отопит13" localSheetId="11">#REF!</definedName>
    <definedName name="отопит13" localSheetId="12">#REF!</definedName>
    <definedName name="отопит13">#REF!</definedName>
    <definedName name="отопит14" localSheetId="11">#REF!</definedName>
    <definedName name="отопит14" localSheetId="12">#REF!</definedName>
    <definedName name="отопит14">#REF!</definedName>
    <definedName name="отопит15" localSheetId="11">#REF!</definedName>
    <definedName name="отопит15" localSheetId="12">#REF!</definedName>
    <definedName name="отопит15">#REF!</definedName>
    <definedName name="отопит16" localSheetId="11">#REF!</definedName>
    <definedName name="отопит16" localSheetId="12">#REF!</definedName>
    <definedName name="отопит16">#REF!</definedName>
    <definedName name="отопит17" localSheetId="11">#REF!</definedName>
    <definedName name="отопит17" localSheetId="12">#REF!</definedName>
    <definedName name="отопит17">#REF!</definedName>
    <definedName name="отопит18" localSheetId="11">#REF!</definedName>
    <definedName name="отопит18" localSheetId="12">#REF!</definedName>
    <definedName name="отопит18">#REF!</definedName>
    <definedName name="отопит19" localSheetId="11">#REF!</definedName>
    <definedName name="отопит19" localSheetId="12">#REF!</definedName>
    <definedName name="отопит19">#REF!</definedName>
    <definedName name="Отопит2">[121]договор!$E$10</definedName>
    <definedName name="отопит20" localSheetId="11">#REF!</definedName>
    <definedName name="отопит20" localSheetId="12">#REF!</definedName>
    <definedName name="отопит20">#REF!</definedName>
    <definedName name="отопит21" localSheetId="11">#REF!</definedName>
    <definedName name="отопит21" localSheetId="12">#REF!</definedName>
    <definedName name="отопит21">#REF!</definedName>
    <definedName name="отопит22" localSheetId="11">#REF!</definedName>
    <definedName name="отопит22" localSheetId="12">#REF!</definedName>
    <definedName name="отопит22">#REF!</definedName>
    <definedName name="отопит23" localSheetId="11">#REF!</definedName>
    <definedName name="отопит23" localSheetId="12">#REF!</definedName>
    <definedName name="отопит23">#REF!</definedName>
    <definedName name="отопит24" localSheetId="11">#REF!</definedName>
    <definedName name="отопит24" localSheetId="12">#REF!</definedName>
    <definedName name="отопит24">#REF!</definedName>
    <definedName name="отопит25" localSheetId="11">#REF!</definedName>
    <definedName name="отопит25" localSheetId="12">#REF!</definedName>
    <definedName name="отопит25">#REF!</definedName>
    <definedName name="отопит26" localSheetId="11">#REF!</definedName>
    <definedName name="отопит26" localSheetId="12">#REF!</definedName>
    <definedName name="отопит26">#REF!</definedName>
    <definedName name="отопит27" localSheetId="11">#REF!</definedName>
    <definedName name="отопит27" localSheetId="12">#REF!</definedName>
    <definedName name="отопит27">#REF!</definedName>
    <definedName name="отопит28" localSheetId="11">#REF!</definedName>
    <definedName name="отопит28" localSheetId="12">#REF!</definedName>
    <definedName name="отопит28">#REF!</definedName>
    <definedName name="отопит29" localSheetId="11">#REF!</definedName>
    <definedName name="отопит29" localSheetId="12">#REF!</definedName>
    <definedName name="отопит29">#REF!</definedName>
    <definedName name="Отопит3">[121]договор!$E$11</definedName>
    <definedName name="отопит30" localSheetId="11">#REF!</definedName>
    <definedName name="отопит30" localSheetId="12">#REF!</definedName>
    <definedName name="отопит30">#REF!</definedName>
    <definedName name="отопит31" localSheetId="11">#REF!</definedName>
    <definedName name="отопит31" localSheetId="12">#REF!</definedName>
    <definedName name="отопит31">#REF!</definedName>
    <definedName name="отопит32" localSheetId="11">#REF!</definedName>
    <definedName name="отопит32" localSheetId="12">#REF!</definedName>
    <definedName name="отопит32">#REF!</definedName>
    <definedName name="отопит33" localSheetId="11">#REF!</definedName>
    <definedName name="отопит33" localSheetId="12">#REF!</definedName>
    <definedName name="отопит33">#REF!</definedName>
    <definedName name="отопит34" localSheetId="11">#REF!</definedName>
    <definedName name="отопит34" localSheetId="12">#REF!</definedName>
    <definedName name="отопит34">#REF!</definedName>
    <definedName name="Отопит4">[121]договор!$E$12</definedName>
    <definedName name="Отопит5">[121]договор!$E$13</definedName>
    <definedName name="Отопит6">[121]договор!$E$14</definedName>
    <definedName name="Отопит7">[121]договор!$E$15</definedName>
    <definedName name="Отопит8">[121]договор!$E$16</definedName>
    <definedName name="Отопит9">[121]договор!$E$17</definedName>
    <definedName name="отопителная" localSheetId="11">#REF!</definedName>
    <definedName name="отопителная" localSheetId="12">#REF!</definedName>
    <definedName name="отопителная">#REF!</definedName>
    <definedName name="отопительная29" localSheetId="11">#REF!</definedName>
    <definedName name="отопительная29" localSheetId="12">#REF!</definedName>
    <definedName name="отопительная29">#REF!</definedName>
    <definedName name="ОтпускЭлектроэнергииИтогоБаз">'[11]6'!$C$15</definedName>
    <definedName name="ОтпускЭлектроэнергииИтогоРег">'[11]6'!$C$24</definedName>
    <definedName name="ОТЧет" localSheetId="11">#REF!</definedName>
    <definedName name="ОТЧет" localSheetId="12">#REF!</definedName>
    <definedName name="ОТЧет">#REF!</definedName>
    <definedName name="Отчет_сок" localSheetId="11">#REF!</definedName>
    <definedName name="Отчет_сок" localSheetId="12">#REF!</definedName>
    <definedName name="Отчет_сок">#REF!</definedName>
    <definedName name="отчисления">[142]Справочники!$R$3:$R$4</definedName>
    <definedName name="оукн">'[11]27'!$M$18:$P$18,P1_T27?L4.1.1.1</definedName>
    <definedName name="Очистка">[123]!Очистка</definedName>
    <definedName name="ош" hidden="1">{"Маржа для директора",#N/A,FALSE,"Маржа Чисто Влад ";"Маржа для директора",#N/A,FALSE,"Маржа Хабаровск";"Маржа для директора",#N/A,FALSE,"Маржа СВОД"}</definedName>
    <definedName name="ошд">#N/A</definedName>
    <definedName name="Оъем2">[121]договор!$B$10</definedName>
    <definedName name="оь" localSheetId="11" hidden="1">#REF!</definedName>
    <definedName name="оь" localSheetId="12" hidden="1">#REF!</definedName>
    <definedName name="оь" hidden="1">#REF!</definedName>
    <definedName name="п" localSheetId="11">#REF!</definedName>
    <definedName name="п" localSheetId="12">#REF!</definedName>
    <definedName name="п">#REF!</definedName>
    <definedName name="п_авг" localSheetId="11">#REF!</definedName>
    <definedName name="п_авг" localSheetId="12">#REF!</definedName>
    <definedName name="п_авг">#REF!</definedName>
    <definedName name="п_апр" localSheetId="11">#REF!</definedName>
    <definedName name="п_апр" localSheetId="12">#REF!</definedName>
    <definedName name="п_апр">#REF!</definedName>
    <definedName name="п_дек" localSheetId="11">#REF!</definedName>
    <definedName name="п_дек" localSheetId="12">#REF!</definedName>
    <definedName name="п_дек">#REF!</definedName>
    <definedName name="п_июл" localSheetId="11">#REF!</definedName>
    <definedName name="п_июл" localSheetId="12">#REF!</definedName>
    <definedName name="п_июл">#REF!</definedName>
    <definedName name="п_июн" localSheetId="11">#REF!</definedName>
    <definedName name="п_июн" localSheetId="12">#REF!</definedName>
    <definedName name="п_июн">#REF!</definedName>
    <definedName name="п_к" localSheetId="11">#REF!</definedName>
    <definedName name="п_к" localSheetId="12">#REF!</definedName>
    <definedName name="п_к">#REF!</definedName>
    <definedName name="п_май" localSheetId="11">#REF!</definedName>
    <definedName name="п_май" localSheetId="12">#REF!</definedName>
    <definedName name="п_май">#REF!</definedName>
    <definedName name="п_мар" localSheetId="11">#REF!</definedName>
    <definedName name="п_мар" localSheetId="12">#REF!</definedName>
    <definedName name="п_мар">#REF!</definedName>
    <definedName name="п_ноя" localSheetId="11">#REF!</definedName>
    <definedName name="п_ноя" localSheetId="12">#REF!</definedName>
    <definedName name="п_ноя">#REF!</definedName>
    <definedName name="п_окт" localSheetId="11">#REF!</definedName>
    <definedName name="п_окт" localSheetId="12">#REF!</definedName>
    <definedName name="п_окт">#REF!</definedName>
    <definedName name="п_сен" localSheetId="11">#REF!</definedName>
    <definedName name="п_сен" localSheetId="12">#REF!</definedName>
    <definedName name="п_сен">#REF!</definedName>
    <definedName name="п_фев" localSheetId="11">#REF!</definedName>
    <definedName name="п_фев" localSheetId="12">#REF!</definedName>
    <definedName name="п_фев">#REF!</definedName>
    <definedName name="п_янв" localSheetId="11">#REF!</definedName>
    <definedName name="п_янв" localSheetId="12">#REF!</definedName>
    <definedName name="п_янв">#REF!</definedName>
    <definedName name="п410_1" localSheetId="11">#REF!</definedName>
    <definedName name="п410_1" localSheetId="12">#REF!</definedName>
    <definedName name="п410_1">#REF!</definedName>
    <definedName name="п410_2" localSheetId="11">#REF!</definedName>
    <definedName name="п410_2" localSheetId="12">#REF!</definedName>
    <definedName name="п410_2">#REF!</definedName>
    <definedName name="п411_1" localSheetId="11">#REF!</definedName>
    <definedName name="п411_1" localSheetId="12">#REF!</definedName>
    <definedName name="п411_1">#REF!</definedName>
    <definedName name="п411_2" localSheetId="11">#REF!</definedName>
    <definedName name="п411_2" localSheetId="12">#REF!</definedName>
    <definedName name="п411_2">#REF!</definedName>
    <definedName name="п420_1" localSheetId="11">#REF!</definedName>
    <definedName name="п420_1" localSheetId="12">#REF!</definedName>
    <definedName name="п420_1">#REF!</definedName>
    <definedName name="п420_2" localSheetId="11">#REF!</definedName>
    <definedName name="п420_2" localSheetId="12">#REF!</definedName>
    <definedName name="п420_2">#REF!</definedName>
    <definedName name="п430_1" localSheetId="11">#REF!</definedName>
    <definedName name="п430_1" localSheetId="12">#REF!</definedName>
    <definedName name="п430_1">#REF!</definedName>
    <definedName name="п430_2" localSheetId="11">#REF!</definedName>
    <definedName name="п430_2" localSheetId="12">#REF!</definedName>
    <definedName name="п430_2">#REF!</definedName>
    <definedName name="п470_1" localSheetId="11">#REF!</definedName>
    <definedName name="п470_1" localSheetId="12">#REF!</definedName>
    <definedName name="п470_1">#REF!</definedName>
    <definedName name="п470_2" localSheetId="11">#REF!</definedName>
    <definedName name="п470_2" localSheetId="12">#REF!</definedName>
    <definedName name="п470_2">#REF!</definedName>
    <definedName name="п490_1" localSheetId="11">#REF!</definedName>
    <definedName name="п490_1" localSheetId="12">#REF!</definedName>
    <definedName name="п490_1">#REF!</definedName>
    <definedName name="п490_2" localSheetId="11">#REF!</definedName>
    <definedName name="п490_2" localSheetId="12">#REF!</definedName>
    <definedName name="п490_2">#REF!</definedName>
    <definedName name="п510_1" localSheetId="11">#REF!</definedName>
    <definedName name="п510_1" localSheetId="12">#REF!</definedName>
    <definedName name="п510_1">#REF!</definedName>
    <definedName name="п510_2" localSheetId="11">#REF!</definedName>
    <definedName name="п510_2" localSheetId="12">#REF!</definedName>
    <definedName name="п510_2">#REF!</definedName>
    <definedName name="п515_1" localSheetId="11">#REF!</definedName>
    <definedName name="п515_1" localSheetId="12">#REF!</definedName>
    <definedName name="п515_1">#REF!</definedName>
    <definedName name="п515_2" localSheetId="11">#REF!</definedName>
    <definedName name="п515_2" localSheetId="12">#REF!</definedName>
    <definedName name="п515_2">#REF!</definedName>
    <definedName name="п520_1" localSheetId="11">#REF!</definedName>
    <definedName name="п520_1" localSheetId="12">#REF!</definedName>
    <definedName name="п520_1">#REF!</definedName>
    <definedName name="п520_2" localSheetId="11">#REF!</definedName>
    <definedName name="п520_2" localSheetId="12">#REF!</definedName>
    <definedName name="п520_2">#REF!</definedName>
    <definedName name="п590_1" localSheetId="11">#REF!</definedName>
    <definedName name="п590_1" localSheetId="12">#REF!</definedName>
    <definedName name="п590_1">#REF!</definedName>
    <definedName name="п590_2" localSheetId="11">#REF!</definedName>
    <definedName name="п590_2" localSheetId="12">#REF!</definedName>
    <definedName name="п590_2">#REF!</definedName>
    <definedName name="п610_1" localSheetId="11">#REF!</definedName>
    <definedName name="п610_1" localSheetId="12">#REF!</definedName>
    <definedName name="п610_1">#REF!</definedName>
    <definedName name="п610_2" localSheetId="11">#REF!</definedName>
    <definedName name="п610_2" localSheetId="12">#REF!</definedName>
    <definedName name="п610_2">#REF!</definedName>
    <definedName name="п620_1" localSheetId="11">#REF!</definedName>
    <definedName name="п620_1" localSheetId="12">#REF!</definedName>
    <definedName name="п620_1">#REF!</definedName>
    <definedName name="п620_2" localSheetId="11">#REF!</definedName>
    <definedName name="п620_2" localSheetId="12">#REF!</definedName>
    <definedName name="п620_2">#REF!</definedName>
    <definedName name="п621_1" localSheetId="11">#REF!</definedName>
    <definedName name="п621_1" localSheetId="12">#REF!</definedName>
    <definedName name="п621_1">#REF!</definedName>
    <definedName name="п621_2" localSheetId="11">#REF!</definedName>
    <definedName name="п621_2" localSheetId="12">#REF!</definedName>
    <definedName name="п621_2">#REF!</definedName>
    <definedName name="п622_1" localSheetId="11">#REF!</definedName>
    <definedName name="п622_1" localSheetId="12">#REF!</definedName>
    <definedName name="п622_1">#REF!</definedName>
    <definedName name="п622_2" localSheetId="11">#REF!</definedName>
    <definedName name="п622_2" localSheetId="12">#REF!</definedName>
    <definedName name="п622_2">#REF!</definedName>
    <definedName name="п623_1" localSheetId="11">#REF!</definedName>
    <definedName name="п623_1" localSheetId="12">#REF!</definedName>
    <definedName name="п623_1">#REF!</definedName>
    <definedName name="п623_2" localSheetId="11">#REF!</definedName>
    <definedName name="п623_2" localSheetId="12">#REF!</definedName>
    <definedName name="п623_2">#REF!</definedName>
    <definedName name="п624_1" localSheetId="11">#REF!</definedName>
    <definedName name="п624_1" localSheetId="12">#REF!</definedName>
    <definedName name="п624_1">#REF!</definedName>
    <definedName name="п624_2" localSheetId="11">#REF!</definedName>
    <definedName name="п624_2" localSheetId="12">#REF!</definedName>
    <definedName name="п624_2">#REF!</definedName>
    <definedName name="п625_1" localSheetId="11">#REF!</definedName>
    <definedName name="п625_1" localSheetId="12">#REF!</definedName>
    <definedName name="п625_1">#REF!</definedName>
    <definedName name="п625_2" localSheetId="11">#REF!</definedName>
    <definedName name="п625_2" localSheetId="12">#REF!</definedName>
    <definedName name="п625_2">#REF!</definedName>
    <definedName name="п630_1" localSheetId="11">#REF!</definedName>
    <definedName name="п630_1" localSheetId="12">#REF!</definedName>
    <definedName name="п630_1">#REF!</definedName>
    <definedName name="п630_2" localSheetId="11">#REF!</definedName>
    <definedName name="п630_2" localSheetId="12">#REF!</definedName>
    <definedName name="п630_2">#REF!</definedName>
    <definedName name="п640_1" localSheetId="11">#REF!</definedName>
    <definedName name="п640_1" localSheetId="12">#REF!</definedName>
    <definedName name="п640_1">#REF!</definedName>
    <definedName name="п640_2" localSheetId="11">#REF!</definedName>
    <definedName name="п640_2" localSheetId="12">#REF!</definedName>
    <definedName name="п640_2">#REF!</definedName>
    <definedName name="п650_1" localSheetId="11">#REF!</definedName>
    <definedName name="п650_1" localSheetId="12">#REF!</definedName>
    <definedName name="п650_1">#REF!</definedName>
    <definedName name="п650_2" localSheetId="11">#REF!</definedName>
    <definedName name="п650_2" localSheetId="12">#REF!</definedName>
    <definedName name="п650_2">#REF!</definedName>
    <definedName name="п660_1" localSheetId="11">#REF!</definedName>
    <definedName name="п660_1" localSheetId="12">#REF!</definedName>
    <definedName name="п660_1">#REF!</definedName>
    <definedName name="п660_2" localSheetId="11">#REF!</definedName>
    <definedName name="п660_2" localSheetId="12">#REF!</definedName>
    <definedName name="п660_2">#REF!</definedName>
    <definedName name="п690_1" localSheetId="11">#REF!</definedName>
    <definedName name="п690_1" localSheetId="12">#REF!</definedName>
    <definedName name="п690_1">#REF!</definedName>
    <definedName name="п690_2" localSheetId="11">#REF!</definedName>
    <definedName name="п690_2" localSheetId="12">#REF!</definedName>
    <definedName name="п690_2">#REF!</definedName>
    <definedName name="п7">#N/A</definedName>
    <definedName name="п700_1" localSheetId="11">#REF!</definedName>
    <definedName name="п700_1" localSheetId="12">#REF!</definedName>
    <definedName name="п700_1">#REF!</definedName>
    <definedName name="п700_2" localSheetId="11">#REF!</definedName>
    <definedName name="п700_2" localSheetId="12">#REF!</definedName>
    <definedName name="п700_2">#REF!</definedName>
    <definedName name="па" localSheetId="11">#REF!</definedName>
    <definedName name="па" localSheetId="12">#REF!</definedName>
    <definedName name="па">#REF!</definedName>
    <definedName name="пааааоб">#REF!</definedName>
    <definedName name="пав" localSheetId="11">#REF!</definedName>
    <definedName name="пав" localSheetId="12">#REF!</definedName>
    <definedName name="пав">#REF!</definedName>
    <definedName name="павв" localSheetId="11">#REF!</definedName>
    <definedName name="павв" localSheetId="12">#REF!</definedName>
    <definedName name="павв">#REF!</definedName>
    <definedName name="павпвыыа" localSheetId="11" hidden="1">{#N/A,#N/A,TRUE,"Лист1";#N/A,#N/A,TRUE,"Лист2";#N/A,#N/A,TRUE,"Лист3"}</definedName>
    <definedName name="павпвыыа" localSheetId="12" hidden="1">{#N/A,#N/A,TRUE,"Лист1";#N/A,#N/A,TRUE,"Лист2";#N/A,#N/A,TRUE,"Лист3"}</definedName>
    <definedName name="павпвыыа" hidden="1">{#N/A,#N/A,TRUE,"Лист1";#N/A,#N/A,TRUE,"Лист2";#N/A,#N/A,TRUE,"Лист3"}</definedName>
    <definedName name="павплргол">P1_SCOPE_SV_PRT,P2_SCOPE_SV_PRT,P3_SCOPE_SV_PRT</definedName>
    <definedName name="павппав" localSheetId="11" hidden="1">{#N/A,#N/A,TRUE,"Лист1";#N/A,#N/A,TRUE,"Лист2";#N/A,#N/A,TRUE,"Лист3"}</definedName>
    <definedName name="павппав" localSheetId="12" hidden="1">{#N/A,#N/A,TRUE,"Лист1";#N/A,#N/A,TRUE,"Лист2";#N/A,#N/A,TRUE,"Лист3"}</definedName>
    <definedName name="павппав" hidden="1">{#N/A,#N/A,TRUE,"Лист1";#N/A,#N/A,TRUE,"Лист2";#N/A,#N/A,TRUE,"Лист3"}</definedName>
    <definedName name="павпрьл">'[22]Баланс тепло'!$N$10,'[22]Баланс тепло'!$H$10,'[22]Баланс тепло'!$P$10:$Q$10,'[22]Баланс тепло'!$J$10,'[22]Баланс тепло'!$S$10:$X$10,'[22]Баланс тепло'!$L$10</definedName>
    <definedName name="павчлкеао">[22]Справочники!$E$6,[22]Справочники!$D$11:$D$902,[22]Справочники!$E$3</definedName>
    <definedName name="падлаг">'[36]2.3'!$I$144:$L$144,'[36]2.3'!$I$28:$L$30,'[36]2.3'!$A$189:$Q$202,P1_PROT_23,P2_PROT_23,P3_PROT_23</definedName>
    <definedName name="паен">#REF!</definedName>
    <definedName name="паи">[110]!паи</definedName>
    <definedName name="пак" localSheetId="11">#REF!</definedName>
    <definedName name="пак" localSheetId="12">#REF!</definedName>
    <definedName name="пак">#REF!</definedName>
    <definedName name="паку4">[110]!паку4</definedName>
    <definedName name="пао">#REF!</definedName>
    <definedName name="паоаолаол" localSheetId="11">#REF!</definedName>
    <definedName name="паоаолаол" localSheetId="12">#REF!</definedName>
    <definedName name="паоаолаол">#REF!</definedName>
    <definedName name="паопн">P1_T21.4?Data,P2_T21.4?Data</definedName>
    <definedName name="папа" localSheetId="11" hidden="1">{"konoplin - Личное представление",#N/A,TRUE,"ФинПлан_1кв";"konoplin - Личное представление",#N/A,TRUE,"ФинПлан_2кв"}</definedName>
    <definedName name="папа" localSheetId="12"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п" localSheetId="11">#REF!</definedName>
    <definedName name="папп" localSheetId="12">#REF!</definedName>
    <definedName name="папп">#REF!</definedName>
    <definedName name="паппрар">'[49]Баланс тепло (2)'!#REF!,'[49]Баланс тепло (2)'!$H$9:$AE$9</definedName>
    <definedName name="пар">#REF!</definedName>
    <definedName name="парпрл">P5_SCOPE_PER_PRT,P6_SCOPE_PER_PRT,P7_SCOPE_PER_PRT,пюдпрв</definedName>
    <definedName name="пачтчпт" hidden="1">{"Маржа для директора",#N/A,FALSE,"Маржа Чисто Влад ";"Маржа для директора",#N/A,FALSE,"Маржа Хабаровск";"Маржа для директора",#N/A,FALSE,"Маржа СВОД"}</definedName>
    <definedName name="пбдншл">'[38]13'!$G$8:$O$8,'[38]13'!#REF!,'[38]13'!$G$18:$O$18</definedName>
    <definedName name="пва" localSheetId="11">#REF!</definedName>
    <definedName name="пва" localSheetId="12">#REF!</definedName>
    <definedName name="пва">#REF!</definedName>
    <definedName name="пварпуке" localSheetId="11" hidden="1">{"Маржа для директора",#N/A,FALSE,"Маржа Чисто Влад ";"Маржа для директора",#N/A,FALSE,"Маржа Хабаровск";"Маржа для директора",#N/A,FALSE,"Маржа СВОД"}</definedName>
    <definedName name="пварпуке" localSheetId="12" hidden="1">{"Маржа для директора",#N/A,FALSE,"Маржа Чисто Влад ";"Маржа для директора",#N/A,FALSE,"Маржа Хабаровск";"Маржа для директора",#N/A,FALSE,"Маржа СВОД"}</definedName>
    <definedName name="пварпуке" hidden="1">{"Маржа для директора",#N/A,FALSE,"Маржа Чисто Влад ";"Маржа для директора",#N/A,FALSE,"Маржа Хабаровск";"Маржа для директора",#N/A,FALSE,"Маржа СВОД"}</definedName>
    <definedName name="пвп" localSheetId="11">#REF!</definedName>
    <definedName name="пвп" localSheetId="12">#REF!</definedName>
    <definedName name="пвп">#REF!</definedName>
    <definedName name="пвспо">#REF!</definedName>
    <definedName name="пвуевпув">#REF!</definedName>
    <definedName name="пг">#N/A</definedName>
    <definedName name="пгш">#N/A</definedName>
    <definedName name="пд" localSheetId="11">#REF!</definedName>
    <definedName name="пд" localSheetId="12">#REF!</definedName>
    <definedName name="пд">#REF!</definedName>
    <definedName name="пдлагнр">'[36]4'!$F$45:$H$55,P1_PROT_4,P2_PROT_4,P3_PROT_4,P4_PROT_4</definedName>
    <definedName name="пдлд">#N/A</definedName>
    <definedName name="Пдс" localSheetId="11">#REF!</definedName>
    <definedName name="Пдс" localSheetId="12">#REF!</definedName>
    <definedName name="Пдс">#REF!</definedName>
    <definedName name="пдшд">P4_T2_2_Protect,P5_T2_2_Protect,P6_T2_2_Protect,ваяьлапл</definedName>
    <definedName name="пдшж">'[38]2'!$E$151:$L$161,'[38]2'!$E$165:$L$175,'[38]2'!$E$30:$L$40,P1_T2?axis?R?ВТОП</definedName>
    <definedName name="певонпвошен">#REF!</definedName>
    <definedName name="пееар">P2_T0_Protect,P3_T0_Protect</definedName>
    <definedName name="пек">#REF!,#REF!,#REF!,#REF!,#REF!,#REF!,#REF!,#REF!,#REF!,#REF!,#REF!,#REF!</definedName>
    <definedName name="пеолбво">#REF!,#REF!</definedName>
    <definedName name="пер_ступ" localSheetId="11">#REF!</definedName>
    <definedName name="пер_ступ" localSheetId="12">#REF!</definedName>
    <definedName name="пер_ступ">#REF!</definedName>
    <definedName name="первый" localSheetId="11">#REF!</definedName>
    <definedName name="первый" localSheetId="12">#REF!</definedName>
    <definedName name="первый" localSheetId="18">#REF!</definedName>
    <definedName name="первый" localSheetId="17">#REF!</definedName>
    <definedName name="первый">#REF!</definedName>
    <definedName name="ПЕРИОД" localSheetId="11">#REF!</definedName>
    <definedName name="ПЕРИОД" localSheetId="12">#REF!</definedName>
    <definedName name="ПЕРИОД">#REF!</definedName>
    <definedName name="Период_19_2">'[11]19.2'!$C$7:$L$7</definedName>
    <definedName name="ПериодРегулирования" localSheetId="11">[113]Заголовок!$B$14</definedName>
    <definedName name="ПериодРегулирования" localSheetId="12">[113]Заголовок!$B$14</definedName>
    <definedName name="ПериодРегулирования">#REF!</definedName>
    <definedName name="ПериодРегулирования_2">[143]Заголовок!$B$14</definedName>
    <definedName name="Периоды_18_2" localSheetId="11">'[53]18.2'!#REF!</definedName>
    <definedName name="Периоды_18_2" localSheetId="12">'[53]18.2'!#REF!</definedName>
    <definedName name="Периоды_18_2">'[53]18.2'!#REF!</definedName>
    <definedName name="Периоды_19_1_1">'[11]19.1.1'!$E$7:$H$7</definedName>
    <definedName name="ПЕТРЕЫР" hidden="1">{"Маржа для директора",#N/A,FALSE,"Маржа Чисто Влад ";"Маржа для директора",#N/A,FALSE,"Маржа Хабаровск";"Маржа для директора",#N/A,FALSE,"Маржа СВОД"}</definedName>
    <definedName name="ПЕФЦУЫ">'[33]29'!$G$86:$X$86,'[33]29'!$G$100:$X$100,P1_T29?item_ext?2СТ.Э</definedName>
    <definedName name="ПЕФЫУ" hidden="1">{"Маржа для директора",#N/A,FALSE,"Маржа Чисто Влад ";"Маржа для директора",#N/A,FALSE,"Маржа Хабаровск";"Маржа для директора",#N/A,FALSE,"Маржа СВОД"}</definedName>
    <definedName name="пецынка" hidden="1">{"Маржа для директора",#N/A,FALSE,"Маржа Чисто Влад ";"Маржа для директора",#N/A,FALSE,"Маржа Хабаровск";"Маржа для директора",#N/A,FALSE,"Маржа СВОД"}</definedName>
    <definedName name="пеыа">#REF!</definedName>
    <definedName name="пи" localSheetId="11" hidden="1">#REF!</definedName>
    <definedName name="пи" localSheetId="12" hidden="1">#REF!</definedName>
    <definedName name="пи" hidden="1">#REF!</definedName>
    <definedName name="ПКАИФЯ" hidden="1">{"Маржа для директора",#N/A,FALSE,"Маржа Чисто Влад ";"Маржа для директора",#N/A,FALSE,"Маржа Хабаровск";"Маржа для директора",#N/A,FALSE,"Маржа СВОД"}</definedName>
    <definedName name="пкецукц">[26]Справочники!$H$13</definedName>
    <definedName name="пкеывк" hidden="1">{"Маржа для директора",#N/A,FALSE,"Маржа Чисто Влад ";"Маржа для директора",#N/A,FALSE,"Маржа Хабаровск";"Маржа для директора",#N/A,FALSE,"Маржа СВОД"}</definedName>
    <definedName name="пкцуй">[21]REESTR_MO!$D$2:$D$15</definedName>
    <definedName name="пл" localSheetId="11">#REF!</definedName>
    <definedName name="пл" localSheetId="12">#REF!</definedName>
    <definedName name="пл">#REF!</definedName>
    <definedName name="план" localSheetId="11">'[10]5.2-опер.рас ПП'!план</definedName>
    <definedName name="план" localSheetId="12">'[10]5.2-опер.рас ПП'!план</definedName>
    <definedName name="план">#N/A</definedName>
    <definedName name="ПЛАН1" localSheetId="11">#REF!</definedName>
    <definedName name="ПЛАН1" localSheetId="12">#REF!</definedName>
    <definedName name="ПЛАН1">#REF!</definedName>
    <definedName name="план56">#N/A</definedName>
    <definedName name="Плата_за_капитал" localSheetId="11">#REF!,#REF!,#REF!,#REF!,#REF!,#REF!,#REF!,#REF!,#REF!,#REF!</definedName>
    <definedName name="Плата_за_капитал" localSheetId="12">#REF!,#REF!,#REF!,#REF!,#REF!,#REF!,#REF!,#REF!,#REF!,#REF!</definedName>
    <definedName name="Плата_за_капитал">#REF!,#REF!,#REF!,#REF!,#REF!,#REF!,#REF!,#REF!,#REF!,#REF!</definedName>
    <definedName name="ПлатаЗаСодержание">'[11]24'!$E$40:$E$45</definedName>
    <definedName name="ПлатаЗаСодержаниеНаМВТ">'[11]24'!$E$33:$E$38</definedName>
    <definedName name="плорп">#N/A</definedName>
    <definedName name="площадь" localSheetId="11">#REF!</definedName>
    <definedName name="площадь" localSheetId="12">#REF!</definedName>
    <definedName name="площадь">#REF!</definedName>
    <definedName name="плспрлб">'[86]Расчет потоков без учета и.с.'!#REF!</definedName>
    <definedName name="пмн">#N/A</definedName>
    <definedName name="пморбд">#REF!</definedName>
    <definedName name="пмпр">'[49]Баланс тепло (2)'!#REF!</definedName>
    <definedName name="пмроа">#REF!</definedName>
    <definedName name="ПМС">#N/A</definedName>
    <definedName name="ПМС1">#N/A</definedName>
    <definedName name="пнгонг">#REF!,#REF!,#REF!,#REF!,#REF!,#REF!,#REF!,#REF!,#REF!,#REF!,#REF!,#REF!</definedName>
    <definedName name="пнлнееен" localSheetId="11" hidden="1">{#N/A,#N/A,FALSE,"Себестоимсть-97"}</definedName>
    <definedName name="пнлнееен" localSheetId="12" hidden="1">{#N/A,#N/A,FALSE,"Себестоимсть-97"}</definedName>
    <definedName name="пнлнееен" hidden="1">{#N/A,#N/A,FALSE,"Себестоимсть-97"}</definedName>
    <definedName name="побьа" hidden="1">'[36]2'!$H$96:$I$98,'[36]2'!$H$100:$I$101,'[36]2'!$H$119:$I$121,'[36]2'!$H$115:$I$115,'[36]2'!$H$142:$I$142,'[36]2'!$N$3:$R$207,'[36]2'!$A$187:$M$207,'[36]2'!$H$123:$I$125,P1_PROT_2</definedName>
    <definedName name="погш">#N/A</definedName>
    <definedName name="подапм">'[36]Расчет прибыли'!$C$8:$L$8,P1_PROT_I3,P2_PROT_I3</definedName>
    <definedName name="Подоперация" localSheetId="11">#REF!</definedName>
    <definedName name="Подоперация" localSheetId="12">#REF!</definedName>
    <definedName name="Подоперация">#REF!</definedName>
    <definedName name="подпись_должн1" localSheetId="11">#REF!</definedName>
    <definedName name="подпись_должн1" localSheetId="12">#REF!</definedName>
    <definedName name="подпись_должн1">#REF!</definedName>
    <definedName name="подпись_должн2" localSheetId="11">#REF!</definedName>
    <definedName name="подпись_должн2" localSheetId="12">#REF!</definedName>
    <definedName name="подпись_должн2">#REF!</definedName>
    <definedName name="подпись_должн3" localSheetId="11">#REF!</definedName>
    <definedName name="подпись_должн3" localSheetId="12">#REF!</definedName>
    <definedName name="подпись_должн3">#REF!</definedName>
    <definedName name="подпись_фио1" localSheetId="11">#REF!</definedName>
    <definedName name="подпись_фио1" localSheetId="12">#REF!</definedName>
    <definedName name="подпись_фио1">#REF!</definedName>
    <definedName name="подпись_фио2" localSheetId="11">#REF!</definedName>
    <definedName name="подпись_фио2" localSheetId="12">#REF!</definedName>
    <definedName name="подпись_фио2">#REF!</definedName>
    <definedName name="подпись_фио3" localSheetId="11">#REF!</definedName>
    <definedName name="подпись_фио3" localSheetId="12">#REF!</definedName>
    <definedName name="подпись_фио3">#REF!</definedName>
    <definedName name="ПодразделенияRef">[122]Enums!$AC$1:$AC$17</definedName>
    <definedName name="поитоь">#N/A</definedName>
    <definedName name="ПОКАЗАТЕЛИ_ДОЛГОСР.ПРОГНОЗА" localSheetId="11">'[111]2002(v2)'!#REF!</definedName>
    <definedName name="ПОКАЗАТЕЛИ_ДОЛГОСР.ПРОГНОЗА" localSheetId="12">'[111]2002(v2)'!#REF!</definedName>
    <definedName name="ПОКАЗАТЕЛИ_ДОЛГОСР.ПРОГНОЗА">'[111]2002(v2)'!#REF!</definedName>
    <definedName name="пол">[35]Баланс!#REF!</definedName>
    <definedName name="полдж">#REF!</definedName>
    <definedName name="полезный_т_ф" localSheetId="11">#REF!</definedName>
    <definedName name="полезный_т_ф" localSheetId="12">#REF!</definedName>
    <definedName name="полезный_т_ф">#REF!</definedName>
    <definedName name="полезный_тепло" localSheetId="11">#REF!</definedName>
    <definedName name="полезный_тепло" localSheetId="12">#REF!</definedName>
    <definedName name="полезный_тепло">#REF!</definedName>
    <definedName name="полезный_эл_ф" localSheetId="11">#REF!</definedName>
    <definedName name="полезный_эл_ф" localSheetId="12">#REF!</definedName>
    <definedName name="полезный_эл_ф">#REF!</definedName>
    <definedName name="полезный_электро" localSheetId="11">#REF!</definedName>
    <definedName name="полезный_электро" localSheetId="12">#REF!</definedName>
    <definedName name="полезный_электро">#REF!</definedName>
    <definedName name="ПолезныйОтпускБазовыеПотребителиСписок">'[11]6'!$B$18:$B$20</definedName>
    <definedName name="ПолезныйОтпускГруппы2_4Список">'[11]6'!$B$21:$B$24</definedName>
    <definedName name="ПолезныйОтпускМощностьБазовыеПотребители">'[11]6'!$I$18:$N$20</definedName>
    <definedName name="ПолезныйОтпускМощностьГруппы2_4">'[11]6'!$I$21:$N$24</definedName>
    <definedName name="ПолезныйОтпускМощностьУровниНапряжения">'[11]6'!$I$5:$N$5</definedName>
    <definedName name="ПолезныйОтпускЭлектроэнергияБазовыеПотребители">'[11]6'!$C$18:$H$20</definedName>
    <definedName name="ПолезныйОтпускЭлектроэнергияГруппы2_4">'[11]6'!$C$21:$H$24</definedName>
    <definedName name="ПолезныйОтпускЭлектроэнергияУровниНапряжения">'[11]6'!$C$5:$H$5</definedName>
    <definedName name="поолдю">'[34]29'!$O$19:$P$19,'[34]29'!$O$21:$P$25,'[34]29'!$O$27:$P$27,'[34]29'!$O$29:$P$33,'[34]29'!$O$36:$P$36,'[34]29'!$O$38:$P$42,'[34]29'!$O$45:$P$45,P1_T17_Protection</definedName>
    <definedName name="попо">#REF!</definedName>
    <definedName name="попороо" localSheetId="11">#REF!</definedName>
    <definedName name="попороо" localSheetId="12">#REF!</definedName>
    <definedName name="попороо">#REF!</definedName>
    <definedName name="ПОПР">#REF!</definedName>
    <definedName name="попро" localSheetId="11">#REF!</definedName>
    <definedName name="попро" localSheetId="12">#REF!</definedName>
    <definedName name="попро">#REF!</definedName>
    <definedName name="порпор">#N/A</definedName>
    <definedName name="ПоследнийГод" localSheetId="11">[113]Заголовок!$B$16</definedName>
    <definedName name="ПоследнийГод" localSheetId="12">[113]Заголовок!$B$16</definedName>
    <definedName name="ПоследнийГод">#REF!</definedName>
    <definedName name="ПоследнийГод_2">[143]Заголовок!$B$16</definedName>
    <definedName name="постав" localSheetId="11">#REF!</definedName>
    <definedName name="постав" localSheetId="12">#REF!</definedName>
    <definedName name="постав">#REF!</definedName>
    <definedName name="ПотериТЭ">[24]Лист!$A$400</definedName>
    <definedName name="Потребители_6">'[11]6'!$B$8:$B$24</definedName>
    <definedName name="Поясн" localSheetId="11">#REF!</definedName>
    <definedName name="Поясн" localSheetId="12">#REF!</definedName>
    <definedName name="Поясн">#REF!</definedName>
    <definedName name="пояснения" localSheetId="11">#REF!</definedName>
    <definedName name="пояснения" localSheetId="12">#REF!</definedName>
    <definedName name="пояснения">#REF!</definedName>
    <definedName name="пп" localSheetId="11">#REF!</definedName>
    <definedName name="пп" localSheetId="12">#REF!</definedName>
    <definedName name="пп">#REF!</definedName>
    <definedName name="пппп" localSheetId="11">#REF!</definedName>
    <definedName name="пппп" localSheetId="12">#REF!</definedName>
    <definedName name="пппп">#REF!</definedName>
    <definedName name="ппррр" localSheetId="11">#REF!</definedName>
    <definedName name="ппррр" localSheetId="12">#REF!</definedName>
    <definedName name="ппррр">#REF!</definedName>
    <definedName name="пр" localSheetId="11">[2]FES!#REF!</definedName>
    <definedName name="пр" localSheetId="12">[2]FES!#REF!</definedName>
    <definedName name="пр">[3]FES!#REF!</definedName>
    <definedName name="прангл">#REF!</definedName>
    <definedName name="прв">P1_T21.2.1?Data,P2_T21.2.1?Data</definedName>
    <definedName name="првл">#REF!</definedName>
    <definedName name="Предлагаемые_для_утверждения_тарифы_на_эл.эн" localSheetId="11">#REF!</definedName>
    <definedName name="Предлагаемые_для_утверждения_тарифы_на_эл.эн" localSheetId="12">#REF!</definedName>
    <definedName name="Предлагаемые_для_утверждения_тарифы_на_эл.эн">#REF!</definedName>
    <definedName name="предмет_договора" localSheetId="11">#REF!</definedName>
    <definedName name="предмет_договора" localSheetId="12">#REF!</definedName>
    <definedName name="предмет_договора">#REF!</definedName>
    <definedName name="Предприятие" localSheetId="11">#REF!</definedName>
    <definedName name="Предприятие" localSheetId="12">#REF!</definedName>
    <definedName name="Предприятие">#REF!</definedName>
    <definedName name="Предприятия" localSheetId="11">#REF!</definedName>
    <definedName name="Предприятия" localSheetId="12">#REF!</definedName>
    <definedName name="Предприятия">#REF!</definedName>
    <definedName name="прибыль3" localSheetId="11" hidden="1">{#N/A,#N/A,TRUE,"Лист1";#N/A,#N/A,TRUE,"Лист2";#N/A,#N/A,TRUE,"Лист3"}</definedName>
    <definedName name="прибыль3" localSheetId="12" hidden="1">{#N/A,#N/A,TRUE,"Лист1";#N/A,#N/A,TRUE,"Лист2";#N/A,#N/A,TRUE,"Лист3"}</definedName>
    <definedName name="прибыль3" hidden="1">{#N/A,#N/A,TRUE,"Лист1";#N/A,#N/A,TRUE,"Лист2";#N/A,#N/A,TRUE,"Лист3"}</definedName>
    <definedName name="прил">#N/A</definedName>
    <definedName name="приложе" localSheetId="11">#REF!</definedName>
    <definedName name="приложе" localSheetId="12">#REF!</definedName>
    <definedName name="приложе">#REF!</definedName>
    <definedName name="приложенинее" localSheetId="11">#REF!</definedName>
    <definedName name="приложенинее" localSheetId="12">#REF!</definedName>
    <definedName name="приложенинее">#REF!</definedName>
    <definedName name="приобретение">#N/A</definedName>
    <definedName name="Приоритет">'[120]Списки для ввода'!$D$17:$D$19</definedName>
    <definedName name="приоритетность">'[138]Списки для ввода'!$A$4:$A$6</definedName>
    <definedName name="Приход_расход" localSheetId="11">#REF!</definedName>
    <definedName name="Приход_расход" localSheetId="12">#REF!</definedName>
    <definedName name="Приход_расход">#REF!</definedName>
    <definedName name="прлоп">#REF!</definedName>
    <definedName name="прлшл">[89]Свод!#REF!,[89]Свод!#REF!</definedName>
    <definedName name="про" localSheetId="11">#REF!</definedName>
    <definedName name="про" localSheetId="12">#REF!</definedName>
    <definedName name="про">#REF!</definedName>
    <definedName name="проа" localSheetId="11">#N/A</definedName>
    <definedName name="проа" localSheetId="12">#N/A</definedName>
    <definedName name="проа">#N/A</definedName>
    <definedName name="прод" localSheetId="11">#REF!</definedName>
    <definedName name="прод" localSheetId="12">#REF!</definedName>
    <definedName name="прод">#REF!</definedName>
    <definedName name="Проект" localSheetId="11">#REF!</definedName>
    <definedName name="Проект" localSheetId="12">#REF!</definedName>
    <definedName name="Проект">#REF!</definedName>
    <definedName name="Произв." localSheetId="11">#REF!</definedName>
    <definedName name="Произв." localSheetId="12">#REF!</definedName>
    <definedName name="Произв.">#REF!</definedName>
    <definedName name="прол" localSheetId="11">P1_T21.2.1?Data,P2_T21.2.1?Data</definedName>
    <definedName name="прол" localSheetId="12">P1_T21.2.1?Data,P2_T21.2.1?Data</definedName>
    <definedName name="прол">P1_T21.2.1?Data,P2_T21.2.1?Data</definedName>
    <definedName name="пром." localSheetId="11">'[10]5.2-опер.рас ПП'!пром.</definedName>
    <definedName name="пром." localSheetId="12">'[10]5.2-опер.рас ПП'!пром.</definedName>
    <definedName name="пром.">#N/A</definedName>
    <definedName name="проп" localSheetId="11">#REF!</definedName>
    <definedName name="проп" localSheetId="12">#REF!</definedName>
    <definedName name="проп">#REF!</definedName>
    <definedName name="пропв" localSheetId="11">#N/A</definedName>
    <definedName name="пропв" localSheetId="12">#N/A</definedName>
    <definedName name="пропв">#N/A</definedName>
    <definedName name="пропл" localSheetId="11">#REF!,#REF!,#REF!,#REF!,#REF!,#REF!,#REF!,#REF!,#REF!,#REF!</definedName>
    <definedName name="пропл" localSheetId="12">#REF!,#REF!,#REF!,#REF!,#REF!,#REF!,#REF!,#REF!,#REF!,#REF!</definedName>
    <definedName name="пропл">#REF!,#REF!,#REF!,#REF!,#REF!,#REF!,#REF!,#REF!,#REF!,#REF!</definedName>
    <definedName name="проплп" localSheetId="11">#REF!</definedName>
    <definedName name="проплп" localSheetId="12">#REF!</definedName>
    <definedName name="проплп">#REF!</definedName>
    <definedName name="пропро">#N/A</definedName>
    <definedName name="пропрропор" localSheetId="11">#REF!,#REF!,#REF!,#REF!,#REF!,#REF!,#REF!,#REF!,#REF!,#REF!,#REF!,#REF!</definedName>
    <definedName name="пропрропор" localSheetId="12">#REF!,#REF!,#REF!,#REF!,#REF!,#REF!,#REF!,#REF!,#REF!,#REF!,#REF!,#REF!</definedName>
    <definedName name="пропрропор">#REF!,#REF!,#REF!,#REF!,#REF!,#REF!,#REF!,#REF!,#REF!,#REF!,#REF!,#REF!</definedName>
    <definedName name="процент_т_ф" localSheetId="11">#REF!</definedName>
    <definedName name="процент_т_ф" localSheetId="12">#REF!</definedName>
    <definedName name="процент_т_ф">#REF!</definedName>
    <definedName name="Процент_тепло" localSheetId="11">#REF!</definedName>
    <definedName name="Процент_тепло" localSheetId="12">#REF!</definedName>
    <definedName name="Процент_тепло">#REF!</definedName>
    <definedName name="Процент_эл_ф" localSheetId="11">#REF!</definedName>
    <definedName name="Процент_эл_ф" localSheetId="12">#REF!</definedName>
    <definedName name="Процент_эл_ф">#REF!</definedName>
    <definedName name="Процент_электра" localSheetId="11">#REF!</definedName>
    <definedName name="Процент_электра" localSheetId="12">#REF!</definedName>
    <definedName name="Процент_электра">#REF!</definedName>
    <definedName name="проч" localSheetId="11">'[10]5.2-опер.рас ПП'!проч</definedName>
    <definedName name="проч" localSheetId="12">'[10]5.2-опер.рас ПП'!проч</definedName>
    <definedName name="проч">#N/A</definedName>
    <definedName name="проч.расх" localSheetId="11">'[10]5.2-опер.рас ПП'!проч.расх</definedName>
    <definedName name="проч.расх" localSheetId="12">'[10]5.2-опер.рас ПП'!проч.расх</definedName>
    <definedName name="проч.расх">#N/A</definedName>
    <definedName name="прочая_доля_99" localSheetId="11">#REF!</definedName>
    <definedName name="прочая_доля_99" localSheetId="12">#REF!</definedName>
    <definedName name="прочая_доля_99">#REF!</definedName>
    <definedName name="прочая_процент" localSheetId="11">#REF!</definedName>
    <definedName name="прочая_процент" localSheetId="12">#REF!</definedName>
    <definedName name="прочая_процент">#REF!</definedName>
    <definedName name="прочая_процент_98_ав" localSheetId="11">#REF!</definedName>
    <definedName name="прочая_процент_98_ав" localSheetId="12">#REF!</definedName>
    <definedName name="прочая_процент_98_ав">#REF!</definedName>
    <definedName name="прочая_процент_99" localSheetId="11">#REF!</definedName>
    <definedName name="прочая_процент_99" localSheetId="12">#REF!</definedName>
    <definedName name="прочая_процент_99">#REF!</definedName>
    <definedName name="прочая_процент_ав" localSheetId="11">#REF!</definedName>
    <definedName name="прочая_процент_ав" localSheetId="12">#REF!</definedName>
    <definedName name="прочая_процент_ав">#REF!</definedName>
    <definedName name="прочая_процент_ф" localSheetId="11">#REF!</definedName>
    <definedName name="прочая_процент_ф" localSheetId="12">#REF!</definedName>
    <definedName name="прочая_процент_ф">#REF!</definedName>
    <definedName name="прочая_процент_ф_ав" localSheetId="11">#REF!</definedName>
    <definedName name="прочая_процент_ф_ав" localSheetId="12">#REF!</definedName>
    <definedName name="прочая_процент_ф_ав">#REF!</definedName>
    <definedName name="Прочие_электроэнергии">'[112]Производство электроэнергии'!$A$132</definedName>
    <definedName name="прош_год" localSheetId="11">#REF!</definedName>
    <definedName name="прош_год" localSheetId="12">#REF!</definedName>
    <definedName name="прош_год">#REF!</definedName>
    <definedName name="прпооооооо" localSheetId="11">#REF!</definedName>
    <definedName name="прпооооооо" localSheetId="12">#REF!</definedName>
    <definedName name="прпооооооо">#REF!</definedName>
    <definedName name="прпор" localSheetId="11">#REF!</definedName>
    <definedName name="прпор" localSheetId="12">#REF!</definedName>
    <definedName name="прпор">#REF!</definedName>
    <definedName name="прппррп">#REF!</definedName>
    <definedName name="прпр">#N/A</definedName>
    <definedName name="прпра">#REF!</definedName>
    <definedName name="прпрп">#N/A</definedName>
    <definedName name="прр" hidden="1">{"Маржа для директора",#N/A,FALSE,"Маржа Чисто Влад ";"Маржа для директора",#N/A,FALSE,"Маржа Хабаровск";"Маржа для директора",#N/A,FALSE,"Маржа СВОД"}</definedName>
    <definedName name="пррии" localSheetId="11">#REF!</definedName>
    <definedName name="пррии" localSheetId="12">#REF!</definedName>
    <definedName name="пррии">#REF!</definedName>
    <definedName name="прспр">#REF!</definedName>
    <definedName name="ПРТЬРСП" hidden="1">{"Маржа для директора",#N/A,FALSE,"Маржа Чисто Влад ";"Маржа для директора",#N/A,FALSE,"Маржа Хабаровск";"Маржа для директора",#N/A,FALSE,"Маржа СВОД"}</definedName>
    <definedName name="прь" hidden="1">#REF!</definedName>
    <definedName name="прьлп">'[53]18.2'!#REF!</definedName>
    <definedName name="пс" localSheetId="11">#REF!</definedName>
    <definedName name="пс" localSheetId="12">#REF!</definedName>
    <definedName name="пс">#REF!</definedName>
    <definedName name="псв">#REF!</definedName>
    <definedName name="псньвс">#REF!</definedName>
    <definedName name="псчбю">#REF!</definedName>
    <definedName name="птпття">'[33]18.1'!$F$8:$F$50,'[33]18.1'!$C$8:$C$50,'[33]18.1'!$X$8:$X$50,P1_T18.1?axis?ПРД?БАЗ</definedName>
    <definedName name="пукпаукп" localSheetId="11" hidden="1">{"Маржа для директора",#N/A,FALSE,"Маржа Чисто Влад ";"Маржа для директора",#N/A,FALSE,"Маржа Хабаровск";"Маржа для директора",#N/A,FALSE,"Маржа СВОД"}</definedName>
    <definedName name="пукпаукп" localSheetId="12" hidden="1">{"Маржа для директора",#N/A,FALSE,"Маржа Чисто Влад ";"Маржа для директора",#N/A,FALSE,"Маржа Хабаровск";"Маржа для директора",#N/A,FALSE,"Маржа СВОД"}</definedName>
    <definedName name="пукпаукп" hidden="1">{"Маржа для директора",#N/A,FALSE,"Маржа Чисто Влад ";"Маржа для директора",#N/A,FALSE,"Маржа Хабаровск";"Маржа для директора",#N/A,FALSE,"Маржа СВОД"}</definedName>
    <definedName name="ПУФЕВ">#REF!</definedName>
    <definedName name="пуцф">IF(Loan_Amount*Interest_Rate*Loan_Years*Loan_Start&gt;0,1,0)</definedName>
    <definedName name="пуыув">#REF!</definedName>
    <definedName name="пчю">'[49]Баланс тепло (2)'!#REF!,'[49]Баланс тепло (2)'!#REF!,'[49]Баланс тепло (2)'!#REF!,'[49]Баланс тепло (2)'!#REF!,'[49]Баланс тепло (2)'!#REF!,'[49]Баланс тепло (2)'!#REF!</definedName>
    <definedName name="пывп">[3]FES!#REF!</definedName>
    <definedName name="ПЭ">[38]Справочники!$A$10:$A$11</definedName>
    <definedName name="пюдпрв">[23]перекрестка!$J$84:$K$88,[23]перекрестка!$N$84:$N$88,[23]перекрестка!$F$14:$G$25,P1_SCOPE_PER_PRT,P2_SCOPE_PER_PRT,P3_SCOPE_PER_PRT,P4_SCOPE_PER_PRT</definedName>
    <definedName name="р" localSheetId="11">#N/A</definedName>
    <definedName name="р" localSheetId="12">#N/A</definedName>
    <definedName name="р">#N/A</definedName>
    <definedName name="ралшд">#REF!</definedName>
    <definedName name="рап" localSheetId="11">#REF!</definedName>
    <definedName name="рап" localSheetId="12">#REF!</definedName>
    <definedName name="рап">#REF!</definedName>
    <definedName name="расх" localSheetId="11">'[10]5.2-опер.рас ПП'!расх</definedName>
    <definedName name="расх" localSheetId="12">'[10]5.2-опер.рас ПП'!расх</definedName>
    <definedName name="расх">#N/A</definedName>
    <definedName name="расчет">#N/A</definedName>
    <definedName name="Расчёт_диффер_по_времени_суток_ставок_за_эл.эн" localSheetId="11">#REF!</definedName>
    <definedName name="Расчёт_диффер_по_времени_суток_ставок_за_эл.эн" localSheetId="12">#REF!</definedName>
    <definedName name="Расчёт_диффер_по_времени_суток_ставок_за_эл.эн">#REF!</definedName>
    <definedName name="Расчет_диффер_ставок_платы_за_тепловую_мощность" localSheetId="11">#REF!</definedName>
    <definedName name="Расчет_диффер_ставок_платы_за_тепловую_мощность" localSheetId="12">#REF!</definedName>
    <definedName name="Расчет_диффер_ставок_платы_за_тепловую_мощность">#REF!</definedName>
    <definedName name="Расчет_дифференцированных_ставок_платы_за_теплоэнергию" localSheetId="11">#REF!</definedName>
    <definedName name="Расчет_дифференцированных_ставок_платы_за_теплоэнергию" localSheetId="12">#REF!</definedName>
    <definedName name="Расчет_дифференцированных_ставок_платы_за_теплоэнергию">#REF!</definedName>
    <definedName name="Расчет_затрат" localSheetId="11">#REF!</definedName>
    <definedName name="Расчет_затрат" localSheetId="12">#REF!</definedName>
    <definedName name="Расчет_затрат">#REF!</definedName>
    <definedName name="Расчет_региональной_абонентной_платы" localSheetId="11">#REF!</definedName>
    <definedName name="Расчет_региональной_абонентной_платы" localSheetId="12">#REF!</definedName>
    <definedName name="Расчет_региональной_абонентной_платы">#REF!</definedName>
    <definedName name="рбдро">#REF!</definedName>
    <definedName name="РБЮДПОВСЬ">#REF!</definedName>
    <definedName name="рварув" hidden="1">#REF!,#REF!,#REF!,#REF!,#REF!,#REF!,#REF!,#REF!</definedName>
    <definedName name="рвары">#REF!</definedName>
    <definedName name="рвп">#REF!</definedName>
    <definedName name="рвпр">[109]НО!#REF!</definedName>
    <definedName name="рг">#N/A</definedName>
    <definedName name="рг8">#N/A</definedName>
    <definedName name="ргззхщ" localSheetId="11">#REF!</definedName>
    <definedName name="ргззхщ" localSheetId="12">#REF!</definedName>
    <definedName name="ргззхщ">#REF!</definedName>
    <definedName name="РГК">[38]Справочники!$A$4:$A$4</definedName>
    <definedName name="РГРЭС" localSheetId="11">'[10]5.2-опер.рас ПП'!РГРЭС</definedName>
    <definedName name="РГРЭС" localSheetId="12">'[10]5.2-опер.рас ПП'!РГРЭС</definedName>
    <definedName name="РГРЭС">#N/A</definedName>
    <definedName name="Регион" localSheetId="11">#REF!</definedName>
    <definedName name="Регион" localSheetId="12">#REF!</definedName>
    <definedName name="Регион">#REF!</definedName>
    <definedName name="Регионы" localSheetId="11">#REF!</definedName>
    <definedName name="Регионы" localSheetId="12">#REF!</definedName>
    <definedName name="Регионы">#REF!</definedName>
    <definedName name="рез" localSheetId="11">#N/A</definedName>
    <definedName name="рез" localSheetId="12">#N/A</definedName>
    <definedName name="рез">#N/A</definedName>
    <definedName name="рем" localSheetId="11">'[10]5.2-опер.рас ПП'!рем</definedName>
    <definedName name="рем" localSheetId="12">'[10]5.2-опер.рас ПП'!рем</definedName>
    <definedName name="рем">#N/A</definedName>
    <definedName name="ремонт" localSheetId="11">#REF!</definedName>
    <definedName name="ремонт" localSheetId="12">#REF!</definedName>
    <definedName name="ремонт">#REF!</definedName>
    <definedName name="РЕПРВУЕР" hidden="1">{#N/A,#N/A,TRUE,"Лист1";#N/A,#N/A,TRUE,"Лист2";#N/A,#N/A,TRUE,"Лист3"}</definedName>
    <definedName name="реушер">#REF!</definedName>
    <definedName name="риг">#N/A</definedName>
    <definedName name="рилр">'[33]27'!$AV$13:$AZ$13,'[33]27'!$AP$13:$AT$13,'[33]27'!$AJ$13:$AN$13,'[33]27'!$AD$13:$AH$13,'[33]27'!$X$13:$AB$13,P1_T27?L3.2</definedName>
    <definedName name="рилри">#REF!</definedName>
    <definedName name="римиж">#REF!</definedName>
    <definedName name="рир">#REF!</definedName>
    <definedName name="рири">#REF!</definedName>
    <definedName name="рис1" localSheetId="11" hidden="1">{#N/A,#N/A,TRUE,"Лист1";#N/A,#N/A,TRUE,"Лист2";#N/A,#N/A,TRUE,"Лист3"}</definedName>
    <definedName name="рис1" localSheetId="12" hidden="1">{#N/A,#N/A,TRUE,"Лист1";#N/A,#N/A,TRUE,"Лист2";#N/A,#N/A,TRUE,"Лист3"}</definedName>
    <definedName name="рис1" hidden="1">{#N/A,#N/A,TRUE,"Лист1";#N/A,#N/A,TRUE,"Лист2";#N/A,#N/A,TRUE,"Лист3"}</definedName>
    <definedName name="рке">#REF!</definedName>
    <definedName name="рмол">#REF!</definedName>
    <definedName name="рмр">#REF!</definedName>
    <definedName name="рмшг">#REF!</definedName>
    <definedName name="рмшн">#REF!</definedName>
    <definedName name="рн">#REF!</definedName>
    <definedName name="РНКВУ">#REF!</definedName>
    <definedName name="ро" localSheetId="11">[2]FES!#REF!</definedName>
    <definedName name="ро" localSheetId="12">[2]FES!#REF!</definedName>
    <definedName name="ро">[3]FES!#REF!</definedName>
    <definedName name="родлд" localSheetId="11">#N/A</definedName>
    <definedName name="родлд" localSheetId="12">#N/A</definedName>
    <definedName name="родлд">#N/A</definedName>
    <definedName name="рол" localSheetId="11">#REF!</definedName>
    <definedName name="рол" localSheetId="12">#REF!</definedName>
    <definedName name="рол">#REF!</definedName>
    <definedName name="ролитлр">#N/A</definedName>
    <definedName name="ролллллп" localSheetId="11">#REF!</definedName>
    <definedName name="ролллллп" localSheetId="12">#REF!</definedName>
    <definedName name="ролллллп">#REF!</definedName>
    <definedName name="ролржрж" localSheetId="11">#REF!</definedName>
    <definedName name="ролржрж" localSheetId="12">#REF!</definedName>
    <definedName name="ролржрж">#REF!</definedName>
    <definedName name="ром">'[33]27'!$AK$18:$AN$18,'[33]27'!$AQ$18:$AT$18,'[33]27'!$AW$18:$AZ$18,'[33]27'!$BC$18:$BF$18,'[33]27'!$BI$18:$BL$18,'[33]27'!$BO$18:$BR$18,'[33]27'!$BU$18:$BX$18,P1_T27?L4.1.1.1</definedName>
    <definedName name="ромиор" hidden="1">{"Маржа для директора",#N/A,FALSE,"Маржа Чисто Влад ";"Маржа для директора",#N/A,FALSE,"Маржа Хабаровск";"Маржа для директора",#N/A,FALSE,"Маржа СВОД"}</definedName>
    <definedName name="роо" localSheetId="11">#REF!</definedName>
    <definedName name="роо" localSheetId="12">#REF!</definedName>
    <definedName name="роо">#REF!</definedName>
    <definedName name="ропд">P1_T2_DiapProt,P2_T2_DiapProt</definedName>
    <definedName name="ропопопмо">#N/A</definedName>
    <definedName name="ропор">#N/A</definedName>
    <definedName name="рорл" localSheetId="11">#REF!</definedName>
    <definedName name="рорл" localSheetId="12">#REF!</definedName>
    <definedName name="рорл">#REF!</definedName>
    <definedName name="рород" localSheetId="11">#REF!</definedName>
    <definedName name="рород" localSheetId="12">#REF!</definedName>
    <definedName name="рород">#REF!</definedName>
    <definedName name="ророро" localSheetId="11">#REF!,#REF!,#REF!,#REF!,#REF!</definedName>
    <definedName name="ророро" localSheetId="12">#REF!,#REF!,#REF!,#REF!,#REF!</definedName>
    <definedName name="ророро">#REF!,#REF!,#REF!,#REF!,#REF!</definedName>
    <definedName name="ротвыкраев" hidden="1">{"Маржа для директора",#N/A,FALSE,"Маржа Чисто Влад ";"Маржа для директора",#N/A,FALSE,"Маржа Хабаровск";"Маржа для директора",#N/A,FALSE,"Маржа СВОД"}</definedName>
    <definedName name="рош">#N/A</definedName>
    <definedName name="роыке">#REF!</definedName>
    <definedName name="рп" localSheetId="11">#REF!,#REF!,#REF!,#REF!,#REF!,#REF!,#REF!,#REF!,#REF!,#REF!,#REF!,#REF!</definedName>
    <definedName name="рп" localSheetId="12">#REF!,#REF!,#REF!,#REF!,#REF!,#REF!,#REF!,#REF!,#REF!,#REF!,#REF!,#REF!</definedName>
    <definedName name="рп">#REF!,#REF!,#REF!,#REF!,#REF!,#REF!,#REF!,#REF!,#REF!,#REF!,#REF!,#REF!</definedName>
    <definedName name="рпборьл">#REF!,#REF!,#REF!,#REF!,#REF!,#REF!</definedName>
    <definedName name="рпв">#REF!</definedName>
    <definedName name="рпдрр">[36]ИП!$F$20:$I$22,[36]ИП!$K$21:$T$22,[36]ИП!$F$24:$I$27,[36]ИП!$K$25:$T$27,[36]ИП!$K$29:$T$29,[36]ИП!$V$9:$AD$47,[36]ИП!$C$32:$U$47,[36]ИП!$K$31:$T$31,P1_PROT_I1</definedName>
    <definedName name="рпоал" localSheetId="11">#REF!,#REF!,#REF!,#REF!,#REF!,#REF!,#REF!,#REF!,#REF!,#REF!,#REF!,#REF!</definedName>
    <definedName name="рпоал" localSheetId="12">#REF!,#REF!,#REF!,#REF!,#REF!,#REF!,#REF!,#REF!,#REF!,#REF!,#REF!,#REF!</definedName>
    <definedName name="рпоал">#REF!,#REF!,#REF!,#REF!,#REF!,#REF!,#REF!,#REF!,#REF!,#REF!,#REF!,#REF!</definedName>
    <definedName name="рпорпо" hidden="1">{#N/A,#N/A,FALSE,"Себестоимсть-97"}</definedName>
    <definedName name="рппрол">#REF!</definedName>
    <definedName name="рпрп">P1_T6_Protect,P2_T6_Protect</definedName>
    <definedName name="рпс">#REF!</definedName>
    <definedName name="рпшо" localSheetId="11">#REF!</definedName>
    <definedName name="рпшо" localSheetId="12">#REF!</definedName>
    <definedName name="рпшо">#REF!</definedName>
    <definedName name="ррлж">#REF!</definedName>
    <definedName name="ррпот">#REF!</definedName>
    <definedName name="ррч">#REF!</definedName>
    <definedName name="рск2">#N/A</definedName>
    <definedName name="рск3">#N/A</definedName>
    <definedName name="рт" localSheetId="11">#REF!</definedName>
    <definedName name="рт" localSheetId="12">#REF!</definedName>
    <definedName name="рт">#REF!</definedName>
    <definedName name="РУВ" hidden="1">#REF!,#REF!,#REF!</definedName>
    <definedName name="рфывкп">'[38]2'!$C$44:$C$54,'[38]2'!$C$30:$C$40,'[38]2'!$C$165:$C$175,P1_T2?axis?R?ВТОП?</definedName>
    <definedName name="рцок6е">#REF!</definedName>
    <definedName name="рцыру">'[49]Баланс тепло (2)'!#REF!</definedName>
    <definedName name="рытп">#REF!</definedName>
    <definedName name="рыу">#REF!</definedName>
    <definedName name="рычртп">#REF!</definedName>
    <definedName name="Рябова" localSheetId="11">#REF!</definedName>
    <definedName name="Рябова" localSheetId="12">#REF!</definedName>
    <definedName name="Рябова">#REF!</definedName>
    <definedName name="РЯНКУФВР" hidden="1">{"Маржа для директора",#N/A,FALSE,"Маржа Чисто Влад ";"Маржа для директора",#N/A,FALSE,"Маржа Хабаровск";"Маржа для директора",#N/A,FALSE,"Маржа СВОД"}</definedName>
    <definedName name="с">#N/A</definedName>
    <definedName name="с_деп" localSheetId="11">#REF!</definedName>
    <definedName name="с_деп" localSheetId="12">#REF!</definedName>
    <definedName name="с_деп">#REF!</definedName>
    <definedName name="с_доплВУпроц" localSheetId="11">#REF!</definedName>
    <definedName name="с_доплВУпроц" localSheetId="12">#REF!</definedName>
    <definedName name="с_доплВУпроц">#REF!</definedName>
    <definedName name="с_доплВУсумма" localSheetId="11">#REF!</definedName>
    <definedName name="с_доплВУсумма" localSheetId="12">#REF!</definedName>
    <definedName name="с_доплВУсумма">#REF!</definedName>
    <definedName name="с_доплСЛпроц" localSheetId="11">#REF!</definedName>
    <definedName name="с_доплСЛпроц" localSheetId="12">#REF!</definedName>
    <definedName name="с_доплСЛпроц">#REF!</definedName>
    <definedName name="с_доплСЛсумма" localSheetId="11">#REF!</definedName>
    <definedName name="с_доплСЛсумма" localSheetId="12">#REF!</definedName>
    <definedName name="с_доплСЛсумма">#REF!</definedName>
    <definedName name="с_категПерс" localSheetId="11">#REF!</definedName>
    <definedName name="с_категПерс" localSheetId="12">#REF!</definedName>
    <definedName name="с_категПерс">#REF!</definedName>
    <definedName name="с_кол" localSheetId="11">#REF!</definedName>
    <definedName name="с_кол" localSheetId="12">#REF!</definedName>
    <definedName name="с_кол">#REF!</definedName>
    <definedName name="с_оклад" localSheetId="11">#REF!</definedName>
    <definedName name="с_оклад" localSheetId="12">#REF!</definedName>
    <definedName name="с_оклад">#REF!</definedName>
    <definedName name="с_период" localSheetId="11">#REF!</definedName>
    <definedName name="с_период" localSheetId="12">#REF!</definedName>
    <definedName name="с_период">#REF!</definedName>
    <definedName name="с_прим" localSheetId="11">#REF!</definedName>
    <definedName name="с_прим" localSheetId="12">#REF!</definedName>
    <definedName name="с_прим">#REF!</definedName>
    <definedName name="с_разрядКв" localSheetId="11">#REF!</definedName>
    <definedName name="с_разрядКв" localSheetId="12">#REF!</definedName>
    <definedName name="с_разрядКв">#REF!</definedName>
    <definedName name="с_разрядОпл" localSheetId="11">#REF!</definedName>
    <definedName name="с_разрядОпл" localSheetId="12">#REF!</definedName>
    <definedName name="с_разрядОпл">#REF!</definedName>
    <definedName name="с_с_т_ф" localSheetId="11">#REF!</definedName>
    <definedName name="с_с_т_ф" localSheetId="12">#REF!</definedName>
    <definedName name="с_с_т_ф">#REF!</definedName>
    <definedName name="с_с_тепло" localSheetId="11">#REF!</definedName>
    <definedName name="с_с_тепло" localSheetId="12">#REF!</definedName>
    <definedName name="с_с_тепло">#REF!</definedName>
    <definedName name="с_с_эл_ф" localSheetId="11">#REF!</definedName>
    <definedName name="с_с_эл_ф" localSheetId="12">#REF!</definedName>
    <definedName name="с_с_эл_ф">#REF!</definedName>
    <definedName name="с_с_электра" localSheetId="11">#REF!</definedName>
    <definedName name="с_с_электра" localSheetId="12">#REF!</definedName>
    <definedName name="с_с_электра">#REF!</definedName>
    <definedName name="с_фонд" localSheetId="11">#REF!</definedName>
    <definedName name="с_фонд" localSheetId="12">#REF!</definedName>
    <definedName name="с_фонд">#REF!</definedName>
    <definedName name="с1" localSheetId="11">#REF!</definedName>
    <definedName name="с1" localSheetId="12">#REF!</definedName>
    <definedName name="с1">#REF!</definedName>
    <definedName name="С2" localSheetId="11">#REF!</definedName>
    <definedName name="С2" localSheetId="12">#REF!</definedName>
    <definedName name="С2">#REF!</definedName>
    <definedName name="са">#N/A</definedName>
    <definedName name="саепшл">#REF!</definedName>
    <definedName name="СальдоПереток">'[24]Производство электроэнергии'!$A$38</definedName>
    <definedName name="самара" localSheetId="11">#REF!</definedName>
    <definedName name="самара" localSheetId="12">#REF!</definedName>
    <definedName name="самара">#REF!</definedName>
    <definedName name="само">#REF!</definedName>
    <definedName name="сап">#REF!</definedName>
    <definedName name="сапбд" hidden="1">{"Маржа для директора",#N/A,FALSE,"Маржа Чисто Влад ";"Маржа для директора",#N/A,FALSE,"Маржа Хабаровск";"Маржа для директора",#N/A,FALSE,"Маржа СВОД"}</definedName>
    <definedName name="сапдб">#REF!</definedName>
    <definedName name="сапл">#REF!</definedName>
    <definedName name="сапо">#N/A</definedName>
    <definedName name="сапрл">#REF!</definedName>
    <definedName name="сапрсп">#REF!</definedName>
    <definedName name="сапт">#REF!</definedName>
    <definedName name="сасркаыкеро">[16]Диапазоны!#REF!</definedName>
    <definedName name="СБЕ" localSheetId="11">#REF!</definedName>
    <definedName name="СБЕ" localSheetId="12">#REF!</definedName>
    <definedName name="СБЕ">#REF!</definedName>
    <definedName name="СБПБ" hidden="1">{#N/A,#N/A,TRUE,"Лист1";#N/A,#N/A,TRUE,"Лист2";#N/A,#N/A,TRUE,"Лист3"}</definedName>
    <definedName name="сбыт">#N/A</definedName>
    <definedName name="Сбыт_19_2">'[11]19.2'!$C$8:$L$8</definedName>
    <definedName name="св" localSheetId="11" hidden="1">#REF!</definedName>
    <definedName name="св" localSheetId="12" hidden="1">#REF!</definedName>
    <definedName name="св" hidden="1">#REF!</definedName>
    <definedName name="сваеррта">#N/A</definedName>
    <definedName name="свм" localSheetId="11">#N/A</definedName>
    <definedName name="свм" localSheetId="12">#N/A</definedName>
    <definedName name="свм">#N/A</definedName>
    <definedName name="свмпвппв">#N/A</definedName>
    <definedName name="свод">#N/A</definedName>
    <definedName name="Сводная_таблица_по_эл.эн" localSheetId="11">#REF!</definedName>
    <definedName name="Сводная_таблица_по_эл.эн" localSheetId="12">#REF!</definedName>
    <definedName name="Сводная_таблица_по_эл.эн">#REF!</definedName>
    <definedName name="Сводная_таблица_тарифов_на_тепловую_энергию_и_мощность" localSheetId="11">#REF!</definedName>
    <definedName name="Сводная_таблица_тарифов_на_тепловую_энергию_и_мощность" localSheetId="12">#REF!</definedName>
    <definedName name="Сводная_таблица_тарифов_на_тепловую_энергию_и_мощность">#REF!</definedName>
    <definedName name="Сводная_таблица_тарифов_на_электроэнергию_и_мощность" localSheetId="11">#REF!</definedName>
    <definedName name="Сводная_таблица_тарифов_на_электроэнергию_и_мощность" localSheetId="12">#REF!</definedName>
    <definedName name="Сводная_таблица_тарифов_на_электроэнергию_и_мощность">#REF!</definedName>
    <definedName name="Сводные_экономические_показатели_по_потребителям" localSheetId="11">#REF!</definedName>
    <definedName name="Сводные_экономические_показатели_по_потребителям" localSheetId="12">#REF!</definedName>
    <definedName name="Сводные_экономические_показатели_по_потребителям">#REF!</definedName>
    <definedName name="сву" localSheetId="11">#REF!</definedName>
    <definedName name="сву" localSheetId="12">#REF!</definedName>
    <definedName name="сву">#REF!</definedName>
    <definedName name="свыч" localSheetId="11" hidden="1">#REF!</definedName>
    <definedName name="свыч" localSheetId="12" hidden="1">#REF!</definedName>
    <definedName name="свыч" hidden="1">#REF!</definedName>
    <definedName name="себ">#N/A</definedName>
    <definedName name="Себестоимость_Молоко" localSheetId="11">#REF!,#REF!,#REF!,#REF!,#REF!,#REF!,#REF!,#REF!,#REF!,#REF!</definedName>
    <definedName name="Себестоимость_Молоко" localSheetId="12">#REF!,#REF!,#REF!,#REF!,#REF!,#REF!,#REF!,#REF!,#REF!,#REF!</definedName>
    <definedName name="Себестоимость_Молоко">#REF!,#REF!,#REF!,#REF!,#REF!,#REF!,#REF!,#REF!,#REF!,#REF!</definedName>
    <definedName name="Себестоимость_Сок" localSheetId="11">#REF!,#REF!,#REF!,#REF!,#REF!,#REF!,#REF!,#REF!,#REF!,#REF!</definedName>
    <definedName name="Себестоимость_Сок" localSheetId="12">#REF!,#REF!,#REF!,#REF!,#REF!,#REF!,#REF!,#REF!,#REF!,#REF!</definedName>
    <definedName name="Себестоимость_Сок">#REF!,#REF!,#REF!,#REF!,#REF!,#REF!,#REF!,#REF!,#REF!,#REF!</definedName>
    <definedName name="Себестоимость_Сок3" localSheetId="11">#REF!,#REF!,#REF!,#REF!,#REF!,#REF!,#REF!,#REF!,#REF!,#REF!</definedName>
    <definedName name="Себестоимость_Сок3" localSheetId="12">#REF!,#REF!,#REF!,#REF!,#REF!,#REF!,#REF!,#REF!,#REF!,#REF!</definedName>
    <definedName name="Себестоимость_Сок3">#REF!,#REF!,#REF!,#REF!,#REF!,#REF!,#REF!,#REF!,#REF!,#REF!</definedName>
    <definedName name="себестоимость2">#N/A</definedName>
    <definedName name="сель" localSheetId="11">'[10]5.2-опер.рас ПП'!сель</definedName>
    <definedName name="сель" localSheetId="12">'[10]5.2-опер.рас ПП'!сель</definedName>
    <definedName name="сель">#N/A</definedName>
    <definedName name="сельск.хоз" localSheetId="11">'[10]5.2-опер.рас ПП'!сельск.хоз</definedName>
    <definedName name="сельск.хоз" localSheetId="12">'[10]5.2-опер.рас ПП'!сельск.хоз</definedName>
    <definedName name="сельск.хоз">#N/A</definedName>
    <definedName name="семь" localSheetId="11">#REF!</definedName>
    <definedName name="семь" localSheetId="12">#REF!</definedName>
    <definedName name="семь">#REF!</definedName>
    <definedName name="сен" localSheetId="11">#REF!</definedName>
    <definedName name="сен" localSheetId="12">#REF!</definedName>
    <definedName name="сен">#REF!</definedName>
    <definedName name="сен2" localSheetId="11">#REF!</definedName>
    <definedName name="сен2" localSheetId="12">#REF!</definedName>
    <definedName name="сен2">#REF!</definedName>
    <definedName name="сио" localSheetId="11">#REF!</definedName>
    <definedName name="сио" localSheetId="12">#REF!</definedName>
    <definedName name="сио">#REF!</definedName>
    <definedName name="ситма" localSheetId="11">#REF!</definedName>
    <definedName name="ситма" localSheetId="12">#REF!</definedName>
    <definedName name="ситма">#REF!</definedName>
    <definedName name="СИЧРВАРИВ" hidden="1">{"Маржа для директора",#N/A,FALSE,"Маржа Чисто Влад ";"Маржа для директора",#N/A,FALSE,"Маржа Хабаровск";"Маржа для директора",#N/A,FALSE,"Маржа СВОД"}</definedName>
    <definedName name="ск">#N/A</definedName>
    <definedName name="см" localSheetId="11" hidden="1">{"План продаж",#N/A,FALSE,"товар"}</definedName>
    <definedName name="см" localSheetId="12" hidden="1">{"План продаж",#N/A,FALSE,"товар"}</definedName>
    <definedName name="см" hidden="1">{"План продаж",#N/A,FALSE,"товар"}</definedName>
    <definedName name="смав" localSheetId="11" hidden="1">#REF!,#REF!,#REF!</definedName>
    <definedName name="смав" localSheetId="12" hidden="1">#REF!,#REF!,#REF!</definedName>
    <definedName name="смав" hidden="1">#REF!,#REF!,#REF!</definedName>
    <definedName name="смапнл">#REF!</definedName>
    <definedName name="Сметасент" localSheetId="11">#N/A</definedName>
    <definedName name="Сметасент" localSheetId="12">#N/A</definedName>
    <definedName name="Сметасент">#N/A</definedName>
    <definedName name="смиавп">#N/A</definedName>
    <definedName name="сммито" localSheetId="11">#REF!</definedName>
    <definedName name="сммито" localSheetId="12">#REF!</definedName>
    <definedName name="сммито">#REF!</definedName>
    <definedName name="смпрт">#REF!</definedName>
    <definedName name="смрпоь" hidden="1">'[78]12'!$E$33:$I$33,'[78]12'!$E$17:$I$17,'[78]12'!$E$43:$I$43,'[78]12'!$E$15:$I$15,'[78]12'!$E$6:$I$6,'[78]12'!$E$27:$I$27,'[78]12'!$E$41:$I$41,[0]!P1_T12?unit?ТРУБ</definedName>
    <definedName name="смсист" localSheetId="11">#REF!</definedName>
    <definedName name="смсист" localSheetId="12">#REF!</definedName>
    <definedName name="смсист">#REF!</definedName>
    <definedName name="СН">[27]Уравнения!$C$22</definedName>
    <definedName name="СН_d" localSheetId="11">[27]Уравнения!#REF!</definedName>
    <definedName name="СН_d" localSheetId="12">[27]Уравнения!#REF!</definedName>
    <definedName name="СН_d">[27]Уравнения!#REF!</definedName>
    <definedName name="СН_а">[27]Уравнения!$B$18</definedName>
    <definedName name="СН_в">[27]Уравнения!$B$19</definedName>
    <definedName name="СН_с">[27]Уравнения!$B$20</definedName>
    <definedName name="сомп">#N/A</definedName>
    <definedName name="сомпас">#N/A</definedName>
    <definedName name="соро" localSheetId="11">#REF!</definedName>
    <definedName name="соро" localSheetId="12">#REF!</definedName>
    <definedName name="соро">#REF!</definedName>
    <definedName name="спарлб">#REF!,#REF!,#REF!,#REF!</definedName>
    <definedName name="СписокСЦТ">[11]СЦТ!$A$2:$B$3</definedName>
    <definedName name="способ">'[120]Списки для ввода'!$B$5:$B$6</definedName>
    <definedName name="сппамапапвр">#REF!</definedName>
    <definedName name="спр">#REF!</definedName>
    <definedName name="СПРОТ">#REF!</definedName>
    <definedName name="Сравнительные_варианты_двухставочных_тарифов_на_теплоэн" localSheetId="11">#REF!</definedName>
    <definedName name="Сравнительные_варианты_двухставочных_тарифов_на_теплоэн" localSheetId="12">#REF!</definedName>
    <definedName name="Сравнительные_варианты_двухставочных_тарифов_на_теплоэн">#REF!</definedName>
    <definedName name="Сравнительные_варианты_двухставочных_тарифов_на_эл.эн" localSheetId="11">#REF!</definedName>
    <definedName name="Сравнительные_варианты_двухставочных_тарифов_на_эл.эн" localSheetId="12">#REF!</definedName>
    <definedName name="Сравнительные_варианты_двухставочных_тарифов_на_эл.эн">#REF!</definedName>
    <definedName name="Сравнительный_анализ_ТЭП_к_расчету_тарифов" localSheetId="11">#REF!</definedName>
    <definedName name="Сравнительный_анализ_ТЭП_к_расчету_тарифов" localSheetId="12">#REF!</definedName>
    <definedName name="Сравнительный_анализ_ТЭП_к_расчету_тарифов">#REF!</definedName>
    <definedName name="СреднийОдноставочныйТарифПродажи">'[11]22'!$F$111</definedName>
    <definedName name="срсарьр">#REF!</definedName>
    <definedName name="сс">#N/A</definedName>
    <definedName name="ссв" localSheetId="11">#REF!</definedName>
    <definedName name="ссв" localSheetId="12">#REF!</definedName>
    <definedName name="ссв">#REF!</definedName>
    <definedName name="сситьннно" localSheetId="11">#REF!</definedName>
    <definedName name="сситьннно" localSheetId="12">#REF!</definedName>
    <definedName name="сситьннно">#REF!</definedName>
    <definedName name="ссс" localSheetId="11">'[10]5.2-опер.рас ПП'!ссс</definedName>
    <definedName name="ссс" localSheetId="12">'[10]5.2-опер.рас ПП'!ссс</definedName>
    <definedName name="ссс">#N/A</definedName>
    <definedName name="сссс">#N/A</definedName>
    <definedName name="сссссс" localSheetId="11">'[33]21.1'!$F$8:$F$37,'[33]21.1'!$C$8:$C$37,'[33]21.1'!$X$8:$X$37,P1_T21.1?axis?ПРД?БАЗ</definedName>
    <definedName name="сссссс" localSheetId="12">'[33]21.1'!$F$8:$F$37,'[33]21.1'!$C$8:$C$37,'[33]21.1'!$X$8:$X$37,P1_T21.1?axis?ПРД?БАЗ</definedName>
    <definedName name="сссссс">'[33]21.1'!$F$8:$F$37,'[33]21.1'!$C$8:$C$37,'[33]21.1'!$X$8:$X$37,P1_T21.1?axis?ПРД?БАЗ</definedName>
    <definedName name="ссы">#N/A</definedName>
    <definedName name="ссы2">#N/A</definedName>
    <definedName name="ст.1">#N/A</definedName>
    <definedName name="Ставка_ЕСН">0.26</definedName>
    <definedName name="СтавкаЗаУслугиОрганизацийФОРЭМ">'[11]13'!$D$12</definedName>
    <definedName name="СтавкаНаТехнологическийРасходУровниНапряжения">'[11]25'!$B$38:$B$43</definedName>
    <definedName name="СтавкаНаТехнологическийРасходЭлектроэнергии">'[11]25'!$E$38:$E$43</definedName>
    <definedName name="Статус_контрагента" localSheetId="11">#REF!</definedName>
    <definedName name="Статус_контрагента" localSheetId="12">#REF!</definedName>
    <definedName name="Статус_контрагента">#REF!</definedName>
    <definedName name="Статьи">[117]списки!$E$3:$E$138</definedName>
    <definedName name="Статья" localSheetId="11">#REF!</definedName>
    <definedName name="Статья" localSheetId="12">#REF!</definedName>
    <definedName name="Статья">#REF!</definedName>
    <definedName name="стесн" localSheetId="11">#REF!</definedName>
    <definedName name="стесн" localSheetId="12">#REF!</definedName>
    <definedName name="стесн">#REF!</definedName>
    <definedName name="стналпр" localSheetId="11">#REF!</definedName>
    <definedName name="стналпр" localSheetId="12">#REF!</definedName>
    <definedName name="стналпр">#REF!</definedName>
    <definedName name="сто" localSheetId="11">#REF!</definedName>
    <definedName name="сто" localSheetId="12">#REF!</definedName>
    <definedName name="сто">#REF!</definedName>
    <definedName name="сто_проц_ф" localSheetId="11">#REF!</definedName>
    <definedName name="сто_проц_ф" localSheetId="12">#REF!</definedName>
    <definedName name="сто_проц_ф">#REF!</definedName>
    <definedName name="сто_процентов" localSheetId="11">#REF!</definedName>
    <definedName name="сто_процентов" localSheetId="12">#REF!</definedName>
    <definedName name="сто_процентов">#REF!</definedName>
    <definedName name="Столбцы_28_3">'[11]28.3'!$A$13:$S$13</definedName>
    <definedName name="Стр_Кот">[24]структура!$A$38</definedName>
    <definedName name="Стр_ПерТЭ">[24]структура!$A$48</definedName>
    <definedName name="Стр_ПерЭЭ">[24]структура!$A$16</definedName>
    <definedName name="Стр_ПрТЭ">[24]структура!$A$26</definedName>
    <definedName name="Стр_ПрЭЭ">[24]структура!$A$5</definedName>
    <definedName name="Стр_ТЭС">[24]структура!$A$32</definedName>
    <definedName name="Стр_Финансы">[24]структура!$A$84</definedName>
    <definedName name="Стр_Финансы2">[24]структура!$A$49</definedName>
    <definedName name="СУММА" localSheetId="11">#REF!</definedName>
    <definedName name="СУММА" localSheetId="12">#REF!</definedName>
    <definedName name="СУММА">#REF!</definedName>
    <definedName name="сумма_тепло" localSheetId="11">#REF!</definedName>
    <definedName name="сумма_тепло" localSheetId="12">#REF!</definedName>
    <definedName name="сумма_тепло">#REF!</definedName>
    <definedName name="сумма_электро" localSheetId="11">#REF!</definedName>
    <definedName name="сумма_электро" localSheetId="12">#REF!</definedName>
    <definedName name="сумма_электро">#REF!</definedName>
    <definedName name="СЦТ_19_2">'[11]19.2'!$C$5:$L$5</definedName>
    <definedName name="СЦТ_Copy">[11]СЦТ!$A$3:$IV$3</definedName>
    <definedName name="СЦТ_Name">[11]СЦТ!$A$3:$A$3</definedName>
    <definedName name="сч" localSheetId="11">#REF!</definedName>
    <definedName name="сч" localSheetId="12">#REF!</definedName>
    <definedName name="сч">#REF!</definedName>
    <definedName name="счет" localSheetId="11">#REF!</definedName>
    <definedName name="счет" localSheetId="12">#REF!</definedName>
    <definedName name="счет">#REF!</definedName>
    <definedName name="счет_БУ">[144]списки!$C$3:$C$5</definedName>
    <definedName name="СЭС" localSheetId="11">#REF!</definedName>
    <definedName name="СЭС" localSheetId="12">#REF!</definedName>
    <definedName name="СЭС">#REF!</definedName>
    <definedName name="сяифывкпа">#N/A</definedName>
    <definedName name="т" localSheetId="11">#N/A</definedName>
    <definedName name="т" localSheetId="12">#N/A</definedName>
    <definedName name="т">[145]!Выборка_АМТА</definedName>
    <definedName name="т1">[121]договор!$E$53</definedName>
    <definedName name="т10">[121]договор!$E$62</definedName>
    <definedName name="т11" localSheetId="11">#REF!</definedName>
    <definedName name="т11" localSheetId="12">#REF!</definedName>
    <definedName name="т11">#REF!</definedName>
    <definedName name="т11всего_1">[24]Т11!$B$38</definedName>
    <definedName name="т11всего_2">[24]Т11!$B$69</definedName>
    <definedName name="т12" localSheetId="11">#REF!</definedName>
    <definedName name="т12" localSheetId="12">#REF!</definedName>
    <definedName name="т12">#REF!</definedName>
    <definedName name="Т12_4мес">#N/A</definedName>
    <definedName name="т12п1_1">[99]Т12!$A$10</definedName>
    <definedName name="т12п1_2">[99]Т12!$A$22</definedName>
    <definedName name="т12п2_1">[99]Т12!$A$15</definedName>
    <definedName name="т12п2_2">[99]Т12!$A$27</definedName>
    <definedName name="т13" localSheetId="11">#REF!</definedName>
    <definedName name="т13" localSheetId="12">#REF!</definedName>
    <definedName name="т13">#REF!</definedName>
    <definedName name="т14" localSheetId="11">#REF!</definedName>
    <definedName name="т14" localSheetId="12">#REF!</definedName>
    <definedName name="т14">#REF!</definedName>
    <definedName name="т15" localSheetId="11">#REF!</definedName>
    <definedName name="т15" localSheetId="12">#REF!</definedName>
    <definedName name="т15">#REF!</definedName>
    <definedName name="т16" localSheetId="11">#REF!</definedName>
    <definedName name="т16" localSheetId="12">#REF!</definedName>
    <definedName name="т16">#REF!</definedName>
    <definedName name="т17" localSheetId="11">#REF!</definedName>
    <definedName name="т17" localSheetId="12">#REF!</definedName>
    <definedName name="т17">#REF!</definedName>
    <definedName name="т18" localSheetId="11">#REF!</definedName>
    <definedName name="т18" localSheetId="12">#REF!</definedName>
    <definedName name="т18">#REF!</definedName>
    <definedName name="т19" localSheetId="11">#REF!</definedName>
    <definedName name="т19" localSheetId="12">#REF!</definedName>
    <definedName name="т19">#REF!</definedName>
    <definedName name="т19.1п16">[24]Т19.1!$B$39</definedName>
    <definedName name="т1п15">[24]Т1!$B$36</definedName>
    <definedName name="т2">[121]договор!$E$54</definedName>
    <definedName name="т20" localSheetId="11">#REF!</definedName>
    <definedName name="т20" localSheetId="12">#REF!</definedName>
    <definedName name="т20">#REF!</definedName>
    <definedName name="т21" localSheetId="11">#REF!</definedName>
    <definedName name="т21" localSheetId="12">#REF!</definedName>
    <definedName name="т21">#REF!</definedName>
    <definedName name="т21.2.2.3" localSheetId="11">P1_T21.2.2?Data,P2_T21.2.2?Data</definedName>
    <definedName name="т21.2.2.3" localSheetId="12">P1_T21.2.2?Data,P2_T21.2.2?Data</definedName>
    <definedName name="т21.2.2.3">P1_T21.2.2?Data,P2_T21.2.2?Data</definedName>
    <definedName name="т22" localSheetId="11">#REF!</definedName>
    <definedName name="т22" localSheetId="12">#REF!</definedName>
    <definedName name="т22">#REF!</definedName>
    <definedName name="Т222">'[11]21.4'!$F$32:$G$32,'[11]21.4'!$C$32:$D$32</definedName>
    <definedName name="т23" localSheetId="11">#REF!</definedName>
    <definedName name="т23" localSheetId="12">#REF!</definedName>
    <definedName name="т23">#REF!</definedName>
    <definedName name="т24" localSheetId="11">#REF!</definedName>
    <definedName name="т24" localSheetId="12">#REF!</definedName>
    <definedName name="т24">#REF!</definedName>
    <definedName name="т25" localSheetId="11">#REF!</definedName>
    <definedName name="т25" localSheetId="12">#REF!</definedName>
    <definedName name="т25">#REF!</definedName>
    <definedName name="т26" localSheetId="11">#REF!</definedName>
    <definedName name="т26" localSheetId="12">#REF!</definedName>
    <definedName name="т26">#REF!</definedName>
    <definedName name="т27" localSheetId="11">'[33]27'!$AK$18:$AN$18,'[33]27'!$AQ$18:$AT$18,'[33]27'!$AW$18:$AZ$18,'[33]27'!$BC$18:$BF$18,'[33]27'!$BI$18:$BL$18,'[33]27'!$BO$18:$BR$18,'[33]27'!$BU$18:$BX$18,P1_T27?L4.1.1.1</definedName>
    <definedName name="т27" localSheetId="12">'[33]27'!$AK$18:$AN$18,'[33]27'!$AQ$18:$AT$18,'[33]27'!$AW$18:$AZ$18,'[33]27'!$BC$18:$BF$18,'[33]27'!$BI$18:$BL$18,'[33]27'!$BO$18:$BR$18,'[33]27'!$BU$18:$BX$18,P1_T27?L4.1.1.1</definedName>
    <definedName name="т27">'[33]27'!$AK$18:$AN$18,'[33]27'!$AQ$18:$AT$18,'[33]27'!$AW$18:$AZ$18,'[33]27'!$BC$18:$BF$18,'[33]27'!$BI$18:$BL$18,'[33]27'!$BO$18:$BR$18,'[33]27'!$BU$18:$BX$18,P1_T27?L4.1.1.1</definedName>
    <definedName name="т28" localSheetId="11">#REF!</definedName>
    <definedName name="т28" localSheetId="12">#REF!</definedName>
    <definedName name="т28">#REF!</definedName>
    <definedName name="т2п11">[146]Т2!$B$40</definedName>
    <definedName name="т2п12">[24]Т2!$B$47</definedName>
    <definedName name="т2п13">[24]Т2!$B$48</definedName>
    <definedName name="т3">[121]договор!$E$55</definedName>
    <definedName name="т3итого">[24]Т3!$B$31</definedName>
    <definedName name="т3п3" localSheetId="11">[99]Т3!#REF!</definedName>
    <definedName name="т3п3" localSheetId="12">[99]Т3!#REF!</definedName>
    <definedName name="т3п3">[99]Т3!#REF!</definedName>
    <definedName name="т4">[121]договор!$E$56</definedName>
    <definedName name="т5">[121]договор!$E$57</definedName>
    <definedName name="т6">[121]договор!$E$58</definedName>
    <definedName name="т6п5_1">[146]Т6!$B$12</definedName>
    <definedName name="т6п5_2">[146]Т6!$B$18</definedName>
    <definedName name="т6п5_5">[146]Т6!$B$12</definedName>
    <definedName name="т7">[121]договор!$E$59</definedName>
    <definedName name="Т7_тепло">#N/A</definedName>
    <definedName name="т7п4_1">[24]Т7!$B$20</definedName>
    <definedName name="т7п4_2">[24]Т7!$B$37</definedName>
    <definedName name="т7п5_1">[24]Т7!$B$22</definedName>
    <definedName name="т7п5_2">[24]Т7!$B$39</definedName>
    <definedName name="т7п6_1">[24]Т7!$B$25</definedName>
    <definedName name="т7п6_2">[24]Т7!$B$42</definedName>
    <definedName name="т8">[121]договор!$E$60</definedName>
    <definedName name="т8п1">[24]Т8!$B$8</definedName>
    <definedName name="т9">[121]договор!$E$61</definedName>
    <definedName name="таб.23" localSheetId="11">#N/A</definedName>
    <definedName name="таб.23" localSheetId="12">#N/A</definedName>
    <definedName name="таб.23">#N/A</definedName>
    <definedName name="Таблица41" localSheetId="11">#REF!</definedName>
    <definedName name="Таблица41" localSheetId="12">#REF!</definedName>
    <definedName name="Таблица41">#REF!</definedName>
    <definedName name="таня">#N/A</definedName>
    <definedName name="тар">'[147]соглашение о дополн.'!$S$90</definedName>
    <definedName name="тар.">'[148]соглашен.о изм с водораз'!$S$109</definedName>
    <definedName name="тар2" localSheetId="11">#REF!</definedName>
    <definedName name="тар2" localSheetId="12">#REF!</definedName>
    <definedName name="тар2">#REF!</definedName>
    <definedName name="тар3" localSheetId="11">#REF!</definedName>
    <definedName name="тар3" localSheetId="12">#REF!</definedName>
    <definedName name="тар3">#REF!</definedName>
    <definedName name="тариф" localSheetId="11">#REF!</definedName>
    <definedName name="тариф" localSheetId="12">#REF!</definedName>
    <definedName name="тариф">#REF!</definedName>
    <definedName name="тариф.меню" localSheetId="11">[1]FES!#REF!</definedName>
    <definedName name="тариф.меню" localSheetId="12">[1]FES!#REF!</definedName>
    <definedName name="тариф.меню">[1]FES!#REF!</definedName>
    <definedName name="ТарифПокупкиСтавкаЗаМощность">'[11]23'!$E$25</definedName>
    <definedName name="ТарифПокупкиСтавкаЗаМощность2_4">'[11]23'!$E$28</definedName>
    <definedName name="ТарифПокупкиСтавкаЗаЭнергию">'[11]23'!$E$24</definedName>
    <definedName name="ТарифПокупкиСтавкаЗаЭнергию2_4">'[11]23'!$E$27</definedName>
    <definedName name="те" localSheetId="11">#REF!</definedName>
    <definedName name="те" localSheetId="12">#REF!</definedName>
    <definedName name="те">#REF!</definedName>
    <definedName name="текмес" localSheetId="11">#REF!</definedName>
    <definedName name="текмес" localSheetId="12">#REF!</definedName>
    <definedName name="текмес">#REF!</definedName>
    <definedName name="текмес2" localSheetId="11">#REF!</definedName>
    <definedName name="текмес2" localSheetId="12">#REF!</definedName>
    <definedName name="текмес2">#REF!</definedName>
    <definedName name="тепло" localSheetId="11">#REF!</definedName>
    <definedName name="тепло" localSheetId="12">#REF!</definedName>
    <definedName name="тепло">#REF!</definedName>
    <definedName name="тепло_проц_ф" localSheetId="11">#REF!</definedName>
    <definedName name="тепло_проц_ф" localSheetId="12">#REF!</definedName>
    <definedName name="тепло_проц_ф">#REF!</definedName>
    <definedName name="тепло_процент" localSheetId="11">#REF!</definedName>
    <definedName name="тепло_процент" localSheetId="12">#REF!</definedName>
    <definedName name="тепло_процент">#REF!</definedName>
    <definedName name="тепнк">#REF!</definedName>
    <definedName name="теьень">[9]FES!#REF!</definedName>
    <definedName name="ти" localSheetId="11">#REF!</definedName>
    <definedName name="ти" localSheetId="12">#REF!</definedName>
    <definedName name="ти">#REF!</definedName>
    <definedName name="тип_ремонта">'[120]Списки для ввода'!$C$5:$C$6</definedName>
    <definedName name="тир" localSheetId="11">#REF!</definedName>
    <definedName name="тир" localSheetId="12">#REF!</definedName>
    <definedName name="тир">#REF!</definedName>
    <definedName name="тмип" localSheetId="11">#REF!</definedName>
    <definedName name="тмип" localSheetId="12">#REF!</definedName>
    <definedName name="тмип">#REF!</definedName>
    <definedName name="тмолаыв" localSheetId="11">#REF!,#REF!,#REF!,#REF!,#REF!,#REF!,#REF!,#REF!,#REF!,#REF!,#REF!,#REF!</definedName>
    <definedName name="тмолаыв" localSheetId="12">#REF!,#REF!,#REF!,#REF!,#REF!,#REF!,#REF!,#REF!,#REF!,#REF!,#REF!,#REF!</definedName>
    <definedName name="тмолаыв">#REF!,#REF!,#REF!,#REF!,#REF!,#REF!,#REF!,#REF!,#REF!,#REF!,#REF!,#REF!</definedName>
    <definedName name="тнека">[3]FES!#REF!</definedName>
    <definedName name="тов" localSheetId="11">'[10]5.2-опер.рас ПП'!тов</definedName>
    <definedName name="тов" localSheetId="12">'[10]5.2-опер.рас ПП'!тов</definedName>
    <definedName name="тов">#N/A</definedName>
    <definedName name="толкашвд" localSheetId="11">#REF!</definedName>
    <definedName name="толкашвд" localSheetId="12">#REF!</definedName>
    <definedName name="толкашвд">#REF!</definedName>
    <definedName name="толо" localSheetId="11">#REF!</definedName>
    <definedName name="толо" localSheetId="12">#REF!</definedName>
    <definedName name="толо">#REF!</definedName>
    <definedName name="тома" localSheetId="11">'[10]5.2-опер.рас ПП'!тома</definedName>
    <definedName name="тома" localSheetId="12">'[10]5.2-опер.рас ПП'!тома</definedName>
    <definedName name="тома">#N/A</definedName>
    <definedName name="тон" hidden="1">{"Маржа для директора",#N/A,FALSE,"Маржа Чисто Влад ";"Маржа для директора",#N/A,FALSE,"Маржа Хабаровск";"Маржа для директора",#N/A,FALSE,"Маржа СВОД"}</definedName>
    <definedName name="торпи" localSheetId="11" hidden="1">#REF!</definedName>
    <definedName name="торпи" localSheetId="12" hidden="1">#REF!</definedName>
    <definedName name="торпи" hidden="1">#REF!</definedName>
    <definedName name="тп" localSheetId="11" hidden="1">{#N/A,#N/A,TRUE,"Лист1";#N/A,#N/A,TRUE,"Лист2";#N/A,#N/A,TRUE,"Лист3"}</definedName>
    <definedName name="тп" localSheetId="12" hidden="1">{#N/A,#N/A,TRUE,"Лист1";#N/A,#N/A,TRUE,"Лист2";#N/A,#N/A,TRUE,"Лист3"}</definedName>
    <definedName name="тп" hidden="1">{#N/A,#N/A,TRUE,"Лист1";#N/A,#N/A,TRUE,"Лист2";#N/A,#N/A,TRUE,"Лист3"}</definedName>
    <definedName name="тпао">#REF!</definedName>
    <definedName name="тр">[110]!тр</definedName>
    <definedName name="трет_ступ" localSheetId="11">#REF!</definedName>
    <definedName name="трет_ступ" localSheetId="12">#REF!</definedName>
    <definedName name="трет_ступ">#REF!</definedName>
    <definedName name="третий" localSheetId="11">#REF!</definedName>
    <definedName name="третий" localSheetId="12">#REF!</definedName>
    <definedName name="третий" localSheetId="18">#REF!</definedName>
    <definedName name="третий" localSheetId="17">#REF!</definedName>
    <definedName name="третий">#REF!</definedName>
    <definedName name="три" localSheetId="11">'[10]5.2-опер.рас ПП'!три</definedName>
    <definedName name="три" localSheetId="12">'[10]5.2-опер.рас ПП'!три</definedName>
    <definedName name="три">#N/A</definedName>
    <definedName name="тс">[110]!тс</definedName>
    <definedName name="тт" localSheetId="11">'[33]27'!$CB$21:$CE$21,'[33]27'!$CH$21:$CK$21,'[33]27'!$CN$21:$CQ$21,'[33]27'!$CT$21:$CW$21,'[33]27'!$E$21:$I$21,'[33]27'!$M$21:$P$21,P1_T27?L4.2</definedName>
    <definedName name="тт" localSheetId="12">'[33]27'!$CB$21:$CE$21,'[33]27'!$CH$21:$CK$21,'[33]27'!$CN$21:$CQ$21,'[33]27'!$CT$21:$CW$21,'[33]27'!$E$21:$I$21,'[33]27'!$M$21:$P$21,P1_T27?L4.2</definedName>
    <definedName name="тт">'[33]27'!$CB$21:$CE$21,'[33]27'!$CH$21:$CK$21,'[33]27'!$CN$21:$CQ$21,'[33]27'!$CT$21:$CW$21,'[33]27'!$E$21:$I$21,'[33]27'!$M$21:$P$21,P1_T27?L4.2</definedName>
    <definedName name="ттрп" localSheetId="11">#REF!</definedName>
    <definedName name="ттрп" localSheetId="12">#REF!</definedName>
    <definedName name="ттрп">#REF!</definedName>
    <definedName name="ттт" localSheetId="11">#REF!</definedName>
    <definedName name="ттт" localSheetId="12">#REF!</definedName>
    <definedName name="ттт">#REF!</definedName>
    <definedName name="тттт" localSheetId="11">#REF!</definedName>
    <definedName name="тттт" localSheetId="12">#REF!</definedName>
    <definedName name="тттт">#REF!</definedName>
    <definedName name="ттттт" localSheetId="11">'[33]29'!$G$72:$X$72,'[33]29'!$G$78:$X$78,'[33]29'!$G$89:$X$89,P1_T29?item_ext?1СТ</definedName>
    <definedName name="ттттт" localSheetId="12">'[33]29'!$G$72:$X$72,'[33]29'!$G$78:$X$78,'[33]29'!$G$89:$X$89,P1_T29?item_ext?1СТ</definedName>
    <definedName name="ттттт">'[33]29'!$G$72:$X$72,'[33]29'!$G$78:$X$78,'[33]29'!$G$89:$X$89,P1_T29?item_ext?1СТ</definedName>
    <definedName name="ть">#N/A</definedName>
    <definedName name="тьбт" localSheetId="11">#REF!</definedName>
    <definedName name="тьбт" localSheetId="12">#REF!</definedName>
    <definedName name="тьбт">#REF!</definedName>
    <definedName name="у">#N/A</definedName>
    <definedName name="у1">#N/A</definedName>
    <definedName name="у34н">#REF!</definedName>
    <definedName name="у3гнр" hidden="1">{"Маржа для директора",#N/A,FALSE,"Маржа Чисто Влад ";"Маржа для директора",#N/A,FALSE,"Маржа Хабаровск";"Маржа для директора",#N/A,FALSE,"Маржа СВОД"}</definedName>
    <definedName name="у3н4у">#REF!</definedName>
    <definedName name="у5г">#REF!</definedName>
    <definedName name="У5ЕКерепото">'[33]29'!$M$60:$X$60,'[33]29'!$M$66:$X$66,'[33]29'!$M$72:$X$72,P1_T29?L10</definedName>
    <definedName name="уакк" localSheetId="11">#REF!</definedName>
    <definedName name="уакк" localSheetId="12">#REF!</definedName>
    <definedName name="уакк">#REF!</definedName>
    <definedName name="уакупр" localSheetId="11">#REF!</definedName>
    <definedName name="уакупр" localSheetId="12">#REF!</definedName>
    <definedName name="уакупр">#REF!</definedName>
    <definedName name="уаук" localSheetId="11">#REF!</definedName>
    <definedName name="уаук" localSheetId="12">#REF!</definedName>
    <definedName name="уаук">#REF!</definedName>
    <definedName name="уаукеап" localSheetId="11">#REF!</definedName>
    <definedName name="уаукеап" localSheetId="12">#REF!</definedName>
    <definedName name="уаукеап">#REF!</definedName>
    <definedName name="ув" localSheetId="11">#REF!</definedName>
    <definedName name="ув" localSheetId="12">#REF!</definedName>
    <definedName name="ув">#REF!</definedName>
    <definedName name="ув6ш">P1_T29?item_ext?1СТ</definedName>
    <definedName name="увамкурцецмип">[3]FES!#REF!</definedName>
    <definedName name="увапей">'[33]27'!$CB$21:$CE$21,'[33]27'!$CH$21:$CK$21,'[33]27'!$CN$21:$CQ$21,'[33]27'!$CT$21:$CW$21,'[33]27'!$E$21:$I$21,'[33]27'!$M$21:$P$21,P1_T27?L4.2</definedName>
    <definedName name="уваса" localSheetId="11">#REF!</definedName>
    <definedName name="уваса" localSheetId="12">#REF!</definedName>
    <definedName name="уваса">#REF!</definedName>
    <definedName name="увввяыуп">#REF!</definedName>
    <definedName name="увеку">#REF!</definedName>
    <definedName name="увеор">P2_T28?axis?R?ПЭ,P3_T28?axis?R?ПЭ,P4_T28?axis?R?ПЭ,P5_T28?axis?R?ПЭ,чрабд</definedName>
    <definedName name="увеп">'[114]2007'!#REF!</definedName>
    <definedName name="уверущ">#REF!</definedName>
    <definedName name="увеув">P1_T19.2?Data,P2_T19.2?Data</definedName>
    <definedName name="увецыпук" hidden="1">{#N/A,#N/A,TRUE,"Лист1";#N/A,#N/A,TRUE,"Лист2";#N/A,#N/A,TRUE,"Лист3"}</definedName>
    <definedName name="увк" hidden="1">{#N/A,#N/A,FALSE,"Уравнения"}</definedName>
    <definedName name="увкн" hidden="1">#REF!</definedName>
    <definedName name="увкрур">#REF!</definedName>
    <definedName name="увотекро" hidden="1">P5_T1_Protect,P6_T1_Protect,P7_T1_Protect,P8_T1_Protect,P9_T1_Protect,P10_T1_Protect,P11_T1_Protect,P12_T1_Protect,P13_T1_Protect,P14_T1_Protect</definedName>
    <definedName name="увпфшзуп" hidden="1">{"Маржа для директора",#N/A,FALSE,"Маржа Чисто Влад ";"Маржа для директора",#N/A,FALSE,"Маржа Хабаровск";"Маржа для директора",#N/A,FALSE,"Маржа СВОД"}</definedName>
    <definedName name="уврвк" hidden="1">#REF!</definedName>
    <definedName name="УВРУ" hidden="1">{#N/A,#N/A,TRUE,"Лист1";#N/A,#N/A,TRUE,"Лист2";#N/A,#N/A,TRUE,"Лист3"}</definedName>
    <definedName name="УВРУВЫ">#REF!,#REF!,#REF!,#REF!,#REF!,#REF!,#REF!,#REF!,#REF!,#REF!,#REF!,#REF!</definedName>
    <definedName name="уврукр">MATCH(0.01,End_Bal,-1)+1</definedName>
    <definedName name="уврыича">#REF!</definedName>
    <definedName name="увувкй">#REF!</definedName>
    <definedName name="увцфук" localSheetId="11">#REF!</definedName>
    <definedName name="увцфук" localSheetId="12">#REF!</definedName>
    <definedName name="увцфук">#REF!</definedName>
    <definedName name="увыкр" hidden="1">{#N/A,#N/A,TRUE,"Лист1";#N/A,#N/A,TRUE,"Лист2";#N/A,#N/A,TRUE,"Лист3"}</definedName>
    <definedName name="увыу" hidden="1">#REF!,#REF!</definedName>
    <definedName name="увыя">#REF!</definedName>
    <definedName name="увяыу" hidden="1">{"Маржа для директора",#N/A,FALSE,"Маржа Чисто Влад ";"Маржа для директора",#N/A,FALSE,"Маржа Хабаровск";"Маржа для директора",#N/A,FALSE,"Маржа СВОД"}</definedName>
    <definedName name="угн" hidden="1">{"Маржа для директора",#N/A,FALSE,"Маржа Чисто Влад ";"Маржа для директора",#N/A,FALSE,"Маржа Хабаровск";"Маржа для директора",#N/A,FALSE,"Маржа СВОД"}</definedName>
    <definedName name="УГОЛЬ">[38]Справочники!$A$18:$A$19</definedName>
    <definedName name="угу" hidden="1">{"Маржа для директора",#N/A,FALSE,"Маржа Чисто Влад ";"Маржа для директора",#N/A,FALSE,"Маржа Хабаровск";"Маржа для директора",#N/A,FALSE,"Маржа СВОД"}</definedName>
    <definedName name="угыц">'[34]27'!$P$34:$S$36,'[34]27'!$B$22:$B$24,P1_T27_Protection,P2_T27_Protection,P3_T27_Protection</definedName>
    <definedName name="Уд_расх_топл_план" localSheetId="11">[27]Расчет!#REF!</definedName>
    <definedName name="Уд_расх_топл_план" localSheetId="12">[27]Расчет!#REF!</definedName>
    <definedName name="Уд_расх_топл_план">[27]Расчет!#REF!</definedName>
    <definedName name="уе">#N/A</definedName>
    <definedName name="уевеупн" hidden="1">#REF!,#REF!,#REF!,#REF!,#REF!,#REF!,#REF!</definedName>
    <definedName name="уеку" localSheetId="11">#REF!</definedName>
    <definedName name="уеку" localSheetId="12">#REF!</definedName>
    <definedName name="уеку">#REF!</definedName>
    <definedName name="уекуе">#N/A</definedName>
    <definedName name="уепзшэъш" hidden="1">{"Маржа для директора",#N/A,FALSE,"Маржа Чисто Влад ";"Маржа для директора",#N/A,FALSE,"Маржа Хабаровск";"Маржа для директора",#N/A,FALSE,"Маржа СВОД"}</definedName>
    <definedName name="уер">#REF!</definedName>
    <definedName name="уере" hidden="1">{"Маржа для директора",#N/A,FALSE,"Маржа Чисто Влад ";"Маржа для директора",#N/A,FALSE,"Маржа Хабаровск";"Маржа для директора",#N/A,FALSE,"Маржа СВОД"}</definedName>
    <definedName name="уеру" hidden="1">#REF!</definedName>
    <definedName name="уерур">#REF!</definedName>
    <definedName name="уеуеуеуеку">#N/A</definedName>
    <definedName name="уеуно">[14]Диапазоны!#REF!</definedName>
    <definedName name="УЕУУЕ">IF(Loan_Amount*Interest_Rate*Loan_Years*Loan_Start&gt;0,1,0)</definedName>
    <definedName name="уец" localSheetId="11">[2]FES!#REF!</definedName>
    <definedName name="уец" localSheetId="12">[2]FES!#REF!</definedName>
    <definedName name="уец">[3]FES!#REF!</definedName>
    <definedName name="уецу">[3]FES!#REF!</definedName>
    <definedName name="уецу4е">#REF!</definedName>
    <definedName name="УИ2003">#N/A</definedName>
    <definedName name="уйкеуйкеукекуе" localSheetId="11">#REF!</definedName>
    <definedName name="уйкеуйкеукекуе" localSheetId="12">#REF!</definedName>
    <definedName name="уйкеуйкеукекуе">#REF!</definedName>
    <definedName name="ук">#N/A</definedName>
    <definedName name="ук12" localSheetId="11">#REF!</definedName>
    <definedName name="ук12" localSheetId="12">#REF!</definedName>
    <definedName name="ук12">#REF!</definedName>
    <definedName name="укацук" localSheetId="11" hidden="1">{"Маржа для директора",#N/A,FALSE,"Маржа Чисто Влад ";"Маржа для директора",#N/A,FALSE,"Маржа Хабаровск";"Маржа для директора",#N/A,FALSE,"Маржа СВОД"}</definedName>
    <definedName name="укацук" localSheetId="12" hidden="1">{"Маржа для директора",#N/A,FALSE,"Маржа Чисто Влад ";"Маржа для директора",#N/A,FALSE,"Маржа Хабаровск";"Маржа для директора",#N/A,FALSE,"Маржа СВОД"}</definedName>
    <definedName name="укацук" hidden="1">{"Маржа для директора",#N/A,FALSE,"Маржа Чисто Влад ";"Маржа для директора",#N/A,FALSE,"Маржа Хабаровск";"Маржа для директора",#N/A,FALSE,"Маржа СВОД"}</definedName>
    <definedName name="укв" localSheetId="11">#REF!</definedName>
    <definedName name="укв" localSheetId="12">#REF!</definedName>
    <definedName name="укв">#REF!</definedName>
    <definedName name="укг" hidden="1">{"Маржа для директора",#N/A,FALSE,"Маржа Чисто Влад ";"Маржа для директора",#N/A,FALSE,"Маржа Хабаровск";"Маржа для директора",#N/A,FALSE,"Маржа СВОД"}</definedName>
    <definedName name="укгкц">[9]FES!#REF!</definedName>
    <definedName name="уке" localSheetId="11">#REF!</definedName>
    <definedName name="уке" localSheetId="12">#REF!</definedName>
    <definedName name="уке">#REF!</definedName>
    <definedName name="уке34еу" localSheetId="11" hidden="1">{"Маржа для директора",#N/A,FALSE,"Маржа Чисто Влад ";"Маржа для директора",#N/A,FALSE,"Маржа Хабаровск";"Маржа для директора",#N/A,FALSE,"Маржа СВОД"}</definedName>
    <definedName name="уке34еу" localSheetId="12" hidden="1">{"Маржа для директора",#N/A,FALSE,"Маржа Чисто Влад ";"Маржа для директора",#N/A,FALSE,"Маржа Хабаровск";"Маржа для директора",#N/A,FALSE,"Маржа СВОД"}</definedName>
    <definedName name="уке34еу" hidden="1">{"Маржа для директора",#N/A,FALSE,"Маржа Чисто Влад ";"Маржа для директора",#N/A,FALSE,"Маржа Хабаровск";"Маржа для директора",#N/A,FALSE,"Маржа СВОД"}</definedName>
    <definedName name="укего">#REF!</definedName>
    <definedName name="укеееукеееееееееееееее" localSheetId="11" hidden="1">{#N/A,#N/A,TRUE,"Лист1";#N/A,#N/A,TRUE,"Лист2";#N/A,#N/A,TRUE,"Лист3"}</definedName>
    <definedName name="укеееукеееееееееееееее" localSheetId="12" hidden="1">{#N/A,#N/A,TRUE,"Лист1";#N/A,#N/A,TRUE,"Лист2";#N/A,#N/A,TRUE,"Лист3"}</definedName>
    <definedName name="укеееукеееееееееееееее" hidden="1">{#N/A,#N/A,TRUE,"Лист1";#N/A,#N/A,TRUE,"Лист2";#N/A,#N/A,TRUE,"Лист3"}</definedName>
    <definedName name="укен45енук" localSheetId="11" hidden="1">{"Маржа для директора",#N/A,FALSE,"Маржа Чисто Влад ";"Маржа для директора",#N/A,FALSE,"Маржа Хабаровск";"Маржа для директора",#N/A,FALSE,"Маржа СВОД"}</definedName>
    <definedName name="укен45енук" localSheetId="12" hidden="1">{"Маржа для директора",#N/A,FALSE,"Маржа Чисто Влад ";"Маржа для директора",#N/A,FALSE,"Маржа Хабаровск";"Маржа для директора",#N/A,FALSE,"Маржа СВОД"}</definedName>
    <definedName name="укен45енук" hidden="1">{"Маржа для директора",#N/A,FALSE,"Маржа Чисто Влад ";"Маржа для директора",#N/A,FALSE,"Маржа Хабаровск";"Маржа для директора",#N/A,FALSE,"Маржа СВОД"}</definedName>
    <definedName name="укенке" localSheetId="11" hidden="1">{"Маржа для директора",#N/A,FALSE,"Маржа Чисто Влад ";"Маржа для директора",#N/A,FALSE,"Маржа Хабаровск";"Маржа для директора",#N/A,FALSE,"Маржа СВОД"}</definedName>
    <definedName name="укенке" localSheetId="12" hidden="1">{"Маржа для директора",#N/A,FALSE,"Маржа Чисто Влад ";"Маржа для директора",#N/A,FALSE,"Маржа Хабаровск";"Маржа для директора",#N/A,FALSE,"Маржа СВОД"}</definedName>
    <definedName name="укенке" hidden="1">{"Маржа для директора",#N/A,FALSE,"Маржа Чисто Влад ";"Маржа для директора",#N/A,FALSE,"Маржа Хабаровск";"Маржа для директора",#N/A,FALSE,"Маржа СВОД"}</definedName>
    <definedName name="укенкей">{"Маржа для директора",#N/A,FALSE,"Маржа Чисто Влад ";"Маржа для директора",#N/A,FALSE,"Маржа Хабаровск";"Маржа для директора",#N/A,FALSE,"Маржа СВОД"}</definedName>
    <definedName name="укенкеп" localSheetId="11" hidden="1">{"Маржа для директора",#N/A,FALSE,"Маржа Чисто Влад ";"Маржа для директора",#N/A,FALSE,"Маржа Хабаровск";"Маржа для директора",#N/A,FALSE,"Маржа СВОД"}</definedName>
    <definedName name="укенкеп" localSheetId="12" hidden="1">{"Маржа для директора",#N/A,FALSE,"Маржа Чисто Влад ";"Маржа для директора",#N/A,FALSE,"Маржа Хабаровск";"Маржа для директора",#N/A,FALSE,"Маржа СВОД"}</definedName>
    <definedName name="укенкеп" hidden="1">{"Маржа для директора",#N/A,FALSE,"Маржа Чисто Влад ";"Маржа для директора",#N/A,FALSE,"Маржа Хабаровск";"Маржа для директора",#N/A,FALSE,"Маржа СВОД"}</definedName>
    <definedName name="укенкерпк" localSheetId="11" hidden="1">{"Маржа для директора",#N/A,FALSE,"Маржа Чисто Влад ";"Маржа для директора",#N/A,FALSE,"Маржа Хабаровск";"Маржа для директора",#N/A,FALSE,"Маржа СВОД"}</definedName>
    <definedName name="укенкерпк" localSheetId="12" hidden="1">{"Маржа для директора",#N/A,FALSE,"Маржа Чисто Влад ";"Маржа для директора",#N/A,FALSE,"Маржа Хабаровск";"Маржа для директора",#N/A,FALSE,"Маржа СВОД"}</definedName>
    <definedName name="укенкерпк" hidden="1">{"Маржа для директора",#N/A,FALSE,"Маржа Чисто Влад ";"Маржа для директора",#N/A,FALSE,"Маржа Хабаровск";"Маржа для директора",#N/A,FALSE,"Маржа СВОД"}</definedName>
    <definedName name="укенукнеу" localSheetId="11" hidden="1">{"Маржа для директора",#N/A,FALSE,"Маржа Чисто Влад ";"Маржа для директора",#N/A,FALSE,"Маржа Хабаровск";"Маржа для директора",#N/A,FALSE,"Маржа СВОД"}</definedName>
    <definedName name="укенукнеу" localSheetId="12" hidden="1">{"Маржа для директора",#N/A,FALSE,"Маржа Чисто Влад ";"Маржа для директора",#N/A,FALSE,"Маржа Хабаровск";"Маржа для директора",#N/A,FALSE,"Маржа СВОД"}</definedName>
    <definedName name="укенукнеу" hidden="1">{"Маржа для директора",#N/A,FALSE,"Маржа Чисто Влад ";"Маржа для директора",#N/A,FALSE,"Маржа Хабаровск";"Маржа для директора",#N/A,FALSE,"Маржа СВОД"}</definedName>
    <definedName name="укео">[16]Диапазоны!#REF!</definedName>
    <definedName name="укепек">#REF!</definedName>
    <definedName name="укепцы">#REF!</definedName>
    <definedName name="укеуке" localSheetId="11" hidden="1">{"Маржа для директора",#N/A,FALSE,"Маржа Чисто Влад ";"Маржа для директора",#N/A,FALSE,"Маржа Хабаровск";"Маржа для директора",#N/A,FALSE,"Маржа СВОД"}</definedName>
    <definedName name="укеуке" localSheetId="12" hidden="1">{"Маржа для директора",#N/A,FALSE,"Маржа Чисто Влад ";"Маржа для директора",#N/A,FALSE,"Маржа Хабаровск";"Маржа для директора",#N/A,FALSE,"Маржа СВОД"}</definedName>
    <definedName name="укеуке" hidden="1">{"Маржа для директора",#N/A,FALSE,"Маржа Чисто Влад ";"Маржа для директора",#N/A,FALSE,"Маржа Хабаровск";"Маржа для директора",#N/A,FALSE,"Маржа СВОД"}</definedName>
    <definedName name="укеукеу" localSheetId="11" hidden="1">{"Маржа для директора",#N/A,FALSE,"Маржа Чисто Влад ";"Маржа для директора",#N/A,FALSE,"Маржа Хабаровск";"Маржа для директора",#N/A,FALSE,"Маржа СВОД"}</definedName>
    <definedName name="укеукеу" localSheetId="12" hidden="1">{"Маржа для директора",#N/A,FALSE,"Маржа Чисто Влад ";"Маржа для директора",#N/A,FALSE,"Маржа Хабаровск";"Маржа для директора",#N/A,FALSE,"Маржа СВОД"}</definedName>
    <definedName name="укеукеу" hidden="1">{"Маржа для директора",#N/A,FALSE,"Маржа Чисто Влад ";"Маржа для директора",#N/A,FALSE,"Маржа Хабаровск";"Маржа для директора",#N/A,FALSE,"Маржа СВОД"}</definedName>
    <definedName name="укеукеу3к" localSheetId="11" hidden="1">{"Маржа для директора",#N/A,FALSE,"Маржа Чисто Влад ";"Маржа для директора",#N/A,FALSE,"Маржа Хабаровск";"Маржа для директора",#N/A,FALSE,"Маржа СВОД"}</definedName>
    <definedName name="укеукеу3к" localSheetId="12" hidden="1">{"Маржа для директора",#N/A,FALSE,"Маржа Чисто Влад ";"Маржа для директора",#N/A,FALSE,"Маржа Хабаровск";"Маржа для директора",#N/A,FALSE,"Маржа СВОД"}</definedName>
    <definedName name="укеукеу3к" hidden="1">{"Маржа для директора",#N/A,FALSE,"Маржа Чисто Влад ";"Маржа для директора",#N/A,FALSE,"Маржа Хабаровск";"Маржа для директора",#N/A,FALSE,"Маржа СВОД"}</definedName>
    <definedName name="укеукеуеуе" localSheetId="11" hidden="1">{#N/A,#N/A,TRUE,"Лист1";#N/A,#N/A,TRUE,"Лист2";#N/A,#N/A,TRUE,"Лист3"}</definedName>
    <definedName name="укеукеуеуе" localSheetId="12" hidden="1">{#N/A,#N/A,TRUE,"Лист1";#N/A,#N/A,TRUE,"Лист2";#N/A,#N/A,TRUE,"Лист3"}</definedName>
    <definedName name="укеукеуеуе" hidden="1">{#N/A,#N/A,TRUE,"Лист1";#N/A,#N/A,TRUE,"Лист2";#N/A,#N/A,TRUE,"Лист3"}</definedName>
    <definedName name="укеукп" localSheetId="11" hidden="1">{"Маржа для директора",#N/A,FALSE,"Маржа Чисто Влад ";"Маржа для директора",#N/A,FALSE,"Маржа Хабаровск";"Маржа для директора",#N/A,FALSE,"Маржа СВОД"}</definedName>
    <definedName name="укеукп" localSheetId="12" hidden="1">{"Маржа для директора",#N/A,FALSE,"Маржа Чисто Влад ";"Маржа для директора",#N/A,FALSE,"Маржа Хабаровск";"Маржа для директора",#N/A,FALSE,"Маржа СВОД"}</definedName>
    <definedName name="укеукп" hidden="1">{"Маржа для директора",#N/A,FALSE,"Маржа Чисто Влад ";"Маржа для директора",#N/A,FALSE,"Маржа Хабаровск";"Маржа для директора",#N/A,FALSE,"Маржа СВОД"}</definedName>
    <definedName name="укецукейц">#REF!</definedName>
    <definedName name="укйук" hidden="1">#REF!,#REF!,#REF!</definedName>
    <definedName name="укке" hidden="1">{"Маржа для директора",#N/A,FALSE,"Маржа Чисто Влад ";"Маржа для директора",#N/A,FALSE,"Маржа Хабаровск";"Маржа для директора",#N/A,FALSE,"Маржа СВОД"}</definedName>
    <definedName name="укн">#REF!</definedName>
    <definedName name="укненкегнке" localSheetId="11" hidden="1">{"Маржа для директора",#N/A,FALSE,"Маржа Чисто Влад ";"Маржа для директора",#N/A,FALSE,"Маржа Хабаровск";"Маржа для директора",#N/A,FALSE,"Маржа СВОД"}</definedName>
    <definedName name="укненкегнке" localSheetId="12" hidden="1">{"Маржа для директора",#N/A,FALSE,"Маржа Чисто Влад ";"Маржа для директора",#N/A,FALSE,"Маржа Хабаровск";"Маржа для директора",#N/A,FALSE,"Маржа СВОД"}</definedName>
    <definedName name="укненкегнке" hidden="1">{"Маржа для директора",#N/A,FALSE,"Маржа Чисто Влад ";"Маржа для директора",#N/A,FALSE,"Маржа Хабаровск";"Маржа для директора",#N/A,FALSE,"Маржа СВОД"}</definedName>
    <definedName name="укнерек">#REF!</definedName>
    <definedName name="укнкенр">[17]Титульный!$F$13</definedName>
    <definedName name="укно">'[7]Прил 1'!#REF!</definedName>
    <definedName name="укнпнепн">[57]Лист1!#REF!</definedName>
    <definedName name="укнркенпук">#REF!</definedName>
    <definedName name="укнркепнук" localSheetId="11" hidden="1">{"Маржа для директора",#N/A,FALSE,"Маржа Чисто Влад ";"Маржа для директора",#N/A,FALSE,"Маржа Хабаровск";"Маржа для директора",#N/A,FALSE,"Маржа СВОД"}</definedName>
    <definedName name="укнркепнук" localSheetId="12" hidden="1">{"Маржа для директора",#N/A,FALSE,"Маржа Чисто Влад ";"Маржа для директора",#N/A,FALSE,"Маржа Хабаровск";"Маржа для директора",#N/A,FALSE,"Маржа СВОД"}</definedName>
    <definedName name="укнркепнук" hidden="1">{"Маржа для директора",#N/A,FALSE,"Маржа Чисто Влад ";"Маржа для директора",#N/A,FALSE,"Маржа Хабаровск";"Маржа для директора",#N/A,FALSE,"Маржа СВОД"}</definedName>
    <definedName name="укнру">#REF!,#REF!,#REF!,#REF!,#REF!,#REF!,#REF!</definedName>
    <definedName name="укнряыч">P1_T21.2.2?Data,P2_T21.2.2?Data</definedName>
    <definedName name="укорк">[9]FES!#REF!</definedName>
    <definedName name="укп" localSheetId="11">#N/A</definedName>
    <definedName name="укп" localSheetId="12">#N/A</definedName>
    <definedName name="укп">#N/A</definedName>
    <definedName name="укпвапупу" localSheetId="11" hidden="1">{"Маржа для директора",#N/A,FALSE,"Маржа Чисто Влад ";"Маржа для директора",#N/A,FALSE,"Маржа Хабаровск";"Маржа для директора",#N/A,FALSE,"Маржа СВОД"}</definedName>
    <definedName name="укпвапупу" localSheetId="12" hidden="1">{"Маржа для директора",#N/A,FALSE,"Маржа Чисто Влад ";"Маржа для директора",#N/A,FALSE,"Маржа Хабаровск";"Маржа для директора",#N/A,FALSE,"Маржа СВОД"}</definedName>
    <definedName name="укпвапупу" hidden="1">{"Маржа для директора",#N/A,FALSE,"Маржа Чисто Влад ";"Маржа для директора",#N/A,FALSE,"Маржа Хабаровск";"Маржа для директора",#N/A,FALSE,"Маржа СВОД"}</definedName>
    <definedName name="укпкеп">#N/A</definedName>
    <definedName name="укпнкепн">#REF!</definedName>
    <definedName name="УКПНФУ" hidden="1">{"Маржа для директора",#N/A,FALSE,"Маржа Чисто Влад ";"Маржа для директора",#N/A,FALSE,"Маржа Хабаровск";"Маржа для директора",#N/A,FALSE,"Маржа СВОД"}</definedName>
    <definedName name="укпрузшп">#REF!</definedName>
    <definedName name="укпршзу">#REF!</definedName>
    <definedName name="укпршупр" hidden="1">{"Маржа для директора",#N/A,FALSE,"Маржа Чисто Влад ";"Маржа для директора",#N/A,FALSE,"Маржа Хабаровск";"Маржа для директора",#N/A,FALSE,"Маржа СВОД"}</definedName>
    <definedName name="укпу" hidden="1">{"Маржа для директора",#N/A,FALSE,"Маржа Чисто Влад ";"Маржа для директора",#N/A,FALSE,"Маржа Хабаровск";"Маржа для директора",#N/A,FALSE,"Маржа СВОД"}</definedName>
    <definedName name="укпукп">'[44]Приложение №30'!#REF!</definedName>
    <definedName name="укпуц">#REF!</definedName>
    <definedName name="укр">#REF!</definedName>
    <definedName name="укруу" hidden="1">{"Маржа для директора",#N/A,FALSE,"Маржа Чисто Влад ";"Маржа для директора",#N/A,FALSE,"Маржа Хабаровск";"Маржа для директора",#N/A,FALSE,"Маржа СВОД"}</definedName>
    <definedName name="укрыиач">#REF!</definedName>
    <definedName name="укрыу" hidden="1">{"Маржа для директора",#N/A,FALSE,"Маржа Чисто Влад ";"Маржа для директора",#N/A,FALSE,"Маржа Хабаровск";"Маржа для директора",#N/A,FALSE,"Маржа СВОД"}</definedName>
    <definedName name="уку">#REF!</definedName>
    <definedName name="укуеукап" localSheetId="11" hidden="1">{"Маржа для директора",#N/A,FALSE,"Маржа Чисто Влад ";"Маржа для директора",#N/A,FALSE,"Маржа Хабаровск";"Маржа для директора",#N/A,FALSE,"Маржа СВОД"}</definedName>
    <definedName name="укуеукап" localSheetId="12" hidden="1">{"Маржа для директора",#N/A,FALSE,"Маржа Чисто Влад ";"Маржа для директора",#N/A,FALSE,"Маржа Хабаровск";"Маржа для директора",#N/A,FALSE,"Маржа СВОД"}</definedName>
    <definedName name="укуеукап" hidden="1">{"Маржа для директора",#N/A,FALSE,"Маржа Чисто Влад ";"Маржа для директора",#N/A,FALSE,"Маржа Хабаровск";"Маржа для директора",#N/A,FALSE,"Маржа СВОД"}</definedName>
    <definedName name="укуц" localSheetId="11" hidden="1">{"Маржа для директора",#N/A,FALSE,"Маржа Чисто Влад ";"Маржа для директора",#N/A,FALSE,"Маржа Хабаровск";"Маржа для директора",#N/A,FALSE,"Маржа СВОД"}</definedName>
    <definedName name="укуц" localSheetId="12" hidden="1">{"Маржа для директора",#N/A,FALSE,"Маржа Чисто Влад ";"Маржа для директора",#N/A,FALSE,"Маржа Хабаровск";"Маржа для директора",#N/A,FALSE,"Маржа СВОД"}</definedName>
    <definedName name="укуц" hidden="1">{"Маржа для директора",#N/A,FALSE,"Маржа Чисто Влад ";"Маржа для директора",#N/A,FALSE,"Маржа Хабаровск";"Маржа для директора",#N/A,FALSE,"Маржа СВОД"}</definedName>
    <definedName name="укфрй" hidden="1">{#N/A,#N/A,TRUE,"Лист1";#N/A,#N/A,TRUE,"Лист2";#N/A,#N/A,TRUE,"Лист3"}</definedName>
    <definedName name="укц">#REF!</definedName>
    <definedName name="укце">#REF!</definedName>
    <definedName name="укцфр" hidden="1">{#N/A,#N/A,TRUE,"Лист1";#N/A,#N/A,TRUE,"Лист2";#N/A,#N/A,TRUE,"Лист3"}</definedName>
    <definedName name="укццршзук">#REF!</definedName>
    <definedName name="укцы">#REF!</definedName>
    <definedName name="укываро">[3]FES!#REF!</definedName>
    <definedName name="умер">#N/A</definedName>
    <definedName name="умпвап">#N/A</definedName>
    <definedName name="ун">[3]FES!#REF!</definedName>
    <definedName name="ун7" hidden="1">{"Маржа для директора",#N/A,FALSE,"Маржа Чисто Влад ";"Маржа для директора",#N/A,FALSE,"Маржа Хабаровск";"Маржа для директора",#N/A,FALSE,"Маржа СВОД"}</definedName>
    <definedName name="унвпа">#N/A</definedName>
    <definedName name="унеоуфваы">#REF!</definedName>
    <definedName name="унрг">#REF!</definedName>
    <definedName name="унукенр">'[103]3.6.'!#REF!</definedName>
    <definedName name="унфй">#REF!</definedName>
    <definedName name="уоруыу" hidden="1">{"Маржа для директора",#N/A,FALSE,"Маржа Чисто Влад ";"Маржа для директора",#N/A,FALSE,"Маржа Хабаровск";"Маржа для директора",#N/A,FALSE,"Маржа СВОД"}</definedName>
    <definedName name="УП">#N/A</definedName>
    <definedName name="упв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е">#REF!</definedName>
    <definedName name="упукепуфц">[19]REESTR!#REF!</definedName>
    <definedName name="упцукпц">[26]Справочники!$G$13</definedName>
    <definedName name="урвап">#REF!</definedName>
    <definedName name="урз">#REF!</definedName>
    <definedName name="уркп">#REF!</definedName>
    <definedName name="УровниНапряжения_6">'[11]6'!$C$5:$U$5</definedName>
    <definedName name="урукр" hidden="1">#REF!,#REF!,#REF!</definedName>
    <definedName name="УРЦКЦУЕП" hidden="1">{#N/A,#N/A,TRUE,"Лист1";#N/A,#N/A,TRUE,"Лист2";#N/A,#N/A,TRUE,"Лист3"}</definedName>
    <definedName name="уры">[37]FST5!$G$149:$G$165,P1_dip,P2_dip,P3_dip,P4_dip</definedName>
    <definedName name="урыу" hidden="1">{"Маржа для директора",#N/A,FALSE,"Маржа Чисто Влад ";"Маржа для директора",#N/A,FALSE,"Маржа Хабаровск";"Маржа для директора",#N/A,FALSE,"Маржа СВОД"}</definedName>
    <definedName name="УслугиЗаСодержаниеНаМВТУровниНапряжения">'[11]24'!$B$33:$B$38</definedName>
    <definedName name="УслугиЗаСодержаниеУровниНапряжения">'[11]24'!$B$40:$B$45</definedName>
    <definedName name="уу">#N/A</definedName>
    <definedName name="уук" localSheetId="11">#REF!</definedName>
    <definedName name="уук" localSheetId="12">#REF!</definedName>
    <definedName name="уук">#REF!</definedName>
    <definedName name="ууу">#N/A</definedName>
    <definedName name="ууугн">#REF!</definedName>
    <definedName name="уууу" localSheetId="11">#REF!</definedName>
    <definedName name="уууу" localSheetId="12">#REF!</definedName>
    <definedName name="уууу">#REF!</definedName>
    <definedName name="уууу7н54кн">#REF!</definedName>
    <definedName name="ууууу" localSheetId="11">#REF!</definedName>
    <definedName name="ууууу" localSheetId="12">#REF!</definedName>
    <definedName name="ууууу">#REF!</definedName>
    <definedName name="уууууу" localSheetId="11">#N/A</definedName>
    <definedName name="уууууу" localSheetId="12">#N/A</definedName>
    <definedName name="уууууу">#N/A</definedName>
    <definedName name="УФ">#N/A</definedName>
    <definedName name="УФ49А">#N/A</definedName>
    <definedName name="УФ56ОТ" localSheetId="11">'[10]5.2-опер.рас ПП'!УФ56ОТ</definedName>
    <definedName name="УФ56ОТ" localSheetId="12">'[10]5.2-опер.рас ПП'!УФ56ОТ</definedName>
    <definedName name="УФ56ОТ">#N/A</definedName>
    <definedName name="уфапщщшуупъ" hidden="1">{"Маржа для директора",#N/A,FALSE,"Маржа Чисто Влад ";"Маржа для директора",#N/A,FALSE,"Маржа Хабаровск";"Маржа для директора",#N/A,FALSE,"Маржа СВОД"}</definedName>
    <definedName name="УФЕУМ">#REF!</definedName>
    <definedName name="уфпк">#REF!</definedName>
    <definedName name="уфпрудшп" hidden="1">{"Маржа для директора",#N/A,FALSE,"Маржа Чисто Влад ";"Маржа для директора",#N/A,FALSE,"Маржа Хабаровск";"Маржа для директора",#N/A,FALSE,"Маржа СВОД"}</definedName>
    <definedName name="уфук">[26]Справочники!$E$15</definedName>
    <definedName name="уфукепфук">IF([0]!пуцф,Header_Row+[0]!цкпукп,Header_Row)</definedName>
    <definedName name="уфы">[9]FES!#REF!</definedName>
    <definedName name="уфыук">#REF!</definedName>
    <definedName name="уфыцпр" hidden="1">{"Маржа для директора",#N/A,FALSE,"Маржа Чисто Влад ";"Маржа для директора",#N/A,FALSE,"Маржа Хабаровск";"Маржа для директора",#N/A,FALSE,"Маржа СВОД"}</definedName>
    <definedName name="уфэ">#N/A</definedName>
    <definedName name="уц">[110]!уц</definedName>
    <definedName name="уц3ф">#REF!</definedName>
    <definedName name="уцапек" localSheetId="11">#REF!</definedName>
    <definedName name="уцапек" localSheetId="12">#REF!</definedName>
    <definedName name="уцапек">#REF!</definedName>
    <definedName name="уцац" localSheetId="11" hidden="1">{"Маржа для директора",#N/A,FALSE,"Маржа Чисто Влад ";"Маржа для директора",#N/A,FALSE,"Маржа Хабаровск";"Маржа для директора",#N/A,FALSE,"Маржа СВОД"}</definedName>
    <definedName name="уцац" localSheetId="12" hidden="1">{"Маржа для директора",#N/A,FALSE,"Маржа Чисто Влад ";"Маржа для директора",#N/A,FALSE,"Маржа Хабаровск";"Маржа для директора",#N/A,FALSE,"Маржа СВОД"}</definedName>
    <definedName name="уцац" hidden="1">{"Маржа для директора",#N/A,FALSE,"Маржа Чисто Влад ";"Маржа для директора",#N/A,FALSE,"Маржа Хабаровск";"Маржа для директора",#N/A,FALSE,"Маржа СВОД"}</definedName>
    <definedName name="уцецйуе">#REF!</definedName>
    <definedName name="уцй">[110]!уцй</definedName>
    <definedName name="уцк23кц" localSheetId="11" hidden="1">{"Маржа для директора",#N/A,FALSE,"Маржа Чисто Влад ";"Маржа для директора",#N/A,FALSE,"Маржа Хабаровск";"Маржа для директора",#N/A,FALSE,"Маржа СВОД"}</definedName>
    <definedName name="уцк23кц" localSheetId="12" hidden="1">{"Маржа для директора",#N/A,FALSE,"Маржа Чисто Влад ";"Маржа для директора",#N/A,FALSE,"Маржа Хабаровск";"Маржа для директора",#N/A,FALSE,"Маржа СВОД"}</definedName>
    <definedName name="уцк23кц" hidden="1">{"Маржа для директора",#N/A,FALSE,"Маржа Чисто Влад ";"Маржа для директора",#N/A,FALSE,"Маржа Хабаровск";"Маржа для директора",#N/A,FALSE,"Маржа СВОД"}</definedName>
    <definedName name="уцкр" hidden="1">{"Маржа для директора",#N/A,FALSE,"Маржа Чисто Влад ";"Маржа для директора",#N/A,FALSE,"Маржа Хабаровск";"Маржа для директора",#N/A,FALSE,"Маржа СВОД"}</definedName>
    <definedName name="уцкрукнр">#REF!</definedName>
    <definedName name="уцноуен" hidden="1">#REF!,#REF!,#REF!,#REF!,#REF!,#REF!,#REF!,#REF!,#REF!,#REF!,#REF!</definedName>
    <definedName name="уцука">#REF!</definedName>
    <definedName name="уцуке">#REF!</definedName>
    <definedName name="уццуаыв" localSheetId="11" hidden="1">{"Маржа для директора",#N/A,FALSE,"Маржа Чисто Влад ";"Маржа для директора",#N/A,FALSE,"Маржа Хабаровск";"Маржа для директора",#N/A,FALSE,"Маржа СВОД"}</definedName>
    <definedName name="уццуаыв" localSheetId="12" hidden="1">{"Маржа для директора",#N/A,FALSE,"Маржа Чисто Влад ";"Маржа для директора",#N/A,FALSE,"Маржа Хабаровск";"Маржа для директора",#N/A,FALSE,"Маржа СВОД"}</definedName>
    <definedName name="уццуаыв" hidden="1">{"Маржа для директора",#N/A,FALSE,"Маржа Чисто Влад ";"Маржа для директора",#N/A,FALSE,"Маржа Хабаровск";"Маржа для директора",#N/A,FALSE,"Маржа СВОД"}</definedName>
    <definedName name="уш9з">#REF!</definedName>
    <definedName name="ушепрщху">#REF!</definedName>
    <definedName name="ушерзэ">#REF!</definedName>
    <definedName name="ушпрузщ">#REF!</definedName>
    <definedName name="УЫЕВП" hidden="1">{"Маржа для директора",#N/A,FALSE,"Маржа Чисто Влад ";"Маржа для директора",#N/A,FALSE,"Маржа Хабаровск";"Маржа для директора",#N/A,FALSE,"Маржа СВОД"}</definedName>
    <definedName name="уырв" hidden="1">{#N/A,#N/A,TRUE,"Лист1";#N/A,#N/A,TRUE,"Лист2";#N/A,#N/A,TRUE,"Лист3"}</definedName>
    <definedName name="уырув" hidden="1">{"Маржа для директора",#N/A,FALSE,"Маржа Чисто Влад ";"Маржа для директора",#N/A,FALSE,"Маржа Хабаровск";"Маржа для директора",#N/A,FALSE,"Маржа СВОД"}</definedName>
    <definedName name="уыукпе">#N/A</definedName>
    <definedName name="ф" localSheetId="11">#N/A</definedName>
    <definedName name="ф" localSheetId="12">#N/A</definedName>
    <definedName name="ф">#N/A</definedName>
    <definedName name="ф.2_010_1" localSheetId="11">#REF!</definedName>
    <definedName name="ф.2_010_1" localSheetId="12">#REF!</definedName>
    <definedName name="ф.2_010_1">#REF!</definedName>
    <definedName name="ф.2_010_2" localSheetId="11">#REF!</definedName>
    <definedName name="ф.2_010_2" localSheetId="12">#REF!</definedName>
    <definedName name="ф.2_010_2">#REF!</definedName>
    <definedName name="ф.2_020_1" localSheetId="11">#REF!</definedName>
    <definedName name="ф.2_020_1" localSheetId="12">#REF!</definedName>
    <definedName name="ф.2_020_1">#REF!</definedName>
    <definedName name="ф.2_020_2" localSheetId="11">#REF!</definedName>
    <definedName name="ф.2_020_2" localSheetId="12">#REF!</definedName>
    <definedName name="ф.2_020_2">#REF!</definedName>
    <definedName name="ф.2_029_1" localSheetId="11">#REF!</definedName>
    <definedName name="ф.2_029_1" localSheetId="12">#REF!</definedName>
    <definedName name="ф.2_029_1">#REF!</definedName>
    <definedName name="ф.2_029_2" localSheetId="11">#REF!</definedName>
    <definedName name="ф.2_029_2" localSheetId="12">#REF!</definedName>
    <definedName name="ф.2_029_2">#REF!</definedName>
    <definedName name="ф.2_030_1" localSheetId="11">#REF!</definedName>
    <definedName name="ф.2_030_1" localSheetId="12">#REF!</definedName>
    <definedName name="ф.2_030_1">#REF!</definedName>
    <definedName name="ф.2_030_2" localSheetId="11">#REF!</definedName>
    <definedName name="ф.2_030_2" localSheetId="12">#REF!</definedName>
    <definedName name="ф.2_030_2">#REF!</definedName>
    <definedName name="ф.2_040_1" localSheetId="11">#REF!</definedName>
    <definedName name="ф.2_040_1" localSheetId="12">#REF!</definedName>
    <definedName name="ф.2_040_1">#REF!</definedName>
    <definedName name="ф.2_040_2" localSheetId="11">#REF!</definedName>
    <definedName name="ф.2_040_2" localSheetId="12">#REF!</definedName>
    <definedName name="ф.2_040_2">#REF!</definedName>
    <definedName name="ф.2_050_1" localSheetId="11">#REF!</definedName>
    <definedName name="ф.2_050_1" localSheetId="12">#REF!</definedName>
    <definedName name="ф.2_050_1">#REF!</definedName>
    <definedName name="ф.2_050_2" localSheetId="11">#REF!</definedName>
    <definedName name="ф.2_050_2" localSheetId="12">#REF!</definedName>
    <definedName name="ф.2_050_2">#REF!</definedName>
    <definedName name="ф.2_090_1" localSheetId="11">#REF!</definedName>
    <definedName name="ф.2_090_1" localSheetId="12">#REF!</definedName>
    <definedName name="ф.2_090_1">#REF!</definedName>
    <definedName name="ф.2_090_2" localSheetId="11">#REF!</definedName>
    <definedName name="ф.2_090_2" localSheetId="12">#REF!</definedName>
    <definedName name="ф.2_090_2">#REF!</definedName>
    <definedName name="ф.2_100_1" localSheetId="11">#REF!</definedName>
    <definedName name="ф.2_100_1" localSheetId="12">#REF!</definedName>
    <definedName name="ф.2_100_1">#REF!</definedName>
    <definedName name="ф.2_100_2" localSheetId="11">#REF!</definedName>
    <definedName name="ф.2_100_2" localSheetId="12">#REF!</definedName>
    <definedName name="ф.2_100_2">#REF!</definedName>
    <definedName name="ф.2_140_1" localSheetId="11">#REF!</definedName>
    <definedName name="ф.2_140_1" localSheetId="12">#REF!</definedName>
    <definedName name="ф.2_140_1">#REF!</definedName>
    <definedName name="ф.2_140_2" localSheetId="11">#REF!</definedName>
    <definedName name="ф.2_140_2" localSheetId="12">#REF!</definedName>
    <definedName name="ф.2_140_2">#REF!</definedName>
    <definedName name="ф.2_141_1" localSheetId="11">#REF!</definedName>
    <definedName name="ф.2_141_1" localSheetId="12">#REF!</definedName>
    <definedName name="ф.2_141_1">#REF!</definedName>
    <definedName name="ф.2_141_2" localSheetId="11">#REF!</definedName>
    <definedName name="ф.2_141_2" localSheetId="12">#REF!</definedName>
    <definedName name="ф.2_141_2">#REF!</definedName>
    <definedName name="ф.2_142_1" localSheetId="11">#REF!</definedName>
    <definedName name="ф.2_142_1" localSheetId="12">#REF!</definedName>
    <definedName name="ф.2_142_1">#REF!</definedName>
    <definedName name="ф.2_142_2" localSheetId="11">#REF!</definedName>
    <definedName name="ф.2_142_2" localSheetId="12">#REF!</definedName>
    <definedName name="ф.2_142_2">#REF!</definedName>
    <definedName name="ф.2_150_1" localSheetId="11">#REF!</definedName>
    <definedName name="ф.2_150_1" localSheetId="12">#REF!</definedName>
    <definedName name="ф.2_150_1">#REF!</definedName>
    <definedName name="ф.2_150_2" localSheetId="11">#REF!</definedName>
    <definedName name="ф.2_150_2" localSheetId="12">#REF!</definedName>
    <definedName name="ф.2_150_2">#REF!</definedName>
    <definedName name="ф.2_190_1" localSheetId="11">#REF!</definedName>
    <definedName name="ф.2_190_1" localSheetId="12">#REF!</definedName>
    <definedName name="ф.2_190_1">#REF!</definedName>
    <definedName name="ф.2_190_2" localSheetId="11">#REF!</definedName>
    <definedName name="ф.2_190_2" localSheetId="12">#REF!</definedName>
    <definedName name="ф.2_190_2">#REF!</definedName>
    <definedName name="ф0113" localSheetId="11">#REF!</definedName>
    <definedName name="ф0113" localSheetId="12">#REF!</definedName>
    <definedName name="ф0113">#REF!</definedName>
    <definedName name="ф11111" localSheetId="11" hidden="1">{#N/A,#N/A,TRUE,"Лист1";#N/A,#N/A,TRUE,"Лист2";#N/A,#N/A,TRUE,"Лист3"}</definedName>
    <definedName name="ф11111" localSheetId="12" hidden="1">{#N/A,#N/A,TRUE,"Лист1";#N/A,#N/A,TRUE,"Лист2";#N/A,#N/A,TRUE,"Лист3"}</definedName>
    <definedName name="ф11111" hidden="1">{#N/A,#N/A,TRUE,"Лист1";#N/A,#N/A,TRUE,"Лист2";#N/A,#N/A,TRUE,"Лист3"}</definedName>
    <definedName name="ф176" localSheetId="11">#REF!</definedName>
    <definedName name="ф176" localSheetId="12">#REF!</definedName>
    <definedName name="ф176">#REF!</definedName>
    <definedName name="ф3">'[126]договор (3)'!$B$96</definedName>
    <definedName name="фам">#N/A</definedName>
    <definedName name="фв" localSheetId="11">#REF!</definedName>
    <definedName name="фв" localSheetId="12">#REF!</definedName>
    <definedName name="фв">#REF!</definedName>
    <definedName name="фвап">#N/A</definedName>
    <definedName name="фвапфыва">[3]FES!#REF!</definedName>
    <definedName name="фвапфыпфпфы">#N/A</definedName>
    <definedName name="фвар">#REF!</definedName>
    <definedName name="фварф">#N/A</definedName>
    <definedName name="фвв">#N/A</definedName>
    <definedName name="фвкп">[17]REESTR!$X$2:$X$240</definedName>
    <definedName name="фвпрол">#REF!</definedName>
    <definedName name="фвцу" localSheetId="11">#REF!</definedName>
    <definedName name="фвцу" localSheetId="12">#REF!</definedName>
    <definedName name="фвцу">#REF!</definedName>
    <definedName name="фвыпук">[26]Справочники!$F$10</definedName>
    <definedName name="фев" localSheetId="11">#REF!</definedName>
    <definedName name="фев" localSheetId="12">#REF!</definedName>
    <definedName name="фев">#REF!</definedName>
    <definedName name="фев2" localSheetId="11">#REF!</definedName>
    <definedName name="фев2" localSheetId="12">#REF!</definedName>
    <definedName name="фев2">#REF!</definedName>
    <definedName name="февраль_16" localSheetId="11">#REF!</definedName>
    <definedName name="февраль_16" localSheetId="12">#REF!</definedName>
    <definedName name="февраль_16">#REF!</definedName>
    <definedName name="фильтр" localSheetId="11">#REF!</definedName>
    <definedName name="фильтр" localSheetId="12">#REF!</definedName>
    <definedName name="фильтр">#REF!</definedName>
    <definedName name="фирма">[149]КП!$A$1</definedName>
    <definedName name="ФКИ" hidden="1">{"Маржа для директора",#N/A,FALSE,"Маржа Чисто Влад ";"Маржа для директора",#N/A,FALSE,"Маржа Хабаровск";"Маржа для директора",#N/A,FALSE,"Маржа СВОД"}</definedName>
    <definedName name="фкпйфцу">#REF!</definedName>
    <definedName name="фо" localSheetId="11">#REF!</definedName>
    <definedName name="фо" localSheetId="12">#REF!</definedName>
    <definedName name="фо">#REF!</definedName>
    <definedName name="Форма">#N/A</definedName>
    <definedName name="форма_обяз" localSheetId="11">#REF!</definedName>
    <definedName name="форма_обяз" localSheetId="12">#REF!</definedName>
    <definedName name="форма_обяз">#REF!</definedName>
    <definedName name="ФОРМА1" localSheetId="11">#REF!</definedName>
    <definedName name="ФОРМА1" localSheetId="12">#REF!</definedName>
    <definedName name="ФОРМА1">#REF!</definedName>
    <definedName name="Формат_ширина">#N/A</definedName>
    <definedName name="фп">#REF!</definedName>
    <definedName name="фпеуе" hidden="1">{"Маржа для директора",#N/A,FALSE,"Маржа Чисто Влад ";"Маржа для директора",#N/A,FALSE,"Маржа Хабаровск";"Маржа для директора",#N/A,FALSE,"Маржа СВОД"}</definedName>
    <definedName name="фуапгршзу" hidden="1">{"Маржа для директора",#N/A,FALSE,"Маржа Чисто Влад ";"Маржа для директора",#N/A,FALSE,"Маржа Хабаровск";"Маржа для директора",#N/A,FALSE,"Маржа СВОД"}</definedName>
    <definedName name="фувфяр">#REF!</definedName>
    <definedName name="фук">[21]Инструкция!$B$3</definedName>
    <definedName name="фукейце">'[44]Приложение №3'!#REF!</definedName>
    <definedName name="фукейцу">#REF!,#REF!,#REF!,#REF!,#REF!,#REF!,#REF!,#REF!,#REF!,#REF!,#REF!,#REF!</definedName>
    <definedName name="фукпнукеп">#REF!</definedName>
    <definedName name="фукуф">#REF!</definedName>
    <definedName name="фукф">[107]Регионы!$A$2:$A$89</definedName>
    <definedName name="фукфр">#REF!</definedName>
    <definedName name="фун">#REF!</definedName>
    <definedName name="фуппшрфшз" hidden="1">{#N/A,#N/A,TRUE,"Лист1";#N/A,#N/A,TRUE,"Лист2";#N/A,#N/A,TRUE,"Лист3"}</definedName>
    <definedName name="фупшруш" hidden="1">{"Маржа для директора",#N/A,FALSE,"Маржа Чисто Влад ";"Маржа для директора",#N/A,FALSE,"Маржа Хабаровск";"Маржа для директора",#N/A,FALSE,"Маржа СВОД"}</definedName>
    <definedName name="Фуфцу" localSheetId="11">#REF!</definedName>
    <definedName name="Фуфцу" localSheetId="12">#REF!</definedName>
    <definedName name="Фуфцу">#REF!</definedName>
    <definedName name="фуЦаеп">#REF!</definedName>
    <definedName name="фуцеп">#REF!</definedName>
    <definedName name="фуцу" localSheetId="11">#REF!</definedName>
    <definedName name="фуцу" localSheetId="12">#REF!</definedName>
    <definedName name="фуцу">#REF!</definedName>
    <definedName name="фушпрушз" hidden="1">{"Маржа для директора",#N/A,FALSE,"Маржа Чисто Влад ";"Маржа для директора",#N/A,FALSE,"Маржа Хабаровск";"Маржа для директора",#N/A,FALSE,"Маржа СВОД"}</definedName>
    <definedName name="фуыпршу" hidden="1">{"Маржа для директора",#N/A,FALSE,"Маржа Чисто Влад ";"Маржа для директора",#N/A,FALSE,"Маржа Хабаровск";"Маржа для директора",#N/A,FALSE,"Маржа СВОД"}</definedName>
    <definedName name="фф" localSheetId="11">'[10]5.2-опер.рас ПП'!фф</definedName>
    <definedName name="фф" localSheetId="12">'[10]5.2-опер.рас ПП'!фф</definedName>
    <definedName name="фф">#N/A</definedName>
    <definedName name="ффп" hidden="1">{"Маржа для директора",#N/A,FALSE,"Маржа Чисто Влад ";"Маржа для директора",#N/A,FALSE,"Маржа Хабаровск";"Маржа для директора",#N/A,FALSE,"Маржа СВОД"}</definedName>
    <definedName name="ффф" localSheetId="11" hidden="1">{"PRINTME",#N/A,FALSE,"FINAL-10"}</definedName>
    <definedName name="ффф" localSheetId="12" hidden="1">{"PRINTME",#N/A,FALSE,"FINAL-10"}</definedName>
    <definedName name="ффф" hidden="1">{"PRINTME",#N/A,FALSE,"FINAL-10"}</definedName>
    <definedName name="фц234">#REF!</definedName>
    <definedName name="фц3ейфц34">#REF!</definedName>
    <definedName name="фцефп">#REF!</definedName>
    <definedName name="фцефцу">[21]TEHSHEET!$F$1:$F$13</definedName>
    <definedName name="фцн">#REF!</definedName>
    <definedName name="фцпй">#REF!</definedName>
    <definedName name="фцпыяе">#REF!</definedName>
    <definedName name="фцуеп" hidden="1">{"Маржа для директора",#N/A,FALSE,"Маржа Чисто Влад ";"Маржа для директора",#N/A,FALSE,"Маржа Хабаровск";"Маржа для директора",#N/A,FALSE,"Маржа СВОД"}</definedName>
    <definedName name="фцуйф">#REF!</definedName>
    <definedName name="фцукук">#REF!</definedName>
    <definedName name="фцунр">#REF!,#REF!,#REF!,#REF!,#REF!,еунот,гоньлнок</definedName>
    <definedName name="фцупрцкф">#REF!</definedName>
    <definedName name="фцуфцу">#REF!</definedName>
    <definedName name="фцуц" hidden="1">{#N/A,#N/A,FALSE,"Себестоимсть-97"}</definedName>
    <definedName name="фцуцйук" localSheetId="11">#REF!</definedName>
    <definedName name="фцуцйук" localSheetId="12">#REF!</definedName>
    <definedName name="фцуцйук">#REF!</definedName>
    <definedName name="фцуцф">#REF!</definedName>
    <definedName name="фцыафыва">#N/A</definedName>
    <definedName name="фшурпшщ">#REF!</definedName>
    <definedName name="фы">[110]!фы</definedName>
    <definedName name="фыав" localSheetId="11">#REF!,#REF!,#REF!,#REF!,#REF!,#REF!,#REF!,#REF!,#REF!,#REF!,#REF!,#REF!</definedName>
    <definedName name="фыав" localSheetId="12">#REF!,#REF!,#REF!,#REF!,#REF!,#REF!,#REF!,#REF!,#REF!,#REF!,#REF!,#REF!</definedName>
    <definedName name="фыав">#REF!,#REF!,#REF!,#REF!,#REF!,#REF!,#REF!,#REF!,#REF!,#REF!,#REF!,#REF!</definedName>
    <definedName name="фыаспит">#N/A</definedName>
    <definedName name="фыв">#N/A</definedName>
    <definedName name="фыва" localSheetId="11">#REF!</definedName>
    <definedName name="фыва" localSheetId="12">#REF!</definedName>
    <definedName name="фыва">#REF!</definedName>
    <definedName name="фывафа">#N/A</definedName>
    <definedName name="фывафыапф">#N/A</definedName>
    <definedName name="фывкрн">#N/A</definedName>
    <definedName name="фывп">[3]FES!#REF!</definedName>
    <definedName name="фывфы" localSheetId="11" hidden="1">{"Маржа для директора",#N/A,FALSE,"Маржа Чисто Влад ";"Маржа для директора",#N/A,FALSE,"Маржа Хабаровск";"Маржа для директора",#N/A,FALSE,"Маржа СВОД"}</definedName>
    <definedName name="фывфы" localSheetId="12" hidden="1">{"Маржа для директора",#N/A,FALSE,"Маржа Чисто Влад ";"Маржа для директора",#N/A,FALSE,"Маржа Хабаровск";"Маржа для директора",#N/A,FALSE,"Маржа СВОД"}</definedName>
    <definedName name="фывфы" hidden="1">{"Маржа для директора",#N/A,FALSE,"Маржа Чисто Влад ";"Маржа для директора",#N/A,FALSE,"Маржа Хабаровск";"Маржа для директора",#N/A,FALSE,"Маржа СВОД"}</definedName>
    <definedName name="фыйцу" localSheetId="11">#REF!</definedName>
    <definedName name="фыйцу" localSheetId="12">#REF!</definedName>
    <definedName name="фыйцу">#REF!</definedName>
    <definedName name="фыкавт">#REF!</definedName>
    <definedName name="фыоупруш">#REF!</definedName>
    <definedName name="фыу">[17]Титульный!$G$32</definedName>
    <definedName name="фыувц" localSheetId="11">#REF!</definedName>
    <definedName name="фыувц" localSheetId="12">#REF!</definedName>
    <definedName name="фыувц">#REF!</definedName>
    <definedName name="фыукйф">#REF!</definedName>
    <definedName name="фыукп" hidden="1">{"Маржа для директора",#N/A,FALSE,"Маржа Чисто Влад ";"Маржа для директора",#N/A,FALSE,"Маржа Хабаровск";"Маржа для директора",#N/A,FALSE,"Маржа СВОД"}</definedName>
    <definedName name="фыц" localSheetId="11">#REF!</definedName>
    <definedName name="фыц" localSheetId="12">#REF!</definedName>
    <definedName name="фыц">#REF!</definedName>
    <definedName name="фыы">#N/A</definedName>
    <definedName name="фяурук">#REF!</definedName>
    <definedName name="фяуык" hidden="1">{"Маржа для директора",#N/A,FALSE,"Маржа Чисто Влад ";"Маржа для директора",#N/A,FALSE,"Маржа Хабаровск";"Маржа для директора",#N/A,FALSE,"Маржа СВОД"}</definedName>
    <definedName name="фяып">#REF!</definedName>
    <definedName name="фяыу" hidden="1">{"Маржа для директора",#N/A,FALSE,"Маржа Чисто Влад ";"Маржа для директора",#N/A,FALSE,"Маржа Хабаровск";"Маржа для директора",#N/A,FALSE,"Маржа СВОД"}</definedName>
    <definedName name="фяыукф" hidden="1">{"Маржа для директора",#N/A,FALSE,"Маржа Чисто Влад ";"Маржа для директора",#N/A,FALSE,"Маржа Хабаровск";"Маржа для директора",#N/A,FALSE,"Маржа СВОД"}</definedName>
    <definedName name="фяяяяу">#REF!</definedName>
    <definedName name="Х">[27]Уравнения!$F$7</definedName>
    <definedName name="хз" localSheetId="11">IF('∆НРj-2'!ьт,Header_Row+'∆НРj-2'!вы,Header_Row)</definedName>
    <definedName name="хз" localSheetId="12">IF('∆РЭj-2'!ьт,Header_Row+'∆РЭj-2'!вы,Header_Row)</definedName>
    <definedName name="хз">IF([0]!ьт,Header_Row+[0]!вы,Header_Row)</definedName>
    <definedName name="хзш" localSheetId="11">#REF!</definedName>
    <definedName name="хзш" localSheetId="12">#REF!</definedName>
    <definedName name="хзш">#REF!</definedName>
    <definedName name="хзщш" localSheetId="11" hidden="1">#REF!</definedName>
    <definedName name="хзщш" localSheetId="12" hidden="1">#REF!</definedName>
    <definedName name="хзщш" hidden="1">#REF!</definedName>
    <definedName name="хнх" localSheetId="11">#REF!</definedName>
    <definedName name="хнх" localSheetId="12">#REF!</definedName>
    <definedName name="хнх">#REF!</definedName>
    <definedName name="ц">#N/A</definedName>
    <definedName name="ц1">#N/A</definedName>
    <definedName name="ц24">#REF!</definedName>
    <definedName name="ц3">#REF!</definedName>
    <definedName name="ц34">#REF!</definedName>
    <definedName name="ц3465">#REF!</definedName>
    <definedName name="ц34н">#REF!</definedName>
    <definedName name="ц4">#REF!</definedName>
    <definedName name="ц4енцеън">#REF!</definedName>
    <definedName name="ц4н">#REF!</definedName>
    <definedName name="ц4нц">#REF!</definedName>
    <definedName name="ц54н">#REF!</definedName>
    <definedName name="ц5це">#N/A</definedName>
    <definedName name="цауцвавыфа" localSheetId="11">#REF!</definedName>
    <definedName name="цауцвавыфа" localSheetId="12">#REF!</definedName>
    <definedName name="цауцвавыфа">#REF!</definedName>
    <definedName name="цвсцуа" localSheetId="11">#REF!</definedName>
    <definedName name="цвсцуа" localSheetId="12">#REF!</definedName>
    <definedName name="цвсцуа">#REF!</definedName>
    <definedName name="цел_использ" localSheetId="11">#REF!</definedName>
    <definedName name="цел_использ" localSheetId="12">#REF!</definedName>
    <definedName name="цел_использ">#REF!</definedName>
    <definedName name="цена_фреш_АП" localSheetId="11">#REF!</definedName>
    <definedName name="цена_фреш_АП" localSheetId="12">#REF!</definedName>
    <definedName name="цена_фреш_АП">#REF!</definedName>
    <definedName name="цЕП" hidden="1">{"Маржа для директора",#N/A,FALSE,"Маржа Чисто Влад ";"Маржа для директора",#N/A,FALSE,"Маржа Хабаровск";"Маржа для директора",#N/A,FALSE,"Маржа СВОД"}</definedName>
    <definedName name="церек">#REF!</definedName>
    <definedName name="ци" localSheetId="11">#REF!</definedName>
    <definedName name="ци" localSheetId="12">#REF!</definedName>
    <definedName name="ци">#REF!</definedName>
    <definedName name="цй" localSheetId="11" hidden="1">#REF!</definedName>
    <definedName name="цй" localSheetId="12" hidden="1">#REF!</definedName>
    <definedName name="цй" hidden="1">#REF!</definedName>
    <definedName name="цйаук" localSheetId="11">#REF!</definedName>
    <definedName name="цйаук" localSheetId="12">#REF!</definedName>
    <definedName name="цйаук">#REF!</definedName>
    <definedName name="цк" hidden="1">{#N/A,#N/A,FALSE,"Себестоимсть-97"}</definedName>
    <definedName name="ЦКГРЕРОТЕК" hidden="1">{"Маржа для директора",#N/A,FALSE,"Маржа Чисто Влад ";"Маржа для директора",#N/A,FALSE,"Маржа Хабаровск";"Маржа для директора",#N/A,FALSE,"Маржа СВОД"}</definedName>
    <definedName name="цке">[9]FES!#REF!</definedName>
    <definedName name="цкенек">#REF!</definedName>
    <definedName name="цккуу" hidden="1">#REF!</definedName>
    <definedName name="цкпек" hidden="1">{"Маржа для директора",#N/A,FALSE,"Маржа Чисто Влад ";"Маржа для директора",#N/A,FALSE,"Маржа Хабаровск";"Маржа для директора",#N/A,FALSE,"Маржа СВОД"}</definedName>
    <definedName name="цкпукп">MATCH(0.01,End_Bal,-1)+1</definedName>
    <definedName name="цн">#REF!</definedName>
    <definedName name="цн4">'[33]21.1'!$C$26:$D$27,'[33]21.1'!$F$29:$Y$32,'[33]21.1'!$C$29:$D$32,'[33]21.1'!$F$34:$Y$35,'[33]21.1'!$C$34:$D$35,'[33]21.1'!$F$37:$Y$37,'[33]21.1'!$C$37:$D$37,'[33]21.1'!$F$8:$Y$8,P1_T21.1?Data</definedName>
    <definedName name="цноке">#REF!</definedName>
    <definedName name="цнцфуе" hidden="1">{"Маржа для директора",#N/A,FALSE,"Маржа Чисто Влад ";"Маржа для директора",#N/A,FALSE,"Маржа Хабаровск";"Маржа для директора",#N/A,FALSE,"Маржа СВОД"}</definedName>
    <definedName name="ЦП1" localSheetId="11">#REF!</definedName>
    <definedName name="ЦП1" localSheetId="12">#REF!</definedName>
    <definedName name="ЦП1">#REF!</definedName>
    <definedName name="ЦП2" localSheetId="11">#REF!</definedName>
    <definedName name="ЦП2" localSheetId="12">#REF!</definedName>
    <definedName name="ЦП2">#REF!</definedName>
    <definedName name="ЦП3" localSheetId="11">#REF!</definedName>
    <definedName name="ЦП3" localSheetId="12">#REF!</definedName>
    <definedName name="ЦП3">#REF!</definedName>
    <definedName name="ЦП4" localSheetId="11">#REF!</definedName>
    <definedName name="ЦП4" localSheetId="12">#REF!</definedName>
    <definedName name="ЦП4">#REF!</definedName>
    <definedName name="цпкуе" hidden="1">#REF!</definedName>
    <definedName name="цпцпаыв" localSheetId="11" hidden="1">{"Маржа для директора",#N/A,FALSE,"Маржа Чисто Влад ";"Маржа для директора",#N/A,FALSE,"Маржа Хабаровск";"Маржа для директора",#N/A,FALSE,"Маржа СВОД"}</definedName>
    <definedName name="цпцпаыв" localSheetId="12" hidden="1">{"Маржа для директора",#N/A,FALSE,"Маржа Чисто Влад ";"Маржа для директора",#N/A,FALSE,"Маржа Хабаровск";"Маржа для директора",#N/A,FALSE,"Маржа СВОД"}</definedName>
    <definedName name="цпцпаыв" hidden="1">{"Маржа для директора",#N/A,FALSE,"Маржа Чисто Влад ";"Маржа для директора",#N/A,FALSE,"Маржа Хабаровск";"Маржа для директора",#N/A,FALSE,"Маржа СВОД"}</definedName>
    <definedName name="цу">#N/A</definedName>
    <definedName name="ЦУ_2" localSheetId="11">#REF!</definedName>
    <definedName name="ЦУ_2" localSheetId="12">#REF!</definedName>
    <definedName name="ЦУ_2">#REF!</definedName>
    <definedName name="цуа">#N/A</definedName>
    <definedName name="цуавц" localSheetId="11" hidden="1">{"Маржа для директора",#N/A,FALSE,"Маржа Чисто Влад ";"Маржа для директора",#N/A,FALSE,"Маржа Хабаровск";"Маржа для директора",#N/A,FALSE,"Маржа СВОД"}</definedName>
    <definedName name="цуавц" localSheetId="12" hidden="1">{"Маржа для директора",#N/A,FALSE,"Маржа Чисто Влад ";"Маржа для директора",#N/A,FALSE,"Маржа Хабаровск";"Маржа для директора",#N/A,FALSE,"Маржа СВОД"}</definedName>
    <definedName name="цуавц" hidden="1">{"Маржа для директора",#N/A,FALSE,"Маржа Чисто Влад ";"Маржа для директора",#N/A,FALSE,"Маржа Хабаровск";"Маржа для директора",#N/A,FALSE,"Маржа СВОД"}</definedName>
    <definedName name="цуаецу">#REF!</definedName>
    <definedName name="цуаку" localSheetId="11">#REF!</definedName>
    <definedName name="цуаку" localSheetId="12">#REF!</definedName>
    <definedName name="цуаку">#REF!</definedName>
    <definedName name="цуапыва" localSheetId="11" hidden="1">{"Маржа для директора",#N/A,FALSE,"Маржа Чисто Влад ";"Маржа для директора",#N/A,FALSE,"Маржа Хабаровск";"Маржа для директора",#N/A,FALSE,"Маржа СВОД"}</definedName>
    <definedName name="цуапыва" localSheetId="12" hidden="1">{"Маржа для директора",#N/A,FALSE,"Маржа Чисто Влад ";"Маржа для директора",#N/A,FALSE,"Маржа Хабаровск";"Маржа для директора",#N/A,FALSE,"Маржа СВОД"}</definedName>
    <definedName name="цуапыва" hidden="1">{"Маржа для директора",#N/A,FALSE,"Маржа Чисто Влад ";"Маржа для директора",#N/A,FALSE,"Маржа Хабаровск";"Маржа для директора",#N/A,FALSE,"Маржа СВОД"}</definedName>
    <definedName name="цуац" localSheetId="11" hidden="1">{"Маржа для директора",#N/A,FALSE,"Маржа Чисто Влад ";"Маржа для директора",#N/A,FALSE,"Маржа Хабаровск";"Маржа для директора",#N/A,FALSE,"Маржа СВОД"}</definedName>
    <definedName name="цуац" localSheetId="12" hidden="1">{"Маржа для директора",#N/A,FALSE,"Маржа Чисто Влад ";"Маржа для директора",#N/A,FALSE,"Маржа Хабаровск";"Маржа для директора",#N/A,FALSE,"Маржа СВОД"}</definedName>
    <definedName name="цуац" hidden="1">{"Маржа для директора",#N/A,FALSE,"Маржа Чисто Влад ";"Маржа для директора",#N/A,FALSE,"Маржа Хабаровск";"Маржа для директора",#N/A,FALSE,"Маржа СВОД"}</definedName>
    <definedName name="цуацу" localSheetId="11" hidden="1">{"Маржа для директора",#N/A,FALSE,"Маржа Чисто Влад ";"Маржа для директора",#N/A,FALSE,"Маржа Хабаровск";"Маржа для директора",#N/A,FALSE,"Маржа СВОД"}</definedName>
    <definedName name="цуацу" localSheetId="12" hidden="1">{"Маржа для директора",#N/A,FALSE,"Маржа Чисто Влад ";"Маржа для директора",#N/A,FALSE,"Маржа Хабаровск";"Маржа для директора",#N/A,FALSE,"Маржа СВОД"}</definedName>
    <definedName name="цуацу" hidden="1">{"Маржа для директора",#N/A,FALSE,"Маржа Чисто Влад ";"Маржа для директора",#N/A,FALSE,"Маржа Хабаровск";"Маржа для директора",#N/A,FALSE,"Маржа СВОД"}</definedName>
    <definedName name="цуацывфв" localSheetId="11" hidden="1">{"Маржа для директора",#N/A,FALSE,"Маржа Чисто Влад ";"Маржа для директора",#N/A,FALSE,"Маржа Хабаровск";"Маржа для директора",#N/A,FALSE,"Маржа СВОД"}</definedName>
    <definedName name="цуацывфв" localSheetId="12" hidden="1">{"Маржа для директора",#N/A,FALSE,"Маржа Чисто Влад ";"Маржа для директора",#N/A,FALSE,"Маржа Хабаровск";"Маржа для директора",#N/A,FALSE,"Маржа СВОД"}</definedName>
    <definedName name="цуацывфв" hidden="1">{"Маржа для директора",#N/A,FALSE,"Маржа Чисто Влад ";"Маржа для директора",#N/A,FALSE,"Маржа Хабаровск";"Маржа для директора",#N/A,FALSE,"Маржа СВОД"}</definedName>
    <definedName name="цуаываыв" localSheetId="11" hidden="1">{"Маржа для директора",#N/A,FALSE,"Маржа Чисто Влад ";"Маржа для директора",#N/A,FALSE,"Маржа Хабаровск";"Маржа для директора",#N/A,FALSE,"Маржа СВОД"}</definedName>
    <definedName name="цуаываыв" localSheetId="12" hidden="1">{"Маржа для директора",#N/A,FALSE,"Маржа Чисто Влад ";"Маржа для директора",#N/A,FALSE,"Маржа Хабаровск";"Маржа для директора",#N/A,FALSE,"Маржа СВОД"}</definedName>
    <definedName name="цуаываыв" hidden="1">{"Маржа для директора",#N/A,FALSE,"Маржа Чисто Влад ";"Маржа для директора",#N/A,FALSE,"Маржа Хабаровск";"Маржа для директора",#N/A,FALSE,"Маржа СВОД"}</definedName>
    <definedName name="цуаывваыв" localSheetId="11" hidden="1">{"Маржа для директора",#N/A,FALSE,"Маржа Чисто Влад ";"Маржа для директора",#N/A,FALSE,"Маржа Хабаровск";"Маржа для директора",#N/A,FALSE,"Маржа СВОД"}</definedName>
    <definedName name="цуаывваыв" localSheetId="12" hidden="1">{"Маржа для директора",#N/A,FALSE,"Маржа Чисто Влад ";"Маржа для директора",#N/A,FALSE,"Маржа Хабаровск";"Маржа для директора",#N/A,FALSE,"Маржа СВОД"}</definedName>
    <definedName name="цуаывваыв" hidden="1">{"Маржа для директора",#N/A,FALSE,"Маржа Чисто Влад ";"Маржа для директора",#N/A,FALSE,"Маржа Хабаровск";"Маржа для директора",#N/A,FALSE,"Маржа СВОД"}</definedName>
    <definedName name="цув" localSheetId="11">[2]FES!#REF!</definedName>
    <definedName name="цув" localSheetId="12">[2]FES!#REF!</definedName>
    <definedName name="цув">[3]FES!#REF!</definedName>
    <definedName name="цуеа">#REF!</definedName>
    <definedName name="цуеацууаыв" localSheetId="11" hidden="1">{"Маржа для директора",#N/A,FALSE,"Маржа Чисто Влад ";"Маржа для директора",#N/A,FALSE,"Маржа Хабаровск";"Маржа для директора",#N/A,FALSE,"Маржа СВОД"}</definedName>
    <definedName name="цуеацууаыв" localSheetId="12" hidden="1">{"Маржа для директора",#N/A,FALSE,"Маржа Чисто Влад ";"Маржа для директора",#N/A,FALSE,"Маржа Хабаровск";"Маржа для директора",#N/A,FALSE,"Маржа СВОД"}</definedName>
    <definedName name="цуеацууаыв" hidden="1">{"Маржа для директора",#N/A,FALSE,"Маржа Чисто Влад ";"Маржа для директора",#N/A,FALSE,"Маржа Хабаровск";"Маржа для директора",#N/A,FALSE,"Маржа СВОД"}</definedName>
    <definedName name="цуенке">#REF!</definedName>
    <definedName name="цуенцкф">'[33]29'!$G$72:$X$72,'[33]29'!$G$78:$X$78,'[33]29'!$G$89:$X$89,P1_T29?item_ext?1СТ</definedName>
    <definedName name="цуеп">'[33]29'!$M$60:$X$60,'[33]29'!$M$66:$X$66,'[33]29'!$M$72:$X$72,P1_T29?L10</definedName>
    <definedName name="цуеы" hidden="1">{"Маржа для директора",#N/A,FALSE,"Маржа Чисто Влад ";"Маржа для директора",#N/A,FALSE,"Маржа Хабаровск";"Маржа для директора",#N/A,FALSE,"Маржа СВОД"}</definedName>
    <definedName name="цуйей">#REF!</definedName>
    <definedName name="ЦУК" localSheetId="11">[2]FES!#REF!</definedName>
    <definedName name="ЦУК" localSheetId="12">[2]FES!#REF!</definedName>
    <definedName name="ЦУК">[3]FES!#REF!</definedName>
    <definedName name="цука">#N/A</definedName>
    <definedName name="цукацу" localSheetId="11" hidden="1">{"Маржа для директора",#N/A,FALSE,"Маржа Чисто Влад ";"Маржа для директора",#N/A,FALSE,"Маржа Хабаровск";"Маржа для директора",#N/A,FALSE,"Маржа СВОД"}</definedName>
    <definedName name="цукацу" localSheetId="12" hidden="1">{"Маржа для директора",#N/A,FALSE,"Маржа Чисто Влад ";"Маржа для директора",#N/A,FALSE,"Маржа Хабаровск";"Маржа для директора",#N/A,FALSE,"Маржа СВОД"}</definedName>
    <definedName name="цукацу" hidden="1">{"Маржа для директора",#N/A,FALSE,"Маржа Чисто Влад ";"Маржа для директора",#N/A,FALSE,"Маржа Хабаровск";"Маржа для директора",#N/A,FALSE,"Маржа СВОД"}</definedName>
    <definedName name="цукепуцке" hidden="1">{"Маржа для директора",#N/A,FALSE,"Маржа Чисто Влад ";"Маржа для директора",#N/A,FALSE,"Маржа Хабаровск";"Маржа для директора",#N/A,FALSE,"Маржа СВОД"}</definedName>
    <definedName name="ЦУКЕУК" localSheetId="11" hidden="1">{"Маржа для директора",#N/A,FALSE,"Маржа Чисто Влад ";"Маржа для директора",#N/A,FALSE,"Маржа Хабаровск";"Маржа для директора",#N/A,FALSE,"Маржа СВОД"}</definedName>
    <definedName name="ЦУКЕУК" localSheetId="12" hidden="1">{"Маржа для директора",#N/A,FALSE,"Маржа Чисто Влад ";"Маржа для директора",#N/A,FALSE,"Маржа Хабаровск";"Маржа для директора",#N/A,FALSE,"Маржа СВОД"}</definedName>
    <definedName name="ЦУКЕУК" hidden="1">{"Маржа для директора",#N/A,FALSE,"Маржа Чисто Влад ";"Маржа для директора",#N/A,FALSE,"Маржа Хабаровск";"Маржа для директора",#N/A,FALSE,"Маржа СВОД"}</definedName>
    <definedName name="цукн">'[33]27'!$CB$21:$CE$21,'[33]27'!$CH$21:$CK$21,'[33]27'!$CN$21:$CQ$21,'[33]27'!$CT$21:$CW$21,'[33]27'!$E$21:$I$21,'[33]27'!$M$21:$P$21,P1_T27?L4.2</definedName>
    <definedName name="цукпцу">#REF!</definedName>
    <definedName name="цукц" localSheetId="11">#REF!</definedName>
    <definedName name="цукц" localSheetId="12">#REF!</definedName>
    <definedName name="цукц">#REF!</definedName>
    <definedName name="цукц34" localSheetId="11">#REF!</definedName>
    <definedName name="цукц34" localSheetId="12">#REF!</definedName>
    <definedName name="цукц34">#REF!</definedName>
    <definedName name="цукцук" localSheetId="11" hidden="1">{"Маржа для директора",#N/A,FALSE,"Маржа Чисто Влад ";"Маржа для директора",#N/A,FALSE,"Маржа Хабаровск";"Маржа для директора",#N/A,FALSE,"Маржа СВОД"}</definedName>
    <definedName name="цукцук" localSheetId="12" hidden="1">{"Маржа для директора",#N/A,FALSE,"Маржа Чисто Влад ";"Маржа для директора",#N/A,FALSE,"Маржа Хабаровск";"Маржа для директора",#N/A,FALSE,"Маржа СВОД"}</definedName>
    <definedName name="цукцук" hidden="1">{"Маржа для директора",#N/A,FALSE,"Маржа Чисто Влад ";"Маржа для директора",#N/A,FALSE,"Маржа Хабаровск";"Маржа для директора",#N/A,FALSE,"Маржа СВОД"}</definedName>
    <definedName name="цунг">P1_T21.2.2?Data,P2_T21.2.2?Data</definedName>
    <definedName name="цуп">#REF!</definedName>
    <definedName name="цупаывапыва" localSheetId="11" hidden="1">{"Маржа для директора",#N/A,FALSE,"Маржа Чисто Влад ";"Маржа для директора",#N/A,FALSE,"Маржа Хабаровск";"Маржа для директора",#N/A,FALSE,"Маржа СВОД"}</definedName>
    <definedName name="цупаывапыва" localSheetId="12" hidden="1">{"Маржа для директора",#N/A,FALSE,"Маржа Чисто Влад ";"Маржа для директора",#N/A,FALSE,"Маржа Хабаровск";"Маржа для директора",#N/A,FALSE,"Маржа СВОД"}</definedName>
    <definedName name="цупаывапыва" hidden="1">{"Маржа для директора",#N/A,FALSE,"Маржа Чисто Влад ";"Маржа для директора",#N/A,FALSE,"Маржа Хабаровск";"Маржа для директора",#N/A,FALSE,"Маржа СВОД"}</definedName>
    <definedName name="цупвыпыва" localSheetId="11" hidden="1">{"Маржа для директора",#N/A,FALSE,"Маржа Чисто Влад ";"Маржа для директора",#N/A,FALSE,"Маржа Хабаровск";"Маржа для директора",#N/A,FALSE,"Маржа СВОД"}</definedName>
    <definedName name="цупвыпыва" localSheetId="12" hidden="1">{"Маржа для директора",#N/A,FALSE,"Маржа Чисто Влад ";"Маржа для директора",#N/A,FALSE,"Маржа Хабаровск";"Маржа для директора",#N/A,FALSE,"Маржа СВОД"}</definedName>
    <definedName name="цупвыпыва" hidden="1">{"Маржа для директора",#N/A,FALSE,"Маржа Чисто Влад ";"Маржа для директора",#N/A,FALSE,"Маржа Хабаровск";"Маржа для директора",#N/A,FALSE,"Маржа СВОД"}</definedName>
    <definedName name="цуфап">[27]Расчет!#REF!</definedName>
    <definedName name="цуц" localSheetId="11">#REF!</definedName>
    <definedName name="цуц" localSheetId="12">#REF!</definedName>
    <definedName name="цуц">#REF!</definedName>
    <definedName name="цуцу" localSheetId="11" hidden="1">{"Маржа для директора",#N/A,FALSE,"Маржа Чисто Влад ";"Маржа для директора",#N/A,FALSE,"Маржа Хабаровск";"Маржа для директора",#N/A,FALSE,"Маржа СВОД"}</definedName>
    <definedName name="цуцу" localSheetId="12" hidden="1">{"Маржа для директора",#N/A,FALSE,"Маржа Чисто Влад ";"Маржа для директора",#N/A,FALSE,"Маржа Хабаровск";"Маржа для директора",#N/A,FALSE,"Маржа СВОД"}</definedName>
    <definedName name="цуцу" hidden="1">{"Маржа для директора",#N/A,FALSE,"Маржа Чисто Влад ";"Маржа для директора",#N/A,FALSE,"Маржа Хабаровск";"Маржа для директора",#N/A,FALSE,"Маржа СВОД"}</definedName>
    <definedName name="цуцуаыва" localSheetId="11" hidden="1">{"Маржа для директора",#N/A,FALSE,"Маржа Чисто Влад ";"Маржа для директора",#N/A,FALSE,"Маржа Хабаровск";"Маржа для директора",#N/A,FALSE,"Маржа СВОД"}</definedName>
    <definedName name="цуцуаыва" localSheetId="12" hidden="1">{"Маржа для директора",#N/A,FALSE,"Маржа Чисто Влад ";"Маржа для директора",#N/A,FALSE,"Маржа Хабаровск";"Маржа для директора",#N/A,FALSE,"Маржа СВОД"}</definedName>
    <definedName name="цуцуаыва" hidden="1">{"Маржа для директора",#N/A,FALSE,"Маржа Чисто Влад ";"Маржа для директора",#N/A,FALSE,"Маржа Хабаровск";"Маржа для директора",#N/A,FALSE,"Маржа СВОД"}</definedName>
    <definedName name="цуцшпру">#REF!</definedName>
    <definedName name="цушершзу">[3]FES!#REF!</definedName>
    <definedName name="цуы" localSheetId="11">#REF!</definedName>
    <definedName name="цуы" localSheetId="12">#REF!</definedName>
    <definedName name="цуы">#REF!</definedName>
    <definedName name="ЦФО" localSheetId="11">'[119]Списки для ввода'!$G$5:$G$6</definedName>
    <definedName name="ЦФО" localSheetId="12">'[119]Списки для ввода'!$G$5:$G$6</definedName>
    <definedName name="ЦФО">#REF!</definedName>
    <definedName name="цц" localSheetId="11">#N/A</definedName>
    <definedName name="цц" localSheetId="12">#N/A</definedName>
    <definedName name="цц">#N/A</definedName>
    <definedName name="ццц">#N/A</definedName>
    <definedName name="цццц" localSheetId="11">#REF!</definedName>
    <definedName name="цццц" localSheetId="12">#REF!</definedName>
    <definedName name="цццц">#REF!</definedName>
    <definedName name="ццццуеа">#REF!</definedName>
    <definedName name="цццццц" localSheetId="11">#N/A</definedName>
    <definedName name="цццццц" localSheetId="12">#N/A</definedName>
    <definedName name="цццццц">#N/A</definedName>
    <definedName name="цы" hidden="1">{"Маржа для директора",#N/A,FALSE,"Маржа Чисто Влад ";"Маржа для директора",#N/A,FALSE,"Маржа Хабаровск";"Маржа для директора",#N/A,FALSE,"Маржа СВОД"}</definedName>
    <definedName name="цы4кнр" hidden="1">{"Маржа для директора",#N/A,FALSE,"Маржа Чисто Влад ";"Маржа для директора",#N/A,FALSE,"Маржа Хабаровск";"Маржа для директора",#N/A,FALSE,"Маржа СВОД"}</definedName>
    <definedName name="цыкн" hidden="1">{#N/A,#N/A,TRUE,"Лист1";#N/A,#N/A,TRUE,"Лист2";#N/A,#N/A,TRUE,"Лист3"}</definedName>
    <definedName name="цыкп" hidden="1">{"Маржа для директора",#N/A,FALSE,"Маржа Чисто Влад ";"Маржа для директора",#N/A,FALSE,"Маржа Хабаровск";"Маржа для директора",#N/A,FALSE,"Маржа СВОД"}</definedName>
    <definedName name="ЦЫКПЦ">#REF!</definedName>
    <definedName name="цыкц" hidden="1">{"Товар.выработка без продаж",#N/A,FALSE,"товар"}</definedName>
    <definedName name="цын">#REF!</definedName>
    <definedName name="цынрц">#REF!</definedName>
    <definedName name="ЦЫП">#REF!</definedName>
    <definedName name="цыпекп" hidden="1">{"Маржа для директора",#N/A,FALSE,"Маржа Чисто Влад ";"Маржа для директора",#N/A,FALSE,"Маржа Хабаровск";"Маржа для директора",#N/A,FALSE,"Маржа СВОД"}</definedName>
    <definedName name="цыпиык">#REF!</definedName>
    <definedName name="цыпрк" hidden="1">#REF!</definedName>
    <definedName name="цыуепфяцуа">#REF!</definedName>
    <definedName name="цыук">MATCH(0.01,End_Bal,-1)+1</definedName>
    <definedName name="цыукнрке">#REF!</definedName>
    <definedName name="цыукпц">#REF!</definedName>
    <definedName name="цыукцк" localSheetId="11">#REF!</definedName>
    <definedName name="цыукцк" localSheetId="12">#REF!</definedName>
    <definedName name="цыукцк">#REF!</definedName>
    <definedName name="цыукыв">#N/A</definedName>
    <definedName name="цыупршу">#REF!</definedName>
    <definedName name="цыцукерк">[9]FES!#REF!</definedName>
    <definedName name="ч">[116]!Выборка_АМТА</definedName>
    <definedName name="чамчыа">#REF!</definedName>
    <definedName name="ЧАОЫ" hidden="1">{"Маржа для директора",#N/A,FALSE,"Маржа Чисто Влад ";"Маржа для директора",#N/A,FALSE,"Маржа Хабаровск";"Маржа для директора",#N/A,FALSE,"Маржа СВОД"}</definedName>
    <definedName name="чапмчпам">#REF!</definedName>
    <definedName name="чапт">#REF!</definedName>
    <definedName name="чапчрбю">#REF!</definedName>
    <definedName name="чапь">#REF!</definedName>
    <definedName name="час">'[133]РЭУ-7'!$S$77</definedName>
    <definedName name="часов">[27]Уравнения!$B$2</definedName>
    <definedName name="часпрап" hidden="1">{#N/A,#N/A,TRUE,"Лист1";#N/A,#N/A,TRUE,"Лист2";#N/A,#N/A,TRUE,"Лист3"}</definedName>
    <definedName name="чбдфыж" localSheetId="11">#REF!</definedName>
    <definedName name="чбдфыж" localSheetId="12">#REF!</definedName>
    <definedName name="чбдфыж">#REF!</definedName>
    <definedName name="ЧВАПЕЫВР">IF([0]!УЕУУЕ,Header_Row+[0]!цыук,Header_Row)</definedName>
    <definedName name="чвапт">#REF!</definedName>
    <definedName name="чвар" hidden="1">{"konoplin - Личное представление",#N/A,TRUE,"ФинПлан_1кв";"konoplin - Личное представление",#N/A,TRUE,"ФинПлан_2кв"}</definedName>
    <definedName name="чваро">#REF!,#REF!,#REF!</definedName>
    <definedName name="чваряы">#REF!,#REF!,#REF!,#REF!,#REF!,#REF!,#REF!,#REF!,#REF!,#REF!,#REF!,#REF!</definedName>
    <definedName name="чвбапьяф">'[38]2.1'!$G$109:$H$109,'[38]2.1'!$G$15:$H$16,'[38]2.1'!$A$181:$IV$281,'[38]2.1'!$M$1:$AM$65536,'[38]2.1'!$B$176:$B$176,P1_T2_1_Protect,P2_T2_1_Protect,P3_T2_1_Protect</definedName>
    <definedName name="чвепоугы" hidden="1">{"Маржа для директора",#N/A,FALSE,"Маржа Чисто Влад ";"Маржа для директора",#N/A,FALSE,"Маржа Хабаровск";"Маржа для директора",#N/A,FALSE,"Маржа СВОД"}</definedName>
    <definedName name="чвл">#REF!</definedName>
    <definedName name="чвол">#REF!</definedName>
    <definedName name="чвпрык">#REF!</definedName>
    <definedName name="чвпычввма">[16]matrix!#REF!</definedName>
    <definedName name="чвре">[109]НО!#REF!</definedName>
    <definedName name="чвртип" hidden="1">{#N/A,#N/A,TRUE,"Лист1";#N/A,#N/A,TRUE,"Лист2";#N/A,#N/A,TRUE,"Лист3"}</definedName>
    <definedName name="чепогтр">#REF!</definedName>
    <definedName name="черновик">#N/A</definedName>
    <definedName name="четвертый" localSheetId="11">#REF!</definedName>
    <definedName name="четвертый" localSheetId="12">#REF!</definedName>
    <definedName name="четвертый" localSheetId="18">#REF!</definedName>
    <definedName name="четвертый" localSheetId="17">#REF!</definedName>
    <definedName name="четвертый">#REF!</definedName>
    <definedName name="чис" localSheetId="11">#REF!</definedName>
    <definedName name="чис" localSheetId="12">#REF!</definedName>
    <definedName name="чис">#REF!</definedName>
    <definedName name="ЧИСЛО" localSheetId="11">#REF!</definedName>
    <definedName name="ЧИСЛО" localSheetId="12">#REF!</definedName>
    <definedName name="ЧИСЛО">#REF!</definedName>
    <definedName name="Чистая_прибыль" localSheetId="11">#REF!,#REF!,#REF!,#REF!,#REF!,#REF!,#REF!,#REF!,#REF!,#REF!</definedName>
    <definedName name="Чистая_прибыль" localSheetId="12">#REF!,#REF!,#REF!,#REF!,#REF!,#REF!,#REF!,#REF!,#REF!,#REF!</definedName>
    <definedName name="Чистая_прибыль">#REF!,#REF!,#REF!,#REF!,#REF!,#REF!,#REF!,#REF!,#REF!,#REF!</definedName>
    <definedName name="Чистая_прибыль_Молоко" localSheetId="11">#REF!,#REF!,#REF!,#REF!,#REF!,#REF!,#REF!,#REF!,#REF!,#REF!</definedName>
    <definedName name="Чистая_прибыль_Молоко" localSheetId="12">#REF!,#REF!,#REF!,#REF!,#REF!,#REF!,#REF!,#REF!,#REF!,#REF!</definedName>
    <definedName name="Чистая_прибыль_Молоко">#REF!,#REF!,#REF!,#REF!,#REF!,#REF!,#REF!,#REF!,#REF!,#REF!</definedName>
    <definedName name="Чистая_прибыль_Сок" localSheetId="11">#REF!,#REF!,#REF!,#REF!,#REF!,#REF!,#REF!,#REF!,#REF!,#REF!</definedName>
    <definedName name="Чистая_прибыль_Сок" localSheetId="12">#REF!,#REF!,#REF!,#REF!,#REF!,#REF!,#REF!,#REF!,#REF!,#REF!</definedName>
    <definedName name="Чистая_прибыль_Сок">#REF!,#REF!,#REF!,#REF!,#REF!,#REF!,#REF!,#REF!,#REF!,#REF!</definedName>
    <definedName name="члро">#REF!</definedName>
    <definedName name="ЧПВЕП">#REF!</definedName>
    <definedName name="чпот">'[33]21.1'!$F$8:$F$37,'[33]21.1'!$C$8:$C$37,'[33]21.1'!$X$8:$X$37,P1_T21.1?axis?ПРД?БАЗ</definedName>
    <definedName name="чрабд">'[34]28'!$D$256:$I$258,'[34]28'!$D$262:$I$264,'[34]28'!$D$271:$I$273,'[34]28'!$D$276:$I$278,'[34]28'!$D$282:$I$284,'[34]28'!$D$288:$I$291,'[34]28'!$D$11:$I$13,P1_T28?axis?R?ПЭ</definedName>
    <definedName name="чсао">#REF!</definedName>
    <definedName name="чсапьо">#REF!</definedName>
    <definedName name="чсар">#REF!</definedName>
    <definedName name="чспмтапоь">#REF!</definedName>
    <definedName name="чспот">#REF!</definedName>
    <definedName name="чспоч">#REF!</definedName>
    <definedName name="чсрач">#REF!,#REF!,#REF!,#REF!,уцноуен</definedName>
    <definedName name="чувы">#REF!</definedName>
    <definedName name="чч" localSheetId="11">#REF!</definedName>
    <definedName name="чч" localSheetId="12">#REF!</definedName>
    <definedName name="чч">#REF!</definedName>
    <definedName name="ччч" localSheetId="11">P1_T19.1.1?Data,P2_T19.1.1?Data</definedName>
    <definedName name="ччч" localSheetId="12">P1_T19.1.1?Data,P2_T19.1.1?Data</definedName>
    <definedName name="ччч">P1_T19.1.1?Data,P2_T19.1.1?Data</definedName>
    <definedName name="чччч" localSheetId="11">P1_T19.1.2?Data,P2_T19.1.2?Data</definedName>
    <definedName name="чччч" localSheetId="12">P1_T19.1.2?Data,P2_T19.1.2?Data</definedName>
    <definedName name="чччч">P1_T19.1.2?Data,P2_T19.1.2?Data</definedName>
    <definedName name="ччччч" localSheetId="11">#REF!</definedName>
    <definedName name="ччччч" localSheetId="12">#REF!</definedName>
    <definedName name="ччччч">#REF!</definedName>
    <definedName name="чччччч" localSheetId="11">P1_T19.2?Data,P2_T19.2?Data</definedName>
    <definedName name="чччччч" localSheetId="12">P1_T19.2?Data,P2_T19.2?Data</definedName>
    <definedName name="чччччч">P1_T19.2?Data,P2_T19.2?Data</definedName>
    <definedName name="ччы" localSheetId="11">#REF!</definedName>
    <definedName name="ччы" localSheetId="12">#REF!</definedName>
    <definedName name="ччы">#REF!</definedName>
    <definedName name="чы" localSheetId="11">'[44]Приложение №32'!#REF!</definedName>
    <definedName name="чы" localSheetId="12">'[44]Приложение №32'!#REF!</definedName>
    <definedName name="чы">'[44]Приложение №32'!#REF!</definedName>
    <definedName name="чывуго">#REF!</definedName>
    <definedName name="чыук">'[36]2.3'!$B$48:$L$49,P1_SCOPE_CHK2.3,P2_SCOPE_CHK2.3,P3_SCOPE_CHK2.3</definedName>
    <definedName name="чя">[110]!чя</definedName>
    <definedName name="чяпот">#REF!</definedName>
    <definedName name="ЧЯЫПМ" hidden="1">{#N/A,#N/A,TRUE,"Лист1";#N/A,#N/A,TRUE,"Лист2";#N/A,#N/A,TRUE,"Лист3"}</definedName>
    <definedName name="ш" localSheetId="11">#REF!</definedName>
    <definedName name="ш" localSheetId="12">#REF!</definedName>
    <definedName name="ш">#REF!</definedName>
    <definedName name="Ш_СК">[24]Ш_Передача_ЭЭ!$A$79</definedName>
    <definedName name="ш4зепеп" hidden="1">{"Маржа для директора",#N/A,FALSE,"Маржа Чисто Влад ";"Маржа для директора",#N/A,FALSE,"Маржа Хабаровск";"Маржа для директора",#N/A,FALSE,"Маржа СВОД"}</definedName>
    <definedName name="ш6г">#N/A</definedName>
    <definedName name="шалщгн">'[53]18.2'!$F$58:$J$59,'[53]18.2'!$F$62:$J$62,'[53]18.2'!$F$64:$J$67,'[53]18.2'!$F$6:$J$8,P1_T18.2_Protect</definedName>
    <definedName name="шашп" localSheetId="11">#REF!</definedName>
    <definedName name="шашп" localSheetId="12">#REF!</definedName>
    <definedName name="шашп">#REF!</definedName>
    <definedName name="шг" localSheetId="11" hidden="1">#REF!</definedName>
    <definedName name="шг" localSheetId="12" hidden="1">#REF!</definedName>
    <definedName name="шг" hidden="1">#REF!</definedName>
    <definedName name="шгг">#N/A</definedName>
    <definedName name="шге" localSheetId="11">'[33]3'!$E$45:$N$45,'[33]3'!$E$47:$N$47,'[33]3'!$E$49:$N$49,'[33]3'!$E$7:$N$8,P1_T3?unit?МКВТЧ</definedName>
    <definedName name="шге" localSheetId="12">'[33]3'!$E$45:$N$45,'[33]3'!$E$47:$N$47,'[33]3'!$E$49:$N$49,'[33]3'!$E$7:$N$8,P1_T3?unit?МКВТЧ</definedName>
    <definedName name="шге">'[33]3'!$E$45:$N$45,'[33]3'!$E$47:$N$47,'[33]3'!$E$49:$N$49,'[33]3'!$E$7:$N$8,P1_T3?unit?МКВТЧ</definedName>
    <definedName name="шгн" localSheetId="11">'[33]27'!$S$16:$V$16,'[33]27'!$Y$16:$AB$16,'[33]27'!$AE$16:$AH$16,'[33]27'!$AK$16:$AN$16,'[33]27'!$AQ$16:$AT$16,'[33]27'!$F$16:$I$16,'[33]27'!$AW$16:$AZ$16,P1_T27?L4.1</definedName>
    <definedName name="шгн" localSheetId="12">'[33]27'!$S$16:$V$16,'[33]27'!$Y$16:$AB$16,'[33]27'!$AE$16:$AH$16,'[33]27'!$AK$16:$AN$16,'[33]27'!$AQ$16:$AT$16,'[33]27'!$F$16:$I$16,'[33]27'!$AW$16:$AZ$16,P1_T27?L4.1</definedName>
    <definedName name="шгн">'[33]27'!$S$16:$V$16,'[33]27'!$Y$16:$AB$16,'[33]27'!$AE$16:$AH$16,'[33]27'!$AK$16:$AN$16,'[33]27'!$AQ$16:$AT$16,'[33]27'!$F$16:$I$16,'[33]27'!$AW$16:$AZ$16,P1_T27?L4.1</definedName>
    <definedName name="шгнр" localSheetId="11">MATCH(0.01,End_Bal,-1)+1</definedName>
    <definedName name="шгнр" localSheetId="12">MATCH(0.01,End_Bal,-1)+1</definedName>
    <definedName name="шгнр">MATCH(0.01,End_Bal,-1)+1</definedName>
    <definedName name="шгол" localSheetId="11">#REF!</definedName>
    <definedName name="шгол" localSheetId="12">#REF!</definedName>
    <definedName name="шгол">#REF!</definedName>
    <definedName name="шгщ">#N/A</definedName>
    <definedName name="шир_дан" localSheetId="11">#REF!</definedName>
    <definedName name="шир_дан" localSheetId="12">#REF!</definedName>
    <definedName name="шир_дан">#REF!</definedName>
    <definedName name="шир_отч" localSheetId="11">#REF!</definedName>
    <definedName name="шир_отч" localSheetId="12">#REF!</definedName>
    <definedName name="шир_отч">#REF!</definedName>
    <definedName name="шир_прош" localSheetId="11">#REF!</definedName>
    <definedName name="шир_прош" localSheetId="12">#REF!</definedName>
    <definedName name="шир_прош">#REF!</definedName>
    <definedName name="шир_тек" localSheetId="11">#REF!</definedName>
    <definedName name="шир_тек" localSheetId="12">#REF!</definedName>
    <definedName name="шир_тек">#REF!</definedName>
    <definedName name="шкщ" localSheetId="11" hidden="1">#REF!</definedName>
    <definedName name="шкщ" localSheetId="12" hidden="1">#REF!</definedName>
    <definedName name="шкщ" hidden="1">#REF!</definedName>
    <definedName name="шл" localSheetId="11">#REF!</definedName>
    <definedName name="шл" localSheetId="12">#REF!</definedName>
    <definedName name="шл">#REF!</definedName>
    <definedName name="шн" localSheetId="11">#REF!</definedName>
    <definedName name="шн" localSheetId="12">#REF!</definedName>
    <definedName name="шн">#REF!</definedName>
    <definedName name="шнадш">'[53]18.2'!#REF!,'[53]18.2'!#REF!</definedName>
    <definedName name="шо">#N/A</definedName>
    <definedName name="шпбдш">#REF!</definedName>
    <definedName name="шт" localSheetId="11">#REF!</definedName>
    <definedName name="шт" localSheetId="12">#REF!</definedName>
    <definedName name="шт">#REF!</definedName>
    <definedName name="шукрзу" hidden="1">{"Маржа для директора",#N/A,FALSE,"Маржа Чисто Влад ";"Маржа для директора",#N/A,FALSE,"Маржа Хабаровск";"Маржа для директора",#N/A,FALSE,"Маржа СВОД"}</definedName>
    <definedName name="шупрзшр">#REF!</definedName>
    <definedName name="шцурещзшу">#REF!</definedName>
    <definedName name="шшгне" localSheetId="11" hidden="1">{#N/A,#N/A,TRUE,"Лист1";#N/A,#N/A,TRUE,"Лист2";#N/A,#N/A,TRUE,"Лист3"}</definedName>
    <definedName name="шшгне" localSheetId="12" hidden="1">{#N/A,#N/A,TRUE,"Лист1";#N/A,#N/A,TRUE,"Лист2";#N/A,#N/A,TRUE,"Лист3"}</definedName>
    <definedName name="шшгне" hidden="1">{#N/A,#N/A,TRUE,"Лист1";#N/A,#N/A,TRUE,"Лист2";#N/A,#N/A,TRUE,"Лист3"}</definedName>
    <definedName name="шшшшшо">#N/A</definedName>
    <definedName name="шщ" localSheetId="11">#REF!</definedName>
    <definedName name="шщ" localSheetId="12">#REF!</definedName>
    <definedName name="шщ">#REF!</definedName>
    <definedName name="шщг">#N/A</definedName>
    <definedName name="шщгз">#N/A</definedName>
    <definedName name="шщгзлод">#N/A</definedName>
    <definedName name="шщзгззщшз" localSheetId="11" hidden="1">{#N/A,#N/A,TRUE,"Лист1";#N/A,#N/A,TRUE,"Лист2";#N/A,#N/A,TRUE,"Лист3"}</definedName>
    <definedName name="шщзгззщшз" localSheetId="12" hidden="1">{#N/A,#N/A,TRUE,"Лист1";#N/A,#N/A,TRUE,"Лист2";#N/A,#N/A,TRUE,"Лист3"}</definedName>
    <definedName name="шщзгззщшз" hidden="1">{#N/A,#N/A,TRUE,"Лист1";#N/A,#N/A,TRUE,"Лист2";#N/A,#N/A,TRUE,"Лист3"}</definedName>
    <definedName name="шщшг">#N/A</definedName>
    <definedName name="щ" localSheetId="11">'[10]5.2-опер.рас ПП'!щ</definedName>
    <definedName name="щ" localSheetId="12">'[10]5.2-опер.рас ПП'!щ</definedName>
    <definedName name="щ">#N/A</definedName>
    <definedName name="щ9уепй">#REF!</definedName>
    <definedName name="щгщгш" localSheetId="11" hidden="1">{#N/A,#N/A,TRUE,"Лист1";#N/A,#N/A,TRUE,"Лист2";#N/A,#N/A,TRUE,"Лист3"}</definedName>
    <definedName name="щгщгш" localSheetId="12" hidden="1">{#N/A,#N/A,TRUE,"Лист1";#N/A,#N/A,TRUE,"Лист2";#N/A,#N/A,TRUE,"Лист3"}</definedName>
    <definedName name="щгщгш" hidden="1">{#N/A,#N/A,TRUE,"Лист1";#N/A,#N/A,TRUE,"Лист2";#N/A,#N/A,TRUE,"Лист3"}</definedName>
    <definedName name="щд" localSheetId="11">#REF!</definedName>
    <definedName name="щд" localSheetId="12">#REF!</definedName>
    <definedName name="щд">#REF!</definedName>
    <definedName name="щдлш" localSheetId="11">'[33]29'!$G$66,'[33]29'!$G$68:$G$69,'[33]29'!$G$72,'[33]29'!$G$74:$G$75,'[33]29'!$G$78,'[33]29'!$G$85:$G$86,'[33]29'!$G$89,'[33]29'!$G$92,'[33]29'!$G$99:$G$100,'[33]29'!$G$12,'[33]29'!$G$14:$G$15,'[33]29'!$G$18,'[33]29'!$G$20:$G$21,P1_T29?L4</definedName>
    <definedName name="щдлш" localSheetId="12">'[33]29'!$G$66,'[33]29'!$G$68:$G$69,'[33]29'!$G$72,'[33]29'!$G$74:$G$75,'[33]29'!$G$78,'[33]29'!$G$85:$G$86,'[33]29'!$G$89,'[33]29'!$G$92,'[33]29'!$G$99:$G$100,'[33]29'!$G$12,'[33]29'!$G$14:$G$15,'[33]29'!$G$18,'[33]29'!$G$20:$G$21,P1_T29?L4</definedName>
    <definedName name="щдлш">'[33]29'!$G$66,'[33]29'!$G$68:$G$69,'[33]29'!$G$72,'[33]29'!$G$74:$G$75,'[33]29'!$G$78,'[33]29'!$G$85:$G$86,'[33]29'!$G$89,'[33]29'!$G$92,'[33]29'!$G$99:$G$100,'[33]29'!$G$12,'[33]29'!$G$14:$G$15,'[33]29'!$G$18,'[33]29'!$G$20:$G$21,P1_T29?L4</definedName>
    <definedName name="щдргщ" hidden="1">{"Маржа для директора",#N/A,FALSE,"Маржа Чисто Влад ";"Маржа для директора",#N/A,FALSE,"Маржа Хабаровск";"Маржа для директора",#N/A,FALSE,"Маржа СВОД"}</definedName>
    <definedName name="щжш" localSheetId="11">#REF!</definedName>
    <definedName name="щжш" localSheetId="12">#REF!</definedName>
    <definedName name="щжш">#REF!</definedName>
    <definedName name="щжшжэ." localSheetId="11">#REF!</definedName>
    <definedName name="щжшжэ." localSheetId="12">#REF!</definedName>
    <definedName name="щжшжэ.">#REF!</definedName>
    <definedName name="щз" localSheetId="11">#REF!</definedName>
    <definedName name="щз" localSheetId="12">#REF!</definedName>
    <definedName name="щз">#REF!</definedName>
    <definedName name="щзщд">#N/A</definedName>
    <definedName name="щйупнуъ">#REF!</definedName>
    <definedName name="щлл" localSheetId="11">#REF!</definedName>
    <definedName name="щлл" localSheetId="12">#REF!</definedName>
    <definedName name="щлл">#REF!</definedName>
    <definedName name="щш" localSheetId="11">#REF!,#REF!,#REF!,#REF!,#REF!,#REF!,#REF!,#REF!,#REF!,#REF!,#REF!,#REF!</definedName>
    <definedName name="щш" localSheetId="12">#REF!,#REF!,#REF!,#REF!,#REF!,#REF!,#REF!,#REF!,#REF!,#REF!,#REF!,#REF!</definedName>
    <definedName name="щш">#REF!,#REF!,#REF!,#REF!,#REF!,#REF!,#REF!,#REF!,#REF!,#REF!,#REF!,#REF!</definedName>
    <definedName name="щшгн" localSheetId="11">'[33]29'!$G$86:$X$86,'[33]29'!$G$100:$X$100,P1_T29?item_ext?2СТ.Э</definedName>
    <definedName name="щшгн" localSheetId="12">'[33]29'!$G$86:$X$86,'[33]29'!$G$100:$X$100,P1_T29?item_ext?2СТ.Э</definedName>
    <definedName name="щшгн">'[33]29'!$G$86:$X$86,'[33]29'!$G$100:$X$100,P1_T29?item_ext?2СТ.Э</definedName>
    <definedName name="щшк" localSheetId="11" hidden="1">#REF!,#REF!,#REF!</definedName>
    <definedName name="щшк" localSheetId="12" hidden="1">#REF!,#REF!,#REF!</definedName>
    <definedName name="щшк" hidden="1">#REF!,#REF!,#REF!</definedName>
    <definedName name="щшщшщ" localSheetId="11">#REF!,#REF!,#REF!,#REF!,#REF!,#REF!,#REF!,#REF!,#REF!,#REF!,#REF!,#REF!</definedName>
    <definedName name="щшщшщ" localSheetId="12">#REF!,#REF!,#REF!,#REF!,#REF!,#REF!,#REF!,#REF!,#REF!,#REF!,#REF!,#REF!</definedName>
    <definedName name="щшщшщ">#REF!,#REF!,#REF!,#REF!,#REF!,#REF!,#REF!,#REF!,#REF!,#REF!,#REF!,#REF!</definedName>
    <definedName name="щщш">#N/A</definedName>
    <definedName name="щщщ">[110]!щщщ</definedName>
    <definedName name="ъхз" localSheetId="11">#REF!</definedName>
    <definedName name="ъхз" localSheetId="12">#REF!</definedName>
    <definedName name="ъхз">#REF!</definedName>
    <definedName name="ы" localSheetId="11">#REF!</definedName>
    <definedName name="ы" localSheetId="12">#REF!</definedName>
    <definedName name="ы">#REF!</definedName>
    <definedName name="ыа" localSheetId="11">#REF!</definedName>
    <definedName name="ыа" localSheetId="12">#REF!</definedName>
    <definedName name="ыа">#REF!</definedName>
    <definedName name="ыаего">'[11]12'!$C$29:$J$30,'[11]12'!$C$31:$E$31,'[11]12'!$H$31:$J$31,'[11]12'!$C$33:$J$33,'[11]12'!$C$35:$E$35,'[11]12'!$H$35:$J$35,'[11]12'!$C$37:$J$37,'[11]12'!$H$39:$J$39,'[11]12'!$C$13:$E$13,P1_T12?Data</definedName>
    <definedName name="ЫАКЕР" hidden="1">{"Маржа для директора",#N/A,FALSE,"Маржа Чисто Влад ";"Маржа для директора",#N/A,FALSE,"Маржа Хабаровск";"Маржа для директора",#N/A,FALSE,"Маржа СВОД"}</definedName>
    <definedName name="ыаон">#REF!</definedName>
    <definedName name="ыаппр">#N/A</definedName>
    <definedName name="ыапр" localSheetId="11" hidden="1">{#N/A,#N/A,TRUE,"Лист1";#N/A,#N/A,TRUE,"Лист2";#N/A,#N/A,TRUE,"Лист3"}</definedName>
    <definedName name="ыапр" localSheetId="12" hidden="1">{#N/A,#N/A,TRUE,"Лист1";#N/A,#N/A,TRUE,"Лист2";#N/A,#N/A,TRUE,"Лист3"}</definedName>
    <definedName name="ыапр" hidden="1">{#N/A,#N/A,TRUE,"Лист1";#N/A,#N/A,TRUE,"Лист2";#N/A,#N/A,TRUE,"Лист3"}</definedName>
    <definedName name="ЫАРЯКАРИ" hidden="1">{"Маржа для директора",#N/A,FALSE,"Маржа Чисто Влад ";"Маржа для директора",#N/A,FALSE,"Маржа Хабаровск";"Маржа для директора",#N/A,FALSE,"Маржа СВОД"}</definedName>
    <definedName name="ыатапт">#REF!</definedName>
    <definedName name="ыаупп">#N/A</definedName>
    <definedName name="ЫАФОЕРИП">'[33]27'!$S$16:$V$16,'[33]27'!$Y$16:$AB$16,'[33]27'!$AE$16:$AH$16,'[33]27'!$AK$16:$AN$16,'[33]27'!$AQ$16:$AT$16,'[33]27'!$F$16:$I$16,'[33]27'!$AW$16:$AZ$16,P1_T27?L4.1</definedName>
    <definedName name="ЫАФПЫ">#REF!</definedName>
    <definedName name="ыаы">#REF!</definedName>
    <definedName name="ыаырто">#REF!</definedName>
    <definedName name="ыаыыа">#N/A</definedName>
    <definedName name="ыв">#N/A</definedName>
    <definedName name="ыва" localSheetId="11">#REF!</definedName>
    <definedName name="ыва" localSheetId="12">#REF!</definedName>
    <definedName name="ыва">#REF!</definedName>
    <definedName name="ывааааааааааааааааа">[3]FES!#REF!</definedName>
    <definedName name="ЫВАКРЦУ">#REF!</definedName>
    <definedName name="ывап">#REF!</definedName>
    <definedName name="ЫВАПМИ">#REF!</definedName>
    <definedName name="ывапр">'[31]10я Мельн'!#REF!</definedName>
    <definedName name="ывапцы">#REF!</definedName>
    <definedName name="ыварпйцпр">#N/A</definedName>
    <definedName name="ывау" localSheetId="11">#REF!</definedName>
    <definedName name="ывау" localSheetId="12">#REF!</definedName>
    <definedName name="ывау">#REF!</definedName>
    <definedName name="ывафыафп">#N/A</definedName>
    <definedName name="ывацуа" localSheetId="11" hidden="1">{"Маржа для директора",#N/A,FALSE,"Маржа Чисто Влад ";"Маржа для директора",#N/A,FALSE,"Маржа Хабаровск";"Маржа для директора",#N/A,FALSE,"Маржа СВОД"}</definedName>
    <definedName name="ывацуа" localSheetId="12" hidden="1">{"Маржа для директора",#N/A,FALSE,"Маржа Чисто Влад ";"Маржа для директора",#N/A,FALSE,"Маржа Хабаровск";"Маржа для директора",#N/A,FALSE,"Маржа СВОД"}</definedName>
    <definedName name="ывацуа" hidden="1">{"Маржа для директора",#N/A,FALSE,"Маржа Чисто Влад ";"Маржа для директора",#N/A,FALSE,"Маржа Хабаровск";"Маржа для директора",#N/A,FALSE,"Маржа СВОД"}</definedName>
    <definedName name="ывацуацу" localSheetId="11" hidden="1">{"Маржа для директора",#N/A,FALSE,"Маржа Чисто Влад ";"Маржа для директора",#N/A,FALSE,"Маржа Хабаровск";"Маржа для директора",#N/A,FALSE,"Маржа СВОД"}</definedName>
    <definedName name="ывацуацу" localSheetId="12" hidden="1">{"Маржа для директора",#N/A,FALSE,"Маржа Чисто Влад ";"Маржа для директора",#N/A,FALSE,"Маржа Хабаровск";"Маржа для директора",#N/A,FALSE,"Маржа СВОД"}</definedName>
    <definedName name="ывацуацу" hidden="1">{"Маржа для директора",#N/A,FALSE,"Маржа Чисто Влад ";"Маржа для директора",#N/A,FALSE,"Маржа Хабаровск";"Маржа для директора",#N/A,FALSE,"Маржа СВОД"}</definedName>
    <definedName name="ываыа" localSheetId="11">#REF!</definedName>
    <definedName name="ываыа" localSheetId="12">#REF!</definedName>
    <definedName name="ываыа">#REF!</definedName>
    <definedName name="ываывацв" localSheetId="11" hidden="1">{"Маржа для директора",#N/A,FALSE,"Маржа Чисто Влад ";"Маржа для директора",#N/A,FALSE,"Маржа Хабаровск";"Маржа для директора",#N/A,FALSE,"Маржа СВОД"}</definedName>
    <definedName name="ываывацв" localSheetId="12" hidden="1">{"Маржа для директора",#N/A,FALSE,"Маржа Чисто Влад ";"Маржа для директора",#N/A,FALSE,"Маржа Хабаровск";"Маржа для директора",#N/A,FALSE,"Маржа СВОД"}</definedName>
    <definedName name="ываывацв" hidden="1">{"Маржа для директора",#N/A,FALSE,"Маржа Чисто Влад ";"Маржа для директора",#N/A,FALSE,"Маржа Хабаровск";"Маржа для директора",#N/A,FALSE,"Маржа СВОД"}</definedName>
    <definedName name="ывваа" localSheetId="11" hidden="1">{"Маржа для директора",#N/A,FALSE,"Маржа Чисто Влад ";"Маржа для директора",#N/A,FALSE,"Маржа Хабаровск";"Маржа для директора",#N/A,FALSE,"Маржа СВОД"}</definedName>
    <definedName name="ывваа" localSheetId="12" hidden="1">{"Маржа для директора",#N/A,FALSE,"Маржа Чисто Влад ";"Маржа для директора",#N/A,FALSE,"Маржа Хабаровск";"Маржа для директора",#N/A,FALSE,"Маржа СВОД"}</definedName>
    <definedName name="ывваа" hidden="1">{"Маржа для директора",#N/A,FALSE,"Маржа Чисто Влад ";"Маржа для директора",#N/A,FALSE,"Маржа Хабаровск";"Маржа для директора",#N/A,FALSE,"Маржа СВОД"}</definedName>
    <definedName name="ывеапво" hidden="1">{"Маржа для директора",#N/A,FALSE,"Маржа Чисто Влад ";"Маржа для директора",#N/A,FALSE,"Маржа Хабаровск";"Маржа для директора",#N/A,FALSE,"Маржа СВОД"}</definedName>
    <definedName name="ывек">#REF!</definedName>
    <definedName name="ывеко">'[34]23'!$A$60:$A$62,'[34]23'!$F$60:$J$62,'[34]23'!$O$60:$P$62,'[34]23'!$A$9:$A$25,P1_T23_Protection</definedName>
    <definedName name="ывеоы">#REF!</definedName>
    <definedName name="ывереи">#REF!</definedName>
    <definedName name="ывкго">#REF!</definedName>
    <definedName name="ывке">[37]FST5!$G$149:$G$165,P1_eso</definedName>
    <definedName name="ывкеагрое">#REF!,#REF!,#REF!,#REF!,#REF!,#REF!,#REF!,#REF!,#REF!,#REF!,#REF!,#REF!</definedName>
    <definedName name="ывкеп">#REF!</definedName>
    <definedName name="ывкепц">#REF!</definedName>
    <definedName name="ывкер">#REF!</definedName>
    <definedName name="ывкншл">#REF!</definedName>
    <definedName name="ывкп">#REF!</definedName>
    <definedName name="ывкр" hidden="1">{#N/A,#N/A,TRUE,"Лист1";#N/A,#N/A,TRUE,"Лист2";#N/A,#N/A,TRUE,"Лист3"}</definedName>
    <definedName name="ывкрекыц" hidden="1">{"Маржа для директора",#N/A,FALSE,"Маржа Чисто Влад ";"Маржа для директора",#N/A,FALSE,"Маржа Хабаровск";"Маржа для директора",#N/A,FALSE,"Маржа СВОД"}</definedName>
    <definedName name="ывкц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ВМИФИ" hidden="1">{"Маржа для директора",#N/A,FALSE,"Маржа Чисто Влад ";"Маржа для директора",#N/A,FALSE,"Маржа Хабаровск";"Маржа для директора",#N/A,FALSE,"Маржа СВОД"}</definedName>
    <definedName name="ывп">#REF!</definedName>
    <definedName name="ывпкывк">#N/A</definedName>
    <definedName name="ывпмьпь">#N/A</definedName>
    <definedName name="ывпр" hidden="1">{"Маржа для директора",#N/A,FALSE,"Маржа Чисто Влад ";"Маржа для директора",#N/A,FALSE,"Маржа Хабаровск";"Маржа для директора",#N/A,FALSE,"Маржа СВОД"}</definedName>
    <definedName name="ывпцуац" localSheetId="11" hidden="1">{"Маржа для директора",#N/A,FALSE,"Маржа Чисто Влад ";"Маржа для директора",#N/A,FALSE,"Маржа Хабаровск";"Маржа для директора",#N/A,FALSE,"Маржа СВОД"}</definedName>
    <definedName name="ывпцуац" localSheetId="12" hidden="1">{"Маржа для директора",#N/A,FALSE,"Маржа Чисто Влад ";"Маржа для директора",#N/A,FALSE,"Маржа Хабаровск";"Маржа для директора",#N/A,FALSE,"Маржа СВОД"}</definedName>
    <definedName name="ывпцуац" hidden="1">{"Маржа для директора",#N/A,FALSE,"Маржа Чисто Влад ";"Маржа для директора",#N/A,FALSE,"Маржа Хабаровск";"Маржа для директора",#N/A,FALSE,"Маржа СВОД"}</definedName>
    <definedName name="ывр" hidden="1">{"Маржа для директора",#N/A,FALSE,"Маржа Чисто Влад ";"Маржа для директора",#N/A,FALSE,"Маржа Хабаровск";"Маржа для директора",#N/A,FALSE,"Маржа СВОД"}</definedName>
    <definedName name="ыврп">'[44]Приложение №3'!#REF!</definedName>
    <definedName name="ывукнр">#REF!</definedName>
    <definedName name="ывфук">[37]FST5!$G$100:$G$116,P1_net</definedName>
    <definedName name="ывцук" localSheetId="11">#REF!</definedName>
    <definedName name="ывцук" localSheetId="12">#REF!</definedName>
    <definedName name="ывцук">#REF!</definedName>
    <definedName name="ывы" localSheetId="11">'[10]5.2-опер.рас ПП'!ывы</definedName>
    <definedName name="ывы" localSheetId="12">'[10]5.2-опер.рас ПП'!ывы</definedName>
    <definedName name="ывы">#N/A</definedName>
    <definedName name="ывыа">#N/A</definedName>
    <definedName name="ыг">P1_SCOPE_16_PRT,P2_SCOPE_16_PRT</definedName>
    <definedName name="ые">[16]Диапазоны!#REF!</definedName>
    <definedName name="ыевап">'[31]10я Мельн'!#REF!</definedName>
    <definedName name="ыег">P2_T21_Protection,вирп</definedName>
    <definedName name="ыекр" hidden="1">{"Маржа для директора",#N/A,FALSE,"Маржа Чисто Влад ";"Маржа для директора",#N/A,FALSE,"Маржа Хабаровск";"Маржа для директора",#N/A,FALSE,"Маржа СВОД"}</definedName>
    <definedName name="ыепка" hidden="1">{"Маржа для директора",#N/A,FALSE,"Маржа Чисто Влад ";"Маржа для директора",#N/A,FALSE,"Маржа Хабаровск";"Маржа для директора",#N/A,FALSE,"Маржа СВОД"}</definedName>
    <definedName name="ыепуке">#REF!</definedName>
    <definedName name="ЫЕУ">#REF!</definedName>
    <definedName name="ыеывап">#N/A</definedName>
    <definedName name="ыио">#REF!</definedName>
    <definedName name="ыка">#REF!</definedName>
    <definedName name="ыканр">#REF!,#REF!,#REF!,#REF!,#REF!,#REF!,P1_T0?Data</definedName>
    <definedName name="ыкаоть" hidden="1">{"Маржа для директора",#N/A,FALSE,"Маржа Чисто Влад ";"Маржа для директора",#N/A,FALSE,"Маржа Хабаровск";"Маржа для директора",#N/A,FALSE,"Маржа СВОД"}</definedName>
    <definedName name="ыкап" hidden="1">{#N/A,#N/A,FALSE,"Себестоимсть-97"}</definedName>
    <definedName name="ыкатм">[89]Заголовок!#REF!</definedName>
    <definedName name="ЫКАЦ" hidden="1">{"Маржа для директора",#N/A,FALSE,"Маржа Чисто Влад ";"Маржа для директора",#N/A,FALSE,"Маржа Хабаровск";"Маржа для директора",#N/A,FALSE,"Маржа СВОД"}</definedName>
    <definedName name="ыкверкыу" hidden="1">{"Маржа для директора",#N/A,FALSE,"Маржа Чисто Влад ";"Маржа для директора",#N/A,FALSE,"Маржа Хабаровск";"Маржа для директора",#N/A,FALSE,"Маржа СВОД"}</definedName>
    <definedName name="ыкг">'[36]2.2'!$B$48:$B$49,'[36]2.2'!$J$9:$O$10,P1_SCOPE_22,P2_SCOPE_22,P3_SCOPE_22</definedName>
    <definedName name="ыке">'[31]10я Мельн'!#REF!</definedName>
    <definedName name="ыкег" hidden="1">{"Маржа для директора",#N/A,FALSE,"Маржа Чисто Влад ";"Маржа для директора",#N/A,FALSE,"Маржа Хабаровск";"Маржа для директора",#N/A,FALSE,"Маржа СВОД"}</definedName>
    <definedName name="ыкегоке">'[38]13'!$G$9:$O$9,'[38]13'!#REF!,'[38]13'!$G$19:$O$19</definedName>
    <definedName name="ыкеке">#REF!</definedName>
    <definedName name="ЫКЕО" hidden="1">#REF!</definedName>
    <definedName name="ЫКЕОТ">#REF!</definedName>
    <definedName name="ыкепке">#REF!</definedName>
    <definedName name="ыкеринверн" hidden="1">{"Маржа для директора",#N/A,FALSE,"Маржа Чисто Влад ";"Маржа для директора",#N/A,FALSE,"Маржа Хабаровск";"Маржа для директора",#N/A,FALSE,"Маржа СВОД"}</definedName>
    <definedName name="ыкерыи">#REF!</definedName>
    <definedName name="ыкеур">#REF!</definedName>
    <definedName name="ыкеш">#REF!</definedName>
    <definedName name="ыкккккпку">#REF!</definedName>
    <definedName name="ыкн">#REF!</definedName>
    <definedName name="ыкнрукы" hidden="1">{"Маржа для директора",#N/A,FALSE,"Маржа Чисто Влад ";"Маржа для директора",#N/A,FALSE,"Маржа Хабаровск";"Маржа для директора",#N/A,FALSE,"Маржа СВОД"}</definedName>
    <definedName name="ыкнрцф">#REF!</definedName>
    <definedName name="ыко">'[11]27'!$K$15:$K$15,P1_T27?L4</definedName>
    <definedName name="ыкот">[9]FES!#REF!</definedName>
    <definedName name="ыкпецы">#REF!</definedName>
    <definedName name="ыкпо">#REF!</definedName>
    <definedName name="ыкпрцкн">#REF!</definedName>
    <definedName name="ыкрц">#REF!</definedName>
    <definedName name="ыку">#REF!</definedName>
    <definedName name="ыкц" hidden="1">{#N/A,#N/A,TRUE,"Лист1";#N/A,#N/A,TRUE,"Лист2";#N/A,#N/A,TRUE,"Лист3"}</definedName>
    <definedName name="ыкцнры">[99]Т3!#REF!</definedName>
    <definedName name="ыкыук" localSheetId="11">#REF!</definedName>
    <definedName name="ыкыук" localSheetId="12">#REF!</definedName>
    <definedName name="ыкыук">#REF!</definedName>
    <definedName name="ЫМИМИИ" hidden="1">{"Маржа для директора",#N/A,FALSE,"Маржа Чисто Влад ";"Маржа для директора",#N/A,FALSE,"Маржа Хабаровск";"Маржа для директора",#N/A,FALSE,"Маржа СВОД"}</definedName>
    <definedName name="ымпы">#N/A</definedName>
    <definedName name="ынло">'[38]4'!#REF!,'[38]4'!#REF!,'[38]4'!#REF!</definedName>
    <definedName name="ынукны">#REF!</definedName>
    <definedName name="ыоепо">P2_PROT_2,побьа</definedName>
    <definedName name="ЫОРЕ">#REF!,#REF!,#REF!,#REF!,#REF!,#REF!,#REF!,#REF!,#REF!,#REF!,#REF!,#REF!</definedName>
    <definedName name="ыотые" hidden="1">#REF!</definedName>
    <definedName name="ып">[3]FES!#REF!</definedName>
    <definedName name="ыпнр">[26]Справочники!$H$15</definedName>
    <definedName name="ыпр">#N/A</definedName>
    <definedName name="ыпукпук" localSheetId="11" hidden="1">{"Маржа для директора",#N/A,FALSE,"Маржа Чисто Влад ";"Маржа для директора",#N/A,FALSE,"Маржа Хабаровск";"Маржа для директора",#N/A,FALSE,"Маржа СВОД"}</definedName>
    <definedName name="ыпукпук" localSheetId="12" hidden="1">{"Маржа для директора",#N/A,FALSE,"Маржа Чисто Влад ";"Маржа для директора",#N/A,FALSE,"Маржа Хабаровск";"Маржа для директора",#N/A,FALSE,"Маржа СВОД"}</definedName>
    <definedName name="ыпукпук" hidden="1">{"Маржа для директора",#N/A,FALSE,"Маржа Чисто Влад ";"Маржа для директора",#N/A,FALSE,"Маржа Хабаровск";"Маржа для директора",#N/A,FALSE,"Маржа СВОД"}</definedName>
    <definedName name="ыпыим" localSheetId="11" hidden="1">{#N/A,#N/A,TRUE,"Лист1";#N/A,#N/A,TRUE,"Лист2";#N/A,#N/A,TRUE,"Лист3"}</definedName>
    <definedName name="ыпыим" localSheetId="12" hidden="1">{#N/A,#N/A,TRUE,"Лист1";#N/A,#N/A,TRUE,"Лист2";#N/A,#N/A,TRUE,"Лист3"}</definedName>
    <definedName name="ыпыим" hidden="1">{#N/A,#N/A,TRUE,"Лист1";#N/A,#N/A,TRUE,"Лист2";#N/A,#N/A,TRUE,"Лист3"}</definedName>
    <definedName name="ыпынце">#REF!</definedName>
    <definedName name="ыпыпми" localSheetId="11" hidden="1">{#N/A,#N/A,TRUE,"Лист1";#N/A,#N/A,TRUE,"Лист2";#N/A,#N/A,TRUE,"Лист3"}</definedName>
    <definedName name="ыпыпми" localSheetId="12" hidden="1">{#N/A,#N/A,TRUE,"Лист1";#N/A,#N/A,TRUE,"Лист2";#N/A,#N/A,TRUE,"Лист3"}</definedName>
    <definedName name="ыпыпми" hidden="1">{#N/A,#N/A,TRUE,"Лист1";#N/A,#N/A,TRUE,"Лист2";#N/A,#N/A,TRUE,"Лист3"}</definedName>
    <definedName name="ырв">#REF!,#REF!</definedName>
    <definedName name="ЫРКАИА" hidden="1">{"Маржа для директора",#N/A,FALSE,"Маржа Чисто Влад ";"Маржа для директора",#N/A,FALSE,"Маржа Хабаровск";"Маржа для директора",#N/A,FALSE,"Маржа СВОД"}</definedName>
    <definedName name="ЫРКНИ" hidden="1">{#N/A,#N/A,TRUE,"Лист1";#N/A,#N/A,TRUE,"Лист2";#N/A,#N/A,TRUE,"Лист3"}</definedName>
    <definedName name="ыршпид">#REF!</definedName>
    <definedName name="ыры" hidden="1">{"Маржа для директора",#N/A,FALSE,"Маржа Чисто Влад ";"Маржа для директора",#N/A,FALSE,"Маржа Хабаровск";"Маржа для директора",#N/A,FALSE,"Маржа СВОД"}</definedName>
    <definedName name="ЫРЫКЕАИ">#REF!</definedName>
    <definedName name="ысчпи" localSheetId="11" hidden="1">{#N/A,#N/A,TRUE,"Лист1";#N/A,#N/A,TRUE,"Лист2";#N/A,#N/A,TRUE,"Лист3"}</definedName>
    <definedName name="ысчпи" localSheetId="12" hidden="1">{#N/A,#N/A,TRUE,"Лист1";#N/A,#N/A,TRUE,"Лист2";#N/A,#N/A,TRUE,"Лист3"}</definedName>
    <definedName name="ысчпи" hidden="1">{#N/A,#N/A,TRUE,"Лист1";#N/A,#N/A,TRUE,"Лист2";#N/A,#N/A,TRUE,"Лист3"}</definedName>
    <definedName name="ыу">#REF!</definedName>
    <definedName name="ыуаы" localSheetId="11" hidden="1">{#N/A,#N/A,TRUE,"Лист1";#N/A,#N/A,TRUE,"Лист2";#N/A,#N/A,TRUE,"Лист3"}</definedName>
    <definedName name="ыуаы" localSheetId="12" hidden="1">{#N/A,#N/A,TRUE,"Лист1";#N/A,#N/A,TRUE,"Лист2";#N/A,#N/A,TRUE,"Лист3"}</definedName>
    <definedName name="ыуаы" hidden="1">{#N/A,#N/A,TRUE,"Лист1";#N/A,#N/A,TRUE,"Лист2";#N/A,#N/A,TRUE,"Лист3"}</definedName>
    <definedName name="ыува">#REF!</definedName>
    <definedName name="ыувперушз">#REF!</definedName>
    <definedName name="ыувпке" hidden="1">{"Маржа для директора",#N/A,FALSE,"Маржа Чисто Влад ";"Маржа для директора",#N/A,FALSE,"Маржа Хабаровск";"Маржа для директора",#N/A,FALSE,"Маржа СВОД"}</definedName>
    <definedName name="ыуврвкар">#REF!</definedName>
    <definedName name="ыуврфы">#REF!</definedName>
    <definedName name="ыуе" hidden="1">{"Маржа для директора",#N/A,FALSE,"Маржа Чисто Влад ";"Маржа для директора",#N/A,FALSE,"Маржа Хабаровск";"Маржа для директора",#N/A,FALSE,"Маржа СВОД"}</definedName>
    <definedName name="ыуепк">#REF!</definedName>
    <definedName name="ыуепукеп" hidden="1">#REF!</definedName>
    <definedName name="ыуеуке">#REF!</definedName>
    <definedName name="ыуеце" hidden="1">#REF!</definedName>
    <definedName name="ЫУЕЫРУ">'[33]3'!$E$45:$N$45,'[33]3'!$E$47:$N$47,'[33]3'!$E$49:$N$49,'[33]3'!$E$7:$N$8,P1_T3?unit?МКВТЧ</definedName>
    <definedName name="ыук">#REF!</definedName>
    <definedName name="ыук4ецу" hidden="1">{"Маржа для директора",#N/A,FALSE,"Маржа Чисто Влад ";"Маржа для директора",#N/A,FALSE,"Маржа Хабаровск";"Маржа для директора",#N/A,FALSE,"Маржа СВОД"}</definedName>
    <definedName name="ЫУКАЕЦУКА">#REF!</definedName>
    <definedName name="ыукверук">#REF!</definedName>
    <definedName name="ыуке">#REF!</definedName>
    <definedName name="ыукеп" hidden="1">{"Маржа для директора",#N/A,FALSE,"Маржа Чисто Влад ";"Маржа для директора",#N/A,FALSE,"Маржа Хабаровск";"Маржа для директора",#N/A,FALSE,"Маржа СВОД"}</definedName>
    <definedName name="ыукепн" hidden="1">{"Маржа для директора",#N/A,FALSE,"Маржа Чисто Влад ";"Маржа для директора",#N/A,FALSE,"Маржа Хабаровск";"Маржа для директора",#N/A,FALSE,"Маржа СВОД"}</definedName>
    <definedName name="ыукепуке">#REF!</definedName>
    <definedName name="ыукер" hidden="1">{"Маржа для директора",#N/A,FALSE,"Маржа Чисто Влад ";"Маржа для директора",#N/A,FALSE,"Маржа Хабаровск";"Маржа для директора",#N/A,FALSE,"Маржа СВОД"}</definedName>
    <definedName name="ыукеркеупе">#REF!,#REF!,#REF!,#REF!,#REF!,#REF!,#REF!,#REF!,#REF!,#REF!,#REF!,#REF!</definedName>
    <definedName name="ыукерфу" hidden="1">{"Маржа для директора",#N/A,FALSE,"Маржа Чисто Влад ";"Маржа для директора",#N/A,FALSE,"Маржа Хабаровск";"Маржа для директора",#N/A,FALSE,"Маржа СВОД"}</definedName>
    <definedName name="ыукецй">#REF!</definedName>
    <definedName name="ыукнкенр">#REF!</definedName>
    <definedName name="ыукнпук">#REF!</definedName>
    <definedName name="ыукнрку">#REF!</definedName>
    <definedName name="ыукнрук">#REF!</definedName>
    <definedName name="ыукнрф">#REF!</definedName>
    <definedName name="ыукп">#REF!</definedName>
    <definedName name="ыукпкен">#REF!</definedName>
    <definedName name="ыукпн">#REF!</definedName>
    <definedName name="ыукпркер">#REF!</definedName>
    <definedName name="ыукпук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ыукру">#REF!</definedName>
    <definedName name="ыукры" hidden="1">{"Маржа для директора",#N/A,FALSE,"Маржа Чисто Влад ";"Маржа для директора",#N/A,FALSE,"Маржа Хабаровск";"Маржа для директора",#N/A,FALSE,"Маржа СВОД"}</definedName>
    <definedName name="ыукц">#REF!</definedName>
    <definedName name="ыун" hidden="1">{"Маржа для директора",#N/A,FALSE,"Маржа Чисто Влад ";"Маржа для директора",#N/A,FALSE,"Маржа Хабаровск";"Маржа для директора",#N/A,FALSE,"Маржа СВОД"}</definedName>
    <definedName name="ыунфыуц">#REF!</definedName>
    <definedName name="ыупе">#REF!</definedName>
    <definedName name="ыупн">[17]TEHSHEET!$Q$2:$Q$5</definedName>
    <definedName name="ыуф">[3]FES!#REF!</definedName>
    <definedName name="ыуфвк" hidden="1">{"Маржа для директора",#N/A,FALSE,"Маржа Чисто Влад ";"Маржа для директора",#N/A,FALSE,"Маржа Хабаровск";"Маржа для директора",#N/A,FALSE,"Маржа СВОД"}</definedName>
    <definedName name="ыуфпрукпн">#REF!</definedName>
    <definedName name="ыуц">#REF!</definedName>
    <definedName name="ыуыкен">#REF!</definedName>
    <definedName name="ыф" localSheetId="11">#REF!</definedName>
    <definedName name="ыф" localSheetId="12">#REF!</definedName>
    <definedName name="ыф">#REF!</definedName>
    <definedName name="ыфавфыв" localSheetId="11" hidden="1">#REF!,#REF!,#REF!,#REF!,#REF!,#REF!,#REF!</definedName>
    <definedName name="ыфавфыв" localSheetId="12" hidden="1">#REF!,#REF!,#REF!,#REF!,#REF!,#REF!,#REF!</definedName>
    <definedName name="ыфавфыв" hidden="1">#REF!,#REF!,#REF!,#REF!,#REF!,#REF!,#REF!</definedName>
    <definedName name="ыфса">#N/A</definedName>
    <definedName name="ыфувфц" hidden="1">{"План товар",#N/A,FALSE,"товар"}</definedName>
    <definedName name="ыфун">#REF!,#REF!,#REF!,#REF!,#REF!,#REF!,#REF!,#REF!,#REF!,#REF!,#REF!,#REF!</definedName>
    <definedName name="ыфцу" localSheetId="11">#REF!</definedName>
    <definedName name="ыфцу" localSheetId="12">#REF!</definedName>
    <definedName name="ыфцу">#REF!</definedName>
    <definedName name="ыфцуке" hidden="1">{"Маржа для директора",#N/A,FALSE,"Маржа Чисто Влад ";"Маржа для директора",#N/A,FALSE,"Маржа Хабаровск";"Маржа для директора",#N/A,FALSE,"Маржа СВОД"}</definedName>
    <definedName name="ЫЦК" hidden="1">{#N/A,#N/A,TRUE,"Лист1";#N/A,#N/A,TRUE,"Лист2";#N/A,#N/A,TRUE,"Лист3"}</definedName>
    <definedName name="ыцкп">#REF!</definedName>
    <definedName name="ыцкфр" hidden="1">{#N/A,#N/A,TRUE,"Лист1";#N/A,#N/A,TRUE,"Лист2";#N/A,#N/A,TRUE,"Лист3"}</definedName>
    <definedName name="ыцп">#REF!</definedName>
    <definedName name="ыцукнр">#REF!</definedName>
    <definedName name="ыцукпцку" hidden="1">{"Маржа для директора",#N/A,FALSE,"Маржа Чисто Влад ";"Маржа для директора",#N/A,FALSE,"Маржа Хабаровск";"Маржа для директора",#N/A,FALSE,"Маржа СВОД"}</definedName>
    <definedName name="ыцукц">'[44]Приложение №4'!#REF!</definedName>
    <definedName name="ыч" localSheetId="11">#REF!</definedName>
    <definedName name="ыч" localSheetId="12">#REF!</definedName>
    <definedName name="ыч">#REF!</definedName>
    <definedName name="ычапвчн">#REF!</definedName>
    <definedName name="ЫЧАТОВЫ" hidden="1">{"Маржа для директора",#N/A,FALSE,"Маржа Чисто Влад ";"Маржа для директора",#N/A,FALSE,"Маржа Хабаровск";"Маржа для директора",#N/A,FALSE,"Маржа СВОД"}</definedName>
    <definedName name="ычва" hidden="1">{"Маржа для директора",#N/A,FALSE,"Маржа Чисто Влад ";"Маржа для директора",#N/A,FALSE,"Маржа Хабаровск";"Маржа для директора",#N/A,FALSE,"Маржа СВОД"}</definedName>
    <definedName name="ычвор">[35]Смета!#REF!</definedName>
    <definedName name="ычирвачпи">#REF!</definedName>
    <definedName name="ычка">#REF!</definedName>
    <definedName name="ычкаео">'[36]2.1'!$B$48:$O$49,P1_SCOPE_CHK2.1,P2_SCOPE_CHK2.1,P3_SCOPE_CHK2.1</definedName>
    <definedName name="ычкац">#REF!</definedName>
    <definedName name="ычкео">#REF!</definedName>
    <definedName name="ычкер">P1_T28.3?unit?РУБ.ГКАЛ,P2_T28.3?unit?РУБ.ГКАЛ</definedName>
    <definedName name="ычкол">'[36]2.2'!$B$48:$O$49,P1_SCOPE_CHK2.2,P2_SCOPE_CHK2.2,P3_SCOPE_CHK2.2</definedName>
    <definedName name="ычпкыу" hidden="1">{"Маржа для директора",#N/A,FALSE,"Маржа Чисто Влад ";"Маржа для директора",#N/A,FALSE,"Маржа Хабаровск";"Маржа для директора",#N/A,FALSE,"Маржа СВОД"}</definedName>
    <definedName name="ыывк" hidden="1">{"Маржа для директора",#N/A,FALSE,"Маржа Чисто Влад ";"Маржа для директора",#N/A,FALSE,"Маржа Хабаровск";"Маржа для директора",#N/A,FALSE,"Маржа СВОД"}</definedName>
    <definedName name="ыыы" localSheetId="11" hidden="1">{#N/A,#N/A,FALSE,"Себестоимсть-97"}</definedName>
    <definedName name="ыыы" localSheetId="12"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ыяакерт">#REF!</definedName>
    <definedName name="ыяввча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ЫЯВК" hidden="1">{"Маржа для директора",#N/A,FALSE,"Маржа Чисто Влад ";"Маржа для директора",#N/A,FALSE,"Маржа Хабаровск";"Маржа для директора",#N/A,FALSE,"Маржа СВОД"}</definedName>
    <definedName name="ыявке">#REF!</definedName>
    <definedName name="ыякар">#REF!</definedName>
    <definedName name="ыякер">#REF!</definedName>
    <definedName name="ыякпе">#REF!</definedName>
    <definedName name="ыяувк">#REF!</definedName>
    <definedName name="ыяуккепр">#REF!</definedName>
    <definedName name="ыяукн" hidden="1">{#N/A,#N/A,TRUE,"Лист1";#N/A,#N/A,TRUE,"Лист2";#N/A,#N/A,TRUE,"Лист3"}</definedName>
    <definedName name="ыяукп" hidden="1">{"Маржа для директора",#N/A,FALSE,"Маржа Чисто Влад ";"Маржа для директора",#N/A,FALSE,"Маржа Хабаровск";"Маржа для директора",#N/A,FALSE,"Маржа СВОД"}</definedName>
    <definedName name="ыяукпм" hidden="1">{"Маржа для директора",#N/A,FALSE,"Маржа Чисто Влад ";"Маржа для директора",#N/A,FALSE,"Маржа Хабаровск";"Маржа для директора",#N/A,FALSE,"Маржа СВОД"}</definedName>
    <definedName name="ыяуныр">#REF!</definedName>
    <definedName name="ь">#N/A</definedName>
    <definedName name="ьб" localSheetId="11">#REF!</definedName>
    <definedName name="ьб" localSheetId="12">#REF!</definedName>
    <definedName name="ьб">#REF!</definedName>
    <definedName name="ьвлдаы" localSheetId="11">#REF!</definedName>
    <definedName name="ьвлдаы" localSheetId="12">#REF!</definedName>
    <definedName name="ьвлдаы">#REF!</definedName>
    <definedName name="ьдь">#N/A</definedName>
    <definedName name="ьигеш" localSheetId="11">#REF!</definedName>
    <definedName name="ьигеш" localSheetId="12">#REF!</definedName>
    <definedName name="ьигеш">#REF!</definedName>
    <definedName name="ьлбюб" localSheetId="11">#REF!</definedName>
    <definedName name="ьлбюб" localSheetId="12">#REF!</definedName>
    <definedName name="ьлбюб">#REF!</definedName>
    <definedName name="ьлгнолгн">#REF!</definedName>
    <definedName name="ьмалд" localSheetId="11" hidden="1">#REF!</definedName>
    <definedName name="ьмалд" localSheetId="12" hidden="1">#REF!</definedName>
    <definedName name="ьмалд" hidden="1">#REF!</definedName>
    <definedName name="ьнкно" hidden="1">P6_T16?item_ext?ЧЕЛ,P7_T16?item_ext?ЧЕЛ,P8_T16?item_ext?ЧЕЛ,P9_T16?item_ext?ЧЕЛ,P10_T16?item_ext?ЧЕЛ,P11_T16?item_ext?ЧЕЛ,енуор</definedName>
    <definedName name="ьоддж" localSheetId="11" hidden="1">{#N/A,#N/A,TRUE,"Лист1";#N/A,#N/A,TRUE,"Лист2";#N/A,#N/A,TRUE,"Лист3"}</definedName>
    <definedName name="ьоддж" localSheetId="12" hidden="1">{#N/A,#N/A,TRUE,"Лист1";#N/A,#N/A,TRUE,"Лист2";#N/A,#N/A,TRUE,"Лист3"}</definedName>
    <definedName name="ьоддж" hidden="1">{#N/A,#N/A,TRUE,"Лист1";#N/A,#N/A,TRUE,"Лист2";#N/A,#N/A,TRUE,"Лист3"}</definedName>
    <definedName name="ьоп" localSheetId="11" hidden="1">#REF!</definedName>
    <definedName name="ьоп" localSheetId="12" hidden="1">#REF!</definedName>
    <definedName name="ьоп" hidden="1">#REF!</definedName>
    <definedName name="ьопас" hidden="1">{"Маржа для директора",#N/A,FALSE,"Маржа Чисто Влад ";"Маржа для директора",#N/A,FALSE,"Маржа Хабаровск";"Маржа для директора",#N/A,FALSE,"Маржа СВОД"}</definedName>
    <definedName name="ьопс">#REF!</definedName>
    <definedName name="ьортлд" localSheetId="11">#REF!</definedName>
    <definedName name="ьортлд" localSheetId="12">#REF!</definedName>
    <definedName name="ьортлд">#REF!</definedName>
    <definedName name="ьрп" hidden="1">'[36]2.2'!$M$63:$M$64,'[36]2.2'!$J$68:$J$70,'[36]2.2'!$J$72:$J$74,'[36]2.2'!$J$76:$J$77,'[36]2.2'!$M$68:$M$70,'[36]2.2'!$J$28:$O$28,'[36]2.2'!$M$72:$M$74,P1_PROT_22,P2_PROT_22</definedName>
    <definedName name="ьслв" localSheetId="11">#REF!</definedName>
    <definedName name="ьслв" localSheetId="12">#REF!</definedName>
    <definedName name="ьслв">#REF!</definedName>
    <definedName name="ьт" localSheetId="11">IF(Loan_Amount*Interest_Rate*Loan_Years*Loan_Start&gt;0,1,0)</definedName>
    <definedName name="ьт" localSheetId="12">IF(Loan_Amount*Interest_Rate*Loan_Years*Loan_Start&gt;0,1,0)</definedName>
    <definedName name="ьт">IF(Loan_Amount*Interest_Rate*Loan_Years*Loan_Start&gt;0,1,0)</definedName>
    <definedName name="ьтж" localSheetId="11">#REF!</definedName>
    <definedName name="ьтж" localSheetId="12">#REF!</definedName>
    <definedName name="ьтж">#REF!</definedName>
    <definedName name="ьтир" localSheetId="11">#REF!</definedName>
    <definedName name="ьтир" localSheetId="12">#REF!</definedName>
    <definedName name="ьтир">#REF!</definedName>
    <definedName name="ьто" localSheetId="11">#REF!</definedName>
    <definedName name="ьто" localSheetId="12">#REF!</definedName>
    <definedName name="ьто">#REF!</definedName>
    <definedName name="ьтпе" localSheetId="11">#REF!</definedName>
    <definedName name="ьтпе" localSheetId="12">#REF!</definedName>
    <definedName name="ьтпе">#REF!</definedName>
    <definedName name="ьтр" localSheetId="11" hidden="1">#REF!</definedName>
    <definedName name="ьтр" localSheetId="12" hidden="1">#REF!</definedName>
    <definedName name="ьтр" hidden="1">#REF!</definedName>
    <definedName name="ьь" localSheetId="11">'[33]29'!$G$86:$X$86,'[33]29'!$G$100:$X$100,P1_T29?item_ext?2СТ.Э</definedName>
    <definedName name="ьь" localSheetId="12">'[33]29'!$G$86:$X$86,'[33]29'!$G$100:$X$100,P1_T29?item_ext?2СТ.Э</definedName>
    <definedName name="ьь">'[33]29'!$G$86:$X$86,'[33]29'!$G$100:$X$100,P1_T29?item_ext?2СТ.Э</definedName>
    <definedName name="ььь" localSheetId="11">'[33]29'!$M$60:$X$60,'[33]29'!$M$66:$X$66,'[33]29'!$M$72:$X$72,P1_T29?L10</definedName>
    <definedName name="ььь" localSheetId="12">'[33]29'!$M$60:$X$60,'[33]29'!$M$66:$X$66,'[33]29'!$M$72:$X$72,P1_T29?L10</definedName>
    <definedName name="ььь">'[33]29'!$M$60:$X$60,'[33]29'!$M$66:$X$66,'[33]29'!$M$72:$X$72,P1_T29?L10</definedName>
    <definedName name="ьььь" localSheetId="11">'[33]29'!$G$66,'[33]29'!$G$68:$G$69,'[33]29'!$G$72,'[33]29'!$G$74:$G$75,'[33]29'!$G$78,'[33]29'!$G$85:$G$86,'[33]29'!$G$89,'[33]29'!$G$92,'[33]29'!$G$99:$G$100,'[33]29'!$G$12,'[33]29'!$G$14:$G$15,'[33]29'!$G$18,'[33]29'!$G$20:$G$21,P1_T29?L4</definedName>
    <definedName name="ьььь" localSheetId="12">'[33]29'!$G$66,'[33]29'!$G$68:$G$69,'[33]29'!$G$72,'[33]29'!$G$74:$G$75,'[33]29'!$G$78,'[33]29'!$G$85:$G$86,'[33]29'!$G$89,'[33]29'!$G$92,'[33]29'!$G$99:$G$100,'[33]29'!$G$12,'[33]29'!$G$14:$G$15,'[33]29'!$G$18,'[33]29'!$G$20:$G$21,P1_T29?L4</definedName>
    <definedName name="ьььь">'[33]29'!$G$66,'[33]29'!$G$68:$G$69,'[33]29'!$G$72,'[33]29'!$G$74:$G$75,'[33]29'!$G$78,'[33]29'!$G$85:$G$86,'[33]29'!$G$89,'[33]29'!$G$92,'[33]29'!$G$99:$G$100,'[33]29'!$G$12,'[33]29'!$G$14:$G$15,'[33]29'!$G$18,'[33]29'!$G$20:$G$21,P1_T29?L4</definedName>
    <definedName name="ььььь">#N/A</definedName>
    <definedName name="ььььььь" localSheetId="11">'[33]29'!$H$21,'[33]29'!$H$24,'[33]29'!$H$27,'[33]29'!$H$30,'[33]29'!$H$33,'[33]29'!$H$36,'[33]29'!$H$39,'[33]29'!$H$42,'[33]29'!$H$45,P1_T29?L5</definedName>
    <definedName name="ььььььь" localSheetId="12">'[33]29'!$H$21,'[33]29'!$H$24,'[33]29'!$H$27,'[33]29'!$H$30,'[33]29'!$H$33,'[33]29'!$H$36,'[33]29'!$H$39,'[33]29'!$H$42,'[33]29'!$H$45,P1_T29?L5</definedName>
    <definedName name="ььььььь">'[33]29'!$H$21,'[33]29'!$H$24,'[33]29'!$H$27,'[33]29'!$H$30,'[33]29'!$H$33,'[33]29'!$H$36,'[33]29'!$H$39,'[33]29'!$H$42,'[33]29'!$H$45,P1_T29?L5</definedName>
    <definedName name="э" localSheetId="11">#REF!</definedName>
    <definedName name="э" localSheetId="12">#REF!</definedName>
    <definedName name="э">#REF!</definedName>
    <definedName name="эж" localSheetId="11">#REF!</definedName>
    <definedName name="эж" localSheetId="12">#REF!</definedName>
    <definedName name="эж">#REF!</definedName>
    <definedName name="эжх">[110]!эжх</definedName>
    <definedName name="эл" localSheetId="11">#REF!</definedName>
    <definedName name="эл" localSheetId="12">#REF!</definedName>
    <definedName name="эл">#REF!</definedName>
    <definedName name="ЭЛ.ЭНЕРГИЯ">[106]!w</definedName>
    <definedName name="электро" localSheetId="11">#REF!</definedName>
    <definedName name="электро" localSheetId="12">#REF!</definedName>
    <definedName name="электро">#REF!</definedName>
    <definedName name="электро_проц_ф" localSheetId="11">#REF!</definedName>
    <definedName name="электро_проц_ф" localSheetId="12">#REF!</definedName>
    <definedName name="электро_проц_ф">#REF!</definedName>
    <definedName name="электро_процент" localSheetId="11">#REF!</definedName>
    <definedName name="электро_процент" localSheetId="12">#REF!</definedName>
    <definedName name="электро_процент">#REF!</definedName>
    <definedName name="Энергосбыт">#N/A</definedName>
    <definedName name="ээ" localSheetId="11">#N/A</definedName>
    <definedName name="ээ" localSheetId="12">#N/A</definedName>
    <definedName name="ээ">#REF!</definedName>
    <definedName name="ээээ" localSheetId="11">#N/A</definedName>
    <definedName name="ээээ" localSheetId="12">#N/A</definedName>
    <definedName name="ээээ">#N/A</definedName>
    <definedName name="эээээ" localSheetId="11">[150]П1.12!#REF!</definedName>
    <definedName name="эээээ" localSheetId="12">[150]П1.12!#REF!</definedName>
    <definedName name="эээээ">[150]П1.12!#REF!</definedName>
    <definedName name="ээээээ" localSheetId="11">#N/A</definedName>
    <definedName name="ээээээ" localSheetId="12">#N/A</definedName>
    <definedName name="ээээээ">#N/A</definedName>
    <definedName name="эээээээ" localSheetId="11">#N/A</definedName>
    <definedName name="эээээээ" localSheetId="12">#N/A</definedName>
    <definedName name="эээээээ">#N/A</definedName>
    <definedName name="эээээээээээээээээээээ">#N/A</definedName>
    <definedName name="ю">#N/A</definedName>
    <definedName name="юб" localSheetId="11">#REF!</definedName>
    <definedName name="юб" localSheetId="12">#REF!</definedName>
    <definedName name="юб">#REF!</definedName>
    <definedName name="юбдл" localSheetId="11">IF(Loan_Amount*Interest_Rate*Loan_Years*Loan_Start&gt;0,1,0)</definedName>
    <definedName name="юбдл" localSheetId="12">IF(Loan_Amount*Interest_Rate*Loan_Years*Loan_Start&gt;0,1,0)</definedName>
    <definedName name="юбдл">IF(Loan_Amount*Interest_Rate*Loan_Years*Loan_Start&gt;0,1,0)</definedName>
    <definedName name="Южные" localSheetId="11">'[10]5.2-опер.рас ПП'!Южные</definedName>
    <definedName name="Южные" localSheetId="12">'[10]5.2-опер.рас ПП'!Южные</definedName>
    <definedName name="Южные">#N/A</definedName>
    <definedName name="юио" localSheetId="11">#REF!</definedName>
    <definedName name="юио" localSheetId="12">#REF!</definedName>
    <definedName name="юио">#REF!</definedName>
    <definedName name="ючпсбд" hidden="1">{"Маржа для директора",#N/A,FALSE,"Маржа Чисто Влад ";"Маржа для директора",#N/A,FALSE,"Маржа Хабаровск";"Маржа для директора",#N/A,FALSE,"Маржа СВОД"}</definedName>
    <definedName name="ююююююю">#N/A</definedName>
    <definedName name="Я" localSheetId="11">#REF!</definedName>
    <definedName name="Я" localSheetId="12">#REF!</definedName>
    <definedName name="Я">#REF!</definedName>
    <definedName name="ЯZ34" localSheetId="11">[109]НО!#REF!</definedName>
    <definedName name="ЯZ34" localSheetId="12">[109]НО!#REF!</definedName>
    <definedName name="ЯZ34">[109]НО!#REF!</definedName>
    <definedName name="яафпыоео">'[36]1'!$G$8:$H$14,'[36]1'!$M$16:$N$20,P1_PROT_1</definedName>
    <definedName name="явкугоа">P1_SCOPE_16_PRT,P2_SCOPE_16_PRT</definedName>
    <definedName name="явто">#REF!</definedName>
    <definedName name="явцыв" localSheetId="11">#REF!</definedName>
    <definedName name="явцыв" localSheetId="12">#REF!</definedName>
    <definedName name="явцыв">#REF!</definedName>
    <definedName name="ягр">'[38]4'!#REF!</definedName>
    <definedName name="яеапбьчпрбю">'[38]2'!$I$165:$L$166,'[38]2'!$E$168:$F$174,'[38]2'!$I$168:$L$174,'[38]2'!$E$177:$F$177,'[38]2'!$I$177:$L$177,'[38]2'!$E$6:$F$31,P1_T2?Data,P2_T2?Data,P3_T2?Data,P4_T2?Data</definedName>
    <definedName name="янв" localSheetId="11">#REF!</definedName>
    <definedName name="янв" localSheetId="12">#REF!</definedName>
    <definedName name="янв">#REF!</definedName>
    <definedName name="янв2" localSheetId="11">#REF!</definedName>
    <definedName name="янв2" localSheetId="12">#REF!</definedName>
    <definedName name="янв2">#REF!</definedName>
    <definedName name="ЯРЯ">#REF!</definedName>
    <definedName name="яс">#N/A</definedName>
    <definedName name="ясыва">#N/A</definedName>
    <definedName name="яувео">#REF!</definedName>
    <definedName name="яувн" hidden="1">{"Маржа для директора",#N/A,FALSE,"Маржа Чисто Влад ";"Маржа для директора",#N/A,FALSE,"Маржа Хабаровск";"Маржа для директора",#N/A,FALSE,"Маржа СВОД"}</definedName>
    <definedName name="яфу">'[23]5'!$Z$27:$AC$31,'[23]5'!$F$14:$I$21,P1_SCOPE_5_PRT,P2_SCOPE_5_PRT</definedName>
    <definedName name="яфуе">#REF!</definedName>
    <definedName name="яфыва" localSheetId="11">#REF!</definedName>
    <definedName name="яфыва" localSheetId="12">#REF!</definedName>
    <definedName name="яфыва">#REF!</definedName>
    <definedName name="яцыуепцы">'[33]27'!$AK$18:$AN$18,'[33]27'!$AQ$18:$AT$18,'[33]27'!$AW$18:$AZ$18,'[33]27'!$BC$18:$BF$18,'[33]27'!$BI$18:$BL$18,'[33]27'!$BO$18:$BR$18,'[33]27'!$BU$18:$BX$18,P1_T27?L4.1.1.1</definedName>
    <definedName name="яч" localSheetId="11">#REF!</definedName>
    <definedName name="яч" localSheetId="12">#REF!</definedName>
    <definedName name="яч">#REF!</definedName>
    <definedName name="ячва">#REF!</definedName>
    <definedName name="ячваыпр">[22]Справочники!$K$6:$K$742,[22]Справочники!#REF!</definedName>
    <definedName name="ячс" localSheetId="11">#REF!</definedName>
    <definedName name="ячс" localSheetId="12">#REF!</definedName>
    <definedName name="ячс">#REF!</definedName>
    <definedName name="ячсячс">#N/A</definedName>
    <definedName name="ячуворт">#REF!</definedName>
    <definedName name="яывкр">#REF!,#REF!</definedName>
    <definedName name="яыврыф">#REF!</definedName>
    <definedName name="яывт">#REF!</definedName>
    <definedName name="яыеяыепояыеп">#REF!</definedName>
    <definedName name="ЯЫУКНР" hidden="1">{"Маржа для директора",#N/A,FALSE,"Маржа Чисто Влад ";"Маржа для директора",#N/A,FALSE,"Маржа Хабаровск";"Маржа для директора",#N/A,FALSE,"Маржа СВОД"}</definedName>
    <definedName name="яыукнц">#REF!</definedName>
    <definedName name="яыукр">'[53]4'!$AA$24:$AD$28,'[53]4'!$G$11:$J$17,P1_T4_Protect,P2_T4_Protect</definedName>
    <definedName name="яыукрф">#REF!</definedName>
    <definedName name="ЯЫФУКН" hidden="1">{#N/A,#N/A,TRUE,"Лист1";#N/A,#N/A,TRUE,"Лист2";#N/A,#N/A,TRUE,"Лист3"}</definedName>
    <definedName name="яя" localSheetId="11">#REF!</definedName>
    <definedName name="яя" localSheetId="12">#REF!</definedName>
    <definedName name="яя">#REF!</definedName>
    <definedName name="яяя">#N/A</definedName>
    <definedName name="яяяяяя" localSheetId="11">'[33]18.1'!$F$8:$F$50,'[33]18.1'!$C$8:$C$50,'[33]18.1'!$X$8:$X$50,P1_T18.1?axis?ПРД?БАЗ</definedName>
    <definedName name="яяяяяя" localSheetId="12">'[33]18.1'!$F$8:$F$50,'[33]18.1'!$C$8:$C$50,'[33]18.1'!$X$8:$X$50,P1_T18.1?axis?ПРД?БАЗ</definedName>
    <definedName name="яяяяяя">'[33]18.1'!$F$8:$F$50,'[33]18.1'!$C$8:$C$50,'[33]18.1'!$X$8:$X$50,P1_T18.1?axis?ПРД?БАЗ</definedName>
  </definedNames>
  <calcPr calcId="125725"/>
  <customWorkbookViews>
    <customWorkbookView name="Филиппова Светлана Анатольевна - Личное представление" guid="{4ABAEE21-E07D-4473-944B-EE2EA61FD553}" mergeInterval="0" personalView="1" maximized="1" xWindow="1" yWindow="1" windowWidth="1280" windowHeight="748" tabRatio="928" activeSheetId="27"/>
    <customWorkbookView name="Коновалова Ольга Степановна - Личное представление" guid="{D54CF5D4-AA29-4597-AAAF-1C3339C48122}" mergeInterval="0" personalView="1" maximized="1" xWindow="1" yWindow="1" windowWidth="1440" windowHeight="624" tabRatio="932" activeSheetId="29"/>
    <customWorkbookView name="PitirimovAA - Личное представление" guid="{DCA98D39-64C9-458A-87F7-EF3601A4D95E}" mergeInterval="0" personalView="1" maximized="1" xWindow="1" yWindow="1" windowWidth="1280" windowHeight="506" tabRatio="782" activeSheetId="27"/>
    <customWorkbookView name="Коновалова Ольга Спановна - Личное представление" guid="{BFA68E3F-6208-4036-8FAB-24920CE57862}" mergeInterval="0" personalView="1" maximized="1" xWindow="1" yWindow="1" windowWidth="1440" windowHeight="624" tabRatio="782" activeSheetId="42"/>
    <customWorkbookView name="Питиримов Александр Александрович - Личное представление" guid="{3D2ED0E6-0166-467B-BFC2-52D672D0584D}" mergeInterval="0" personalView="1" maximized="1" windowWidth="1676" windowHeight="747" tabRatio="928" activeSheetId="28"/>
    <customWorkbookView name="hp - Личное представление" guid="{C9BC7A53-92DC-4B92-8B57-A1B6D8E342A9}" mergeInterval="0" personalView="1" maximized="1" xWindow="1" yWindow="1" windowWidth="1366" windowHeight="496" tabRatio="928" activeSheetId="5"/>
  </customWorkbookViews>
</workbook>
</file>

<file path=xl/calcChain.xml><?xml version="1.0" encoding="utf-8"?>
<calcChain xmlns="http://schemas.openxmlformats.org/spreadsheetml/2006/main">
  <c r="M11" i="1"/>
  <c r="N11"/>
  <c r="N15" s="1"/>
  <c r="N17" s="1"/>
  <c r="M15"/>
  <c r="M16"/>
  <c r="N16" s="1"/>
  <c r="O16" s="1"/>
  <c r="M17"/>
  <c r="I11"/>
  <c r="L11"/>
  <c r="I15"/>
  <c r="L15" s="1"/>
  <c r="I16"/>
  <c r="L16"/>
  <c r="E17"/>
  <c r="G17"/>
  <c r="H17"/>
  <c r="I17"/>
  <c r="L17" s="1"/>
  <c r="L19" s="1"/>
  <c r="J17"/>
  <c r="K17"/>
  <c r="E19"/>
  <c r="G19"/>
  <c r="H19"/>
  <c r="J19"/>
  <c r="K19"/>
  <c r="S8"/>
  <c r="U8" s="1"/>
  <c r="O18" s="1"/>
  <c r="M18" l="1"/>
  <c r="M19" s="1"/>
  <c r="O11"/>
  <c r="O15" s="1"/>
  <c r="O17" s="1"/>
  <c r="O19" s="1"/>
  <c r="I19"/>
  <c r="F28" i="42" l="1"/>
  <c r="F21" s="1"/>
  <c r="F42" i="77" l="1"/>
  <c r="G42"/>
  <c r="H42"/>
  <c r="I42"/>
  <c r="F43"/>
  <c r="G43"/>
  <c r="H43"/>
  <c r="I43"/>
  <c r="E45"/>
  <c r="V37"/>
  <c r="T39"/>
  <c r="I48" s="1"/>
  <c r="V39"/>
  <c r="T37"/>
  <c r="V41"/>
  <c r="V38"/>
  <c r="V40" s="1"/>
  <c r="D11" i="102" l="1"/>
  <c r="D9"/>
  <c r="D17"/>
  <c r="E45" i="78" l="1"/>
  <c r="I43"/>
  <c r="H43"/>
  <c r="G43"/>
  <c r="F43"/>
  <c r="I42"/>
  <c r="H42"/>
  <c r="G42"/>
  <c r="F42"/>
  <c r="V41"/>
  <c r="T41"/>
  <c r="W41" s="1"/>
  <c r="O41"/>
  <c r="D40"/>
  <c r="V39"/>
  <c r="T39"/>
  <c r="I48" s="1"/>
  <c r="D39"/>
  <c r="V38"/>
  <c r="V40" s="1"/>
  <c r="K38"/>
  <c r="D38"/>
  <c r="V37"/>
  <c r="T37"/>
  <c r="W37" s="1"/>
  <c r="O41" i="77"/>
  <c r="D40"/>
  <c r="W39"/>
  <c r="K38"/>
  <c r="W37"/>
  <c r="T38" i="78" l="1"/>
  <c r="T40" s="1"/>
  <c r="W40" s="1"/>
  <c r="W39"/>
  <c r="W38"/>
  <c r="H7" i="3" l="1"/>
  <c r="D33" i="34" l="1"/>
  <c r="D34"/>
  <c r="P21" i="104" l="1"/>
  <c r="P20"/>
  <c r="C10" l="1"/>
  <c r="C44" i="116" l="1"/>
  <c r="AC78" i="115" l="1"/>
  <c r="AR77"/>
  <c r="AP77"/>
  <c r="AN77"/>
  <c r="AL77"/>
  <c r="AJ77"/>
  <c r="AH77"/>
  <c r="AF77"/>
  <c r="AD77"/>
  <c r="AB77"/>
  <c r="Y77"/>
  <c r="V77"/>
  <c r="T77"/>
  <c r="O77"/>
  <c r="AI76"/>
  <c r="AI81" s="1"/>
  <c r="AE76"/>
  <c r="AE81" s="1"/>
  <c r="AA76"/>
  <c r="X76"/>
  <c r="S76"/>
  <c r="P76"/>
  <c r="N76"/>
  <c r="AS73"/>
  <c r="AS76" s="1"/>
  <c r="AS81" s="1"/>
  <c r="AQ73"/>
  <c r="AO73"/>
  <c r="AM73"/>
  <c r="AK73"/>
  <c r="AI73"/>
  <c r="AG73"/>
  <c r="AE73"/>
  <c r="AC73"/>
  <c r="Z73"/>
  <c r="W73"/>
  <c r="U73"/>
  <c r="R73"/>
  <c r="Q73"/>
  <c r="AS70"/>
  <c r="AQ70"/>
  <c r="AO70"/>
  <c r="AM70"/>
  <c r="AK70"/>
  <c r="AI70"/>
  <c r="AG70"/>
  <c r="AE70"/>
  <c r="AC70"/>
  <c r="Z70"/>
  <c r="W70"/>
  <c r="W76" s="1"/>
  <c r="W81" s="1"/>
  <c r="U70"/>
  <c r="R70"/>
  <c r="Q70"/>
  <c r="AS69"/>
  <c r="AQ69"/>
  <c r="AO69"/>
  <c r="AO76" s="1"/>
  <c r="AO81" s="1"/>
  <c r="AM69"/>
  <c r="AK69"/>
  <c r="AK76" s="1"/>
  <c r="AK81" s="1"/>
  <c r="AI69"/>
  <c r="AG69"/>
  <c r="AE69"/>
  <c r="AC69"/>
  <c r="Z69"/>
  <c r="W69"/>
  <c r="U69"/>
  <c r="R69"/>
  <c r="AS68"/>
  <c r="AQ68"/>
  <c r="AQ76" s="1"/>
  <c r="AQ81" s="1"/>
  <c r="AO68"/>
  <c r="AM68"/>
  <c r="AM76" s="1"/>
  <c r="AM81" s="1"/>
  <c r="AK68"/>
  <c r="AI68"/>
  <c r="AG68"/>
  <c r="AG76" s="1"/>
  <c r="AG81" s="1"/>
  <c r="AE68"/>
  <c r="AC68"/>
  <c r="AC76" s="1"/>
  <c r="AC81" s="1"/>
  <c r="Z68"/>
  <c r="Z76" s="1"/>
  <c r="Z81" s="1"/>
  <c r="W68"/>
  <c r="U68"/>
  <c r="U76" s="1"/>
  <c r="U81" s="1"/>
  <c r="R68"/>
  <c r="R76" s="1"/>
  <c r="R81" s="1"/>
  <c r="AR67"/>
  <c r="AP67"/>
  <c r="AN67"/>
  <c r="AL67"/>
  <c r="AJ67"/>
  <c r="AH67"/>
  <c r="AF67"/>
  <c r="AD67"/>
  <c r="AB67"/>
  <c r="AA67"/>
  <c r="Z67"/>
  <c r="Z80" s="1"/>
  <c r="Y67"/>
  <c r="X67"/>
  <c r="V67"/>
  <c r="T67"/>
  <c r="S67"/>
  <c r="O67"/>
  <c r="N67"/>
  <c r="AM67" s="1"/>
  <c r="AM80" s="1"/>
  <c r="AR66"/>
  <c r="AS66" s="1"/>
  <c r="AS79" s="1"/>
  <c r="AP66"/>
  <c r="AN66"/>
  <c r="AM66"/>
  <c r="AM79" s="1"/>
  <c r="AL66"/>
  <c r="AK66"/>
  <c r="AK79" s="1"/>
  <c r="AJ66"/>
  <c r="AH66"/>
  <c r="AI66" s="1"/>
  <c r="AI79" s="1"/>
  <c r="AF66"/>
  <c r="AG66" s="1"/>
  <c r="AG79" s="1"/>
  <c r="AD66"/>
  <c r="AB66"/>
  <c r="AA66"/>
  <c r="Y66"/>
  <c r="X66"/>
  <c r="V66"/>
  <c r="W66" s="1"/>
  <c r="W79" s="1"/>
  <c r="T66"/>
  <c r="U66" s="1"/>
  <c r="U79" s="1"/>
  <c r="S66"/>
  <c r="O66"/>
  <c r="N66"/>
  <c r="AQ66" s="1"/>
  <c r="AQ79" s="1"/>
  <c r="AS63"/>
  <c r="AQ63"/>
  <c r="AO63"/>
  <c r="AM63"/>
  <c r="AK63"/>
  <c r="AI63"/>
  <c r="AG63"/>
  <c r="AE63"/>
  <c r="AC63"/>
  <c r="Z63"/>
  <c r="W63"/>
  <c r="U63"/>
  <c r="R63"/>
  <c r="AS60"/>
  <c r="AQ60"/>
  <c r="AO60"/>
  <c r="AM60"/>
  <c r="AK60"/>
  <c r="AI60"/>
  <c r="AG60"/>
  <c r="AE60"/>
  <c r="AC60"/>
  <c r="Z60"/>
  <c r="W60"/>
  <c r="U60"/>
  <c r="R60"/>
  <c r="AS57"/>
  <c r="AQ57"/>
  <c r="AO57"/>
  <c r="AM57"/>
  <c r="AK57"/>
  <c r="AI57"/>
  <c r="AG57"/>
  <c r="AE57"/>
  <c r="AC57"/>
  <c r="Z57"/>
  <c r="W57"/>
  <c r="U57"/>
  <c r="R57"/>
  <c r="AS56"/>
  <c r="AQ56"/>
  <c r="AO56"/>
  <c r="AM56"/>
  <c r="AK56"/>
  <c r="AI56"/>
  <c r="AG56"/>
  <c r="AE56"/>
  <c r="AC56"/>
  <c r="Z56"/>
  <c r="W56"/>
  <c r="U56"/>
  <c r="R56"/>
  <c r="AS55"/>
  <c r="AQ55"/>
  <c r="AO55"/>
  <c r="AM55"/>
  <c r="AK55"/>
  <c r="AI55"/>
  <c r="AG55"/>
  <c r="AE55"/>
  <c r="AC55"/>
  <c r="Z55"/>
  <c r="W55"/>
  <c r="U55"/>
  <c r="R55"/>
  <c r="AS52"/>
  <c r="AQ52"/>
  <c r="AO52"/>
  <c r="AM52"/>
  <c r="AK52"/>
  <c r="AI52"/>
  <c r="AG52"/>
  <c r="AE52"/>
  <c r="AC52"/>
  <c r="Z52"/>
  <c r="W52"/>
  <c r="U52"/>
  <c r="R52"/>
  <c r="AS51"/>
  <c r="AQ51"/>
  <c r="AO51"/>
  <c r="AM51"/>
  <c r="AK51"/>
  <c r="AI51"/>
  <c r="AG51"/>
  <c r="AE51"/>
  <c r="AC51"/>
  <c r="Z51"/>
  <c r="W51"/>
  <c r="U51"/>
  <c r="R51"/>
  <c r="AS50"/>
  <c r="AQ50"/>
  <c r="AO50"/>
  <c r="AM50"/>
  <c r="AK50"/>
  <c r="AI50"/>
  <c r="AG50"/>
  <c r="AE50"/>
  <c r="AC50"/>
  <c r="Z50"/>
  <c r="W50"/>
  <c r="U50"/>
  <c r="R50"/>
  <c r="AS49"/>
  <c r="AQ49"/>
  <c r="AO49"/>
  <c r="AM49"/>
  <c r="AK49"/>
  <c r="AI49"/>
  <c r="AG49"/>
  <c r="AE49"/>
  <c r="AC49"/>
  <c r="Z49"/>
  <c r="W49"/>
  <c r="U49"/>
  <c r="R49"/>
  <c r="AS48"/>
  <c r="AQ48"/>
  <c r="AO48"/>
  <c r="AM48"/>
  <c r="AK48"/>
  <c r="AI48"/>
  <c r="AG48"/>
  <c r="AE48"/>
  <c r="AC48"/>
  <c r="Z48"/>
  <c r="W48"/>
  <c r="U48"/>
  <c r="R48"/>
  <c r="AR47"/>
  <c r="AQ47"/>
  <c r="AQ78" s="1"/>
  <c r="AP47"/>
  <c r="AO47"/>
  <c r="AO78" s="1"/>
  <c r="AN47"/>
  <c r="AL47"/>
  <c r="AM47" s="1"/>
  <c r="AM78" s="1"/>
  <c r="AJ47"/>
  <c r="AK47" s="1"/>
  <c r="AK78" s="1"/>
  <c r="AH47"/>
  <c r="AF47"/>
  <c r="AE47"/>
  <c r="AE78" s="1"/>
  <c r="AD47"/>
  <c r="AC47"/>
  <c r="AB47"/>
  <c r="AA47"/>
  <c r="Z47"/>
  <c r="Z78" s="1"/>
  <c r="Y47"/>
  <c r="X47"/>
  <c r="V47"/>
  <c r="T47"/>
  <c r="S47"/>
  <c r="O47"/>
  <c r="N47"/>
  <c r="AI47" s="1"/>
  <c r="AI78" s="1"/>
  <c r="AS44"/>
  <c r="AQ44"/>
  <c r="AO44"/>
  <c r="AM44"/>
  <c r="AK44"/>
  <c r="AI44"/>
  <c r="AG44"/>
  <c r="AE44"/>
  <c r="AC44"/>
  <c r="Z44"/>
  <c r="W44"/>
  <c r="U44"/>
  <c r="R44"/>
  <c r="AS41"/>
  <c r="AQ41"/>
  <c r="AO41"/>
  <c r="AM41"/>
  <c r="AK41"/>
  <c r="AI41"/>
  <c r="AG41"/>
  <c r="AE41"/>
  <c r="AC41"/>
  <c r="Z41"/>
  <c r="W41"/>
  <c r="U41"/>
  <c r="R41"/>
  <c r="AS38"/>
  <c r="AQ38"/>
  <c r="AO38"/>
  <c r="AM38"/>
  <c r="AK38"/>
  <c r="AI38"/>
  <c r="AG38"/>
  <c r="AE38"/>
  <c r="AC38"/>
  <c r="Z38"/>
  <c r="W38"/>
  <c r="U38"/>
  <c r="R38"/>
  <c r="AS37"/>
  <c r="AQ37"/>
  <c r="AO37"/>
  <c r="AM37"/>
  <c r="AK37"/>
  <c r="AI37"/>
  <c r="AG37"/>
  <c r="AE37"/>
  <c r="AC37"/>
  <c r="Z37"/>
  <c r="W37"/>
  <c r="U37"/>
  <c r="R37"/>
  <c r="AS36"/>
  <c r="AQ36"/>
  <c r="AO36"/>
  <c r="AM36"/>
  <c r="AK36"/>
  <c r="AI36"/>
  <c r="AG36"/>
  <c r="AE36"/>
  <c r="AC36"/>
  <c r="Z36"/>
  <c r="W36"/>
  <c r="U36"/>
  <c r="R36"/>
  <c r="AS35"/>
  <c r="AQ35"/>
  <c r="AO35"/>
  <c r="AM35"/>
  <c r="AK35"/>
  <c r="AI35"/>
  <c r="AG35"/>
  <c r="AE35"/>
  <c r="AC35"/>
  <c r="Z35"/>
  <c r="W35"/>
  <c r="U35"/>
  <c r="R35"/>
  <c r="AS34"/>
  <c r="AQ34"/>
  <c r="AO34"/>
  <c r="AM34"/>
  <c r="AK34"/>
  <c r="AI34"/>
  <c r="AG34"/>
  <c r="AE34"/>
  <c r="AC34"/>
  <c r="Z34"/>
  <c r="W34"/>
  <c r="U34"/>
  <c r="R34"/>
  <c r="AS31"/>
  <c r="AQ31"/>
  <c r="AO31"/>
  <c r="AM31"/>
  <c r="AK31"/>
  <c r="AI31"/>
  <c r="AG31"/>
  <c r="AE31"/>
  <c r="AC31"/>
  <c r="Z31"/>
  <c r="W31"/>
  <c r="U31"/>
  <c r="R31"/>
  <c r="AS30"/>
  <c r="AQ30"/>
  <c r="AO30"/>
  <c r="AM30"/>
  <c r="AK30"/>
  <c r="AI30"/>
  <c r="AG30"/>
  <c r="AE30"/>
  <c r="AC30"/>
  <c r="Z30"/>
  <c r="W30"/>
  <c r="U30"/>
  <c r="R30"/>
  <c r="AS29"/>
  <c r="AQ29"/>
  <c r="AO29"/>
  <c r="AM29"/>
  <c r="AK29"/>
  <c r="AI29"/>
  <c r="AG29"/>
  <c r="AE29"/>
  <c r="AC29"/>
  <c r="Z29"/>
  <c r="W29"/>
  <c r="U29"/>
  <c r="R29"/>
  <c r="AS28"/>
  <c r="AQ28"/>
  <c r="AO28"/>
  <c r="AM28"/>
  <c r="AK28"/>
  <c r="AI28"/>
  <c r="AG28"/>
  <c r="AE28"/>
  <c r="AC28"/>
  <c r="Z28"/>
  <c r="W28"/>
  <c r="U28"/>
  <c r="R28"/>
  <c r="AS27"/>
  <c r="AQ27"/>
  <c r="AO27"/>
  <c r="AM27"/>
  <c r="AK27"/>
  <c r="AI27"/>
  <c r="AG27"/>
  <c r="AE27"/>
  <c r="AC27"/>
  <c r="Z27"/>
  <c r="W27"/>
  <c r="U27"/>
  <c r="R27"/>
  <c r="AS24"/>
  <c r="AQ24"/>
  <c r="AO24"/>
  <c r="AM24"/>
  <c r="AK24"/>
  <c r="AI24"/>
  <c r="AG24"/>
  <c r="AE24"/>
  <c r="AC24"/>
  <c r="Z24"/>
  <c r="W24"/>
  <c r="U24"/>
  <c r="R24"/>
  <c r="AS23"/>
  <c r="AQ23"/>
  <c r="AO23"/>
  <c r="AM23"/>
  <c r="AK23"/>
  <c r="AI23"/>
  <c r="AG23"/>
  <c r="AE23"/>
  <c r="AC23"/>
  <c r="Z23"/>
  <c r="W23"/>
  <c r="U23"/>
  <c r="R23"/>
  <c r="AS22"/>
  <c r="AQ22"/>
  <c r="AO22"/>
  <c r="AM22"/>
  <c r="AK22"/>
  <c r="AI22"/>
  <c r="AG22"/>
  <c r="AE22"/>
  <c r="AC22"/>
  <c r="Z22"/>
  <c r="W22"/>
  <c r="U22"/>
  <c r="R22"/>
  <c r="AS21"/>
  <c r="AQ21"/>
  <c r="AO21"/>
  <c r="AM21"/>
  <c r="AK21"/>
  <c r="AI21"/>
  <c r="AG21"/>
  <c r="AE21"/>
  <c r="AC21"/>
  <c r="Z21"/>
  <c r="W21"/>
  <c r="U21"/>
  <c r="R21"/>
  <c r="AS18"/>
  <c r="AQ18"/>
  <c r="AO18"/>
  <c r="AM18"/>
  <c r="AK18"/>
  <c r="AI18"/>
  <c r="AG18"/>
  <c r="AE18"/>
  <c r="AC18"/>
  <c r="Z18"/>
  <c r="W18"/>
  <c r="U18"/>
  <c r="R18"/>
  <c r="AS17"/>
  <c r="AQ17"/>
  <c r="AO17"/>
  <c r="AM17"/>
  <c r="AK17"/>
  <c r="AI17"/>
  <c r="AG17"/>
  <c r="AE17"/>
  <c r="AC17"/>
  <c r="Z17"/>
  <c r="W17"/>
  <c r="U17"/>
  <c r="R17"/>
  <c r="AS14"/>
  <c r="AQ14"/>
  <c r="AO14"/>
  <c r="AM14"/>
  <c r="AK14"/>
  <c r="AI14"/>
  <c r="AG14"/>
  <c r="AE14"/>
  <c r="AC14"/>
  <c r="Z14"/>
  <c r="W14"/>
  <c r="U14"/>
  <c r="R14"/>
  <c r="AS11"/>
  <c r="AQ11"/>
  <c r="AO11"/>
  <c r="AM11"/>
  <c r="AK11"/>
  <c r="AI11"/>
  <c r="AG11"/>
  <c r="AE11"/>
  <c r="AC11"/>
  <c r="Z11"/>
  <c r="W11"/>
  <c r="U11"/>
  <c r="R11"/>
  <c r="D7"/>
  <c r="AC77" l="1"/>
  <c r="AI77"/>
  <c r="AM77"/>
  <c r="Z77"/>
  <c r="AC67"/>
  <c r="AC80" s="1"/>
  <c r="AO67"/>
  <c r="AO80" s="1"/>
  <c r="R67"/>
  <c r="R80" s="1"/>
  <c r="AE67"/>
  <c r="AE80" s="1"/>
  <c r="AQ67"/>
  <c r="AQ80" s="1"/>
  <c r="AQ77" s="1"/>
  <c r="R47"/>
  <c r="R78" s="1"/>
  <c r="R77" s="1"/>
  <c r="Z66"/>
  <c r="Z79" s="1"/>
  <c r="U67"/>
  <c r="U80" s="1"/>
  <c r="AS67"/>
  <c r="AS80" s="1"/>
  <c r="U47"/>
  <c r="U78" s="1"/>
  <c r="U77" s="1"/>
  <c r="AG47"/>
  <c r="AG78" s="1"/>
  <c r="AS47"/>
  <c r="AS78" s="1"/>
  <c r="AS77" s="1"/>
  <c r="AC66"/>
  <c r="AC79" s="1"/>
  <c r="AO66"/>
  <c r="AO79" s="1"/>
  <c r="AO77" s="1"/>
  <c r="W67"/>
  <c r="W80" s="1"/>
  <c r="AI67"/>
  <c r="AI80" s="1"/>
  <c r="AG67"/>
  <c r="AG80" s="1"/>
  <c r="R66"/>
  <c r="R79" s="1"/>
  <c r="W47"/>
  <c r="W78" s="1"/>
  <c r="AE66"/>
  <c r="AE79" s="1"/>
  <c r="AE77" s="1"/>
  <c r="AK67"/>
  <c r="AK80" s="1"/>
  <c r="AK77" s="1"/>
  <c r="AG77" l="1"/>
  <c r="W77"/>
  <c r="D8" i="103" l="1"/>
  <c r="C24" i="102" l="1"/>
  <c r="C23"/>
  <c r="W28" i="34" l="1"/>
  <c r="V28"/>
  <c r="E9" i="2" l="1"/>
  <c r="H11" i="4"/>
  <c r="H19"/>
  <c r="H6"/>
  <c r="S17"/>
  <c r="R17"/>
  <c r="Q17"/>
  <c r="O11"/>
  <c r="N11"/>
  <c r="P11" s="1"/>
  <c r="P16" i="3"/>
  <c r="O16"/>
  <c r="P10"/>
  <c r="O10"/>
  <c r="P7"/>
  <c r="O7"/>
  <c r="N7"/>
  <c r="H10"/>
  <c r="E19"/>
  <c r="E20" s="1"/>
  <c r="D9" i="103" l="1"/>
  <c r="D10" i="102"/>
  <c r="D8" s="1"/>
  <c r="O19" i="3"/>
  <c r="N10"/>
  <c r="N13" s="1"/>
  <c r="P19"/>
  <c r="N16"/>
  <c r="N19" s="1"/>
  <c r="H12" i="4"/>
  <c r="D7" i="103"/>
  <c r="H17" i="4"/>
  <c r="O20" i="3"/>
  <c r="O6" i="4"/>
  <c r="P20" i="3"/>
  <c r="P6" i="4"/>
  <c r="O13" i="3"/>
  <c r="P13"/>
  <c r="H16"/>
  <c r="H19" s="1"/>
  <c r="H13"/>
  <c r="P12" i="4" l="1"/>
  <c r="N6"/>
  <c r="N20" i="3"/>
  <c r="O12" i="4"/>
  <c r="H20" i="3"/>
  <c r="O17" i="4"/>
  <c r="P17"/>
  <c r="N17" l="1"/>
  <c r="N19" s="1"/>
  <c r="D16" i="102"/>
  <c r="N12" i="4"/>
  <c r="D15" i="102" s="1"/>
  <c r="O19" i="4"/>
  <c r="R18"/>
  <c r="P19"/>
  <c r="S18"/>
  <c r="D38" i="77"/>
  <c r="Q18" i="4" l="1"/>
  <c r="M14" i="2" l="1"/>
  <c r="M8"/>
  <c r="M9" s="1"/>
  <c r="C18" i="106"/>
  <c r="G11"/>
  <c r="H11" s="1"/>
  <c r="G10"/>
  <c r="G12" s="1"/>
  <c r="E11" i="105"/>
  <c r="B11"/>
  <c r="D8"/>
  <c r="B4"/>
  <c r="P22" i="104"/>
  <c r="F20"/>
  <c r="F19"/>
  <c r="D19"/>
  <c r="F18"/>
  <c r="D18"/>
  <c r="S16"/>
  <c r="O15" s="1"/>
  <c r="S15"/>
  <c r="Q15"/>
  <c r="Q16" s="1"/>
  <c r="U14"/>
  <c r="Q14"/>
  <c r="B13"/>
  <c r="S12"/>
  <c r="S11"/>
  <c r="O11"/>
  <c r="S10" s="1"/>
  <c r="Z10"/>
  <c r="U10"/>
  <c r="Q10"/>
  <c r="Q11" s="1"/>
  <c r="Q12" s="1"/>
  <c r="Z9"/>
  <c r="Z8"/>
  <c r="S8"/>
  <c r="S7"/>
  <c r="O7"/>
  <c r="S6" s="1"/>
  <c r="U6"/>
  <c r="Q6"/>
  <c r="Q7" s="1"/>
  <c r="Q8" s="1"/>
  <c r="B4"/>
  <c r="E14" i="103"/>
  <c r="B14"/>
  <c r="B4"/>
  <c r="B3" i="102"/>
  <c r="E11" i="101"/>
  <c r="B11"/>
  <c r="B4"/>
  <c r="D24" i="102"/>
  <c r="D11" i="103"/>
  <c r="B17" i="93"/>
  <c r="C17"/>
  <c r="C10"/>
  <c r="I43" i="90"/>
  <c r="H43"/>
  <c r="G43"/>
  <c r="F43"/>
  <c r="I42"/>
  <c r="H42"/>
  <c r="G42"/>
  <c r="F42"/>
  <c r="V41"/>
  <c r="O41"/>
  <c r="D40"/>
  <c r="V39"/>
  <c r="T39"/>
  <c r="I48" s="1"/>
  <c r="D39"/>
  <c r="V38"/>
  <c r="K38"/>
  <c r="D38"/>
  <c r="V37"/>
  <c r="T37"/>
  <c r="H34"/>
  <c r="D34" s="1"/>
  <c r="V31"/>
  <c r="P31"/>
  <c r="L31"/>
  <c r="K31"/>
  <c r="V30"/>
  <c r="U30"/>
  <c r="T30"/>
  <c r="Q30"/>
  <c r="P30"/>
  <c r="O30"/>
  <c r="L30"/>
  <c r="K30"/>
  <c r="J30"/>
  <c r="V28"/>
  <c r="U28"/>
  <c r="T28"/>
  <c r="Q28"/>
  <c r="P28"/>
  <c r="O28"/>
  <c r="L28"/>
  <c r="K28"/>
  <c r="J28"/>
  <c r="G28"/>
  <c r="F28"/>
  <c r="E28"/>
  <c r="V27"/>
  <c r="U27"/>
  <c r="T27"/>
  <c r="Q27"/>
  <c r="P27"/>
  <c r="O27"/>
  <c r="L27"/>
  <c r="K27"/>
  <c r="J27"/>
  <c r="G27"/>
  <c r="F27"/>
  <c r="E27"/>
  <c r="V25"/>
  <c r="U25"/>
  <c r="T25"/>
  <c r="Q25"/>
  <c r="P25"/>
  <c r="O25"/>
  <c r="L25"/>
  <c r="K25"/>
  <c r="J25"/>
  <c r="G25"/>
  <c r="F25"/>
  <c r="E25"/>
  <c r="V24"/>
  <c r="U24"/>
  <c r="U31" s="1"/>
  <c r="T24"/>
  <c r="T31" s="1"/>
  <c r="Q24"/>
  <c r="Q31" s="1"/>
  <c r="P24"/>
  <c r="O24"/>
  <c r="O31" s="1"/>
  <c r="L24"/>
  <c r="K24"/>
  <c r="J24"/>
  <c r="J31" s="1"/>
  <c r="D18"/>
  <c r="L12"/>
  <c r="K12"/>
  <c r="J12"/>
  <c r="W11"/>
  <c r="S11" s="1"/>
  <c r="R11"/>
  <c r="N11" s="1"/>
  <c r="D11"/>
  <c r="H11" s="1"/>
  <c r="W10"/>
  <c r="S10" s="1"/>
  <c r="N10"/>
  <c r="O37" i="89"/>
  <c r="K37"/>
  <c r="J37"/>
  <c r="I37"/>
  <c r="H37"/>
  <c r="G37"/>
  <c r="F37"/>
  <c r="E37"/>
  <c r="O36"/>
  <c r="K36"/>
  <c r="J36"/>
  <c r="I36"/>
  <c r="H36"/>
  <c r="G36"/>
  <c r="F36"/>
  <c r="E36"/>
  <c r="D36"/>
  <c r="O26"/>
  <c r="L26"/>
  <c r="K26"/>
  <c r="J26"/>
  <c r="I26"/>
  <c r="H26"/>
  <c r="G26"/>
  <c r="F26"/>
  <c r="E26"/>
  <c r="D26"/>
  <c r="L12"/>
  <c r="K12"/>
  <c r="J12"/>
  <c r="I12"/>
  <c r="H12"/>
  <c r="G12"/>
  <c r="F12"/>
  <c r="E12"/>
  <c r="D12"/>
  <c r="O5"/>
  <c r="O40" s="1"/>
  <c r="L5"/>
  <c r="K5"/>
  <c r="J5"/>
  <c r="I5"/>
  <c r="H5"/>
  <c r="G5"/>
  <c r="F5"/>
  <c r="E5"/>
  <c r="D5"/>
  <c r="A2"/>
  <c r="AF32" i="88"/>
  <c r="A27"/>
  <c r="AE23"/>
  <c r="AF23" s="1"/>
  <c r="U23"/>
  <c r="AO22"/>
  <c r="AM22"/>
  <c r="AP22" s="1"/>
  <c r="AP23" s="1"/>
  <c r="AP24" s="1"/>
  <c r="AK22"/>
  <c r="AC22"/>
  <c r="AB22"/>
  <c r="AA22"/>
  <c r="AD22" s="1"/>
  <c r="AD23" s="1"/>
  <c r="Y22"/>
  <c r="R22"/>
  <c r="R23" s="1"/>
  <c r="R24" s="1"/>
  <c r="O22"/>
  <c r="AD21"/>
  <c r="AP21" s="1"/>
  <c r="O21"/>
  <c r="AP20"/>
  <c r="AD20"/>
  <c r="O20"/>
  <c r="AP19"/>
  <c r="AF19"/>
  <c r="AD19"/>
  <c r="U19"/>
  <c r="T19"/>
  <c r="T23" s="1"/>
  <c r="O19"/>
  <c r="AD18"/>
  <c r="AP18" s="1"/>
  <c r="O18"/>
  <c r="R17"/>
  <c r="AD17" s="1"/>
  <c r="AP17" s="1"/>
  <c r="O17"/>
  <c r="AP16"/>
  <c r="R16"/>
  <c r="AD16" s="1"/>
  <c r="O16"/>
  <c r="R15"/>
  <c r="AD15" s="1"/>
  <c r="AP15" s="1"/>
  <c r="O15"/>
  <c r="AP14"/>
  <c r="R14"/>
  <c r="AD14" s="1"/>
  <c r="O14"/>
  <c r="AP13"/>
  <c r="AD13"/>
  <c r="O13"/>
  <c r="AP12"/>
  <c r="AD12"/>
  <c r="O12"/>
  <c r="AP11"/>
  <c r="AD11"/>
  <c r="O11"/>
  <c r="AD10"/>
  <c r="AP10" s="1"/>
  <c r="O10"/>
  <c r="AP9"/>
  <c r="AD9"/>
  <c r="O9"/>
  <c r="W8"/>
  <c r="X8" s="1"/>
  <c r="Y8" s="1"/>
  <c r="Z8" s="1"/>
  <c r="AA8" s="1"/>
  <c r="AD8" s="1"/>
  <c r="M8"/>
  <c r="N8" s="1"/>
  <c r="O8" s="1"/>
  <c r="R8" s="1"/>
  <c r="K8"/>
  <c r="B8"/>
  <c r="AK16" i="87"/>
  <c r="AJ16"/>
  <c r="A16"/>
  <c r="AJ11"/>
  <c r="AI11"/>
  <c r="AH11"/>
  <c r="AF11"/>
  <c r="AF10" s="1"/>
  <c r="AE11"/>
  <c r="AA11"/>
  <c r="Z11"/>
  <c r="Y11"/>
  <c r="W11"/>
  <c r="V11"/>
  <c r="S11"/>
  <c r="P11"/>
  <c r="L11"/>
  <c r="Q11" s="1"/>
  <c r="J11"/>
  <c r="K11" s="1"/>
  <c r="AE10"/>
  <c r="AD10"/>
  <c r="AC10"/>
  <c r="Z10"/>
  <c r="Y10"/>
  <c r="X10"/>
  <c r="R10"/>
  <c r="P10"/>
  <c r="O10"/>
  <c r="H10"/>
  <c r="Z8"/>
  <c r="Y8"/>
  <c r="X8"/>
  <c r="U8"/>
  <c r="T8"/>
  <c r="R8"/>
  <c r="O8"/>
  <c r="K8"/>
  <c r="J8"/>
  <c r="H8"/>
  <c r="F8"/>
  <c r="AA6"/>
  <c r="AL5"/>
  <c r="AL8" s="1"/>
  <c r="AH5"/>
  <c r="AA5"/>
  <c r="AA8" s="1"/>
  <c r="Z5"/>
  <c r="Y5"/>
  <c r="W5"/>
  <c r="W8" s="1"/>
  <c r="S5"/>
  <c r="S8" s="1"/>
  <c r="R5"/>
  <c r="P5"/>
  <c r="P8" s="1"/>
  <c r="L5"/>
  <c r="AG5"/>
  <c r="AG8" s="1"/>
  <c r="AK5" l="1"/>
  <c r="AK8" s="1"/>
  <c r="W10" i="77"/>
  <c r="M16" i="2"/>
  <c r="B18" i="106"/>
  <c r="I19" i="89"/>
  <c r="M10" i="77"/>
  <c r="D19" i="89"/>
  <c r="R10" i="77"/>
  <c r="N10" s="1"/>
  <c r="H19" i="89"/>
  <c r="K19"/>
  <c r="K28" s="1"/>
  <c r="D23" i="102"/>
  <c r="E23" s="1"/>
  <c r="E25" s="1"/>
  <c r="G19" i="89"/>
  <c r="G35" s="1"/>
  <c r="G38" s="1"/>
  <c r="W39" i="90"/>
  <c r="C6" i="93"/>
  <c r="J19" i="89"/>
  <c r="J35" s="1"/>
  <c r="J38" s="1"/>
  <c r="L19"/>
  <c r="L35" s="1"/>
  <c r="W37" i="90"/>
  <c r="O8" i="2"/>
  <c r="O9" s="1"/>
  <c r="O14"/>
  <c r="C25" i="102"/>
  <c r="E24"/>
  <c r="J39" i="89"/>
  <c r="H35"/>
  <c r="H38" s="1"/>
  <c r="H28"/>
  <c r="H40"/>
  <c r="D39"/>
  <c r="D35"/>
  <c r="I39"/>
  <c r="I28"/>
  <c r="I35"/>
  <c r="I38" s="1"/>
  <c r="AH8" i="87"/>
  <c r="AI5"/>
  <c r="AJ5" s="1"/>
  <c r="C9" i="106"/>
  <c r="D7" i="105"/>
  <c r="E7" s="1"/>
  <c r="N5" i="87"/>
  <c r="M5"/>
  <c r="J40" i="89"/>
  <c r="AG11" i="87"/>
  <c r="AG10" s="1"/>
  <c r="Q5"/>
  <c r="AG23" i="88"/>
  <c r="AD24"/>
  <c r="D28" i="89"/>
  <c r="N12" i="90"/>
  <c r="R10"/>
  <c r="V40"/>
  <c r="AN22" i="88"/>
  <c r="S12" i="90"/>
  <c r="G39" i="89"/>
  <c r="C7" i="104"/>
  <c r="C9" s="1"/>
  <c r="D7" s="1"/>
  <c r="C14" i="106" s="1"/>
  <c r="N11" i="87"/>
  <c r="L10"/>
  <c r="Q10" s="1"/>
  <c r="M11"/>
  <c r="AK11"/>
  <c r="AK10" s="1"/>
  <c r="L8"/>
  <c r="AA10"/>
  <c r="F19" i="89"/>
  <c r="F28" s="1"/>
  <c r="H39"/>
  <c r="P19" i="104"/>
  <c r="G40" i="89"/>
  <c r="W10" i="87"/>
  <c r="E19" i="89"/>
  <c r="E28" s="1"/>
  <c r="I40"/>
  <c r="H18" i="90"/>
  <c r="I18" s="1"/>
  <c r="M18" s="1"/>
  <c r="N18" s="1"/>
  <c r="R18" s="1"/>
  <c r="S18" s="1"/>
  <c r="W18" s="1"/>
  <c r="W12"/>
  <c r="L28" i="89" l="1"/>
  <c r="R10" i="78"/>
  <c r="G28" i="89"/>
  <c r="K40"/>
  <c r="K39"/>
  <c r="K35"/>
  <c r="K38" s="1"/>
  <c r="D8" i="113"/>
  <c r="C9" i="93"/>
  <c r="E40" i="89"/>
  <c r="J28"/>
  <c r="O16" i="2"/>
  <c r="D25" i="102"/>
  <c r="AI8" i="87"/>
  <c r="AI10" s="1"/>
  <c r="AJ8"/>
  <c r="AJ10" s="1"/>
  <c r="AH10"/>
  <c r="AL11"/>
  <c r="AL10" s="1"/>
  <c r="E35" i="89"/>
  <c r="E38" s="1"/>
  <c r="E39"/>
  <c r="F35"/>
  <c r="F38" s="1"/>
  <c r="F40"/>
  <c r="F39"/>
  <c r="Q8" i="87"/>
  <c r="M8"/>
  <c r="N8"/>
  <c r="R12" i="90"/>
  <c r="D7" i="113" l="1"/>
  <c r="E7" s="1"/>
  <c r="C7" i="93" s="1"/>
  <c r="D8" i="101"/>
  <c r="M10" i="78"/>
  <c r="D7" i="101"/>
  <c r="E7" l="1"/>
  <c r="C7" i="106"/>
  <c r="D10" i="103"/>
  <c r="D7" i="114" l="1"/>
  <c r="D37" i="89" l="1"/>
  <c r="D40" l="1"/>
  <c r="D38"/>
  <c r="L37" l="1"/>
  <c r="L36" l="1"/>
  <c r="L39" s="1"/>
  <c r="D14" i="90" s="1"/>
  <c r="L38" i="89"/>
  <c r="D13" i="90" s="1"/>
  <c r="L40" i="89"/>
  <c r="D15" i="90" s="1"/>
  <c r="M10"/>
  <c r="I10" l="1"/>
  <c r="H33"/>
  <c r="D33"/>
  <c r="H10"/>
  <c r="H15"/>
  <c r="R13"/>
  <c r="M13"/>
  <c r="W13"/>
  <c r="H13"/>
  <c r="M14"/>
  <c r="D23"/>
  <c r="D30" s="1"/>
  <c r="H14"/>
  <c r="H23" s="1"/>
  <c r="H30" s="1"/>
  <c r="W14"/>
  <c r="R14"/>
  <c r="I13" l="1"/>
  <c r="N13"/>
  <c r="R27"/>
  <c r="R23"/>
  <c r="R30" s="1"/>
  <c r="N14"/>
  <c r="N23" s="1"/>
  <c r="N30" s="1"/>
  <c r="M27"/>
  <c r="R15"/>
  <c r="M15"/>
  <c r="W15"/>
  <c r="H27"/>
  <c r="H12"/>
  <c r="D10"/>
  <c r="S14"/>
  <c r="S23" s="1"/>
  <c r="S30" s="1"/>
  <c r="W23"/>
  <c r="W30" s="1"/>
  <c r="I14"/>
  <c r="I23" s="1"/>
  <c r="M23"/>
  <c r="W27"/>
  <c r="S13"/>
  <c r="I27"/>
  <c r="S15" l="1"/>
  <c r="I15"/>
  <c r="N15"/>
  <c r="D12"/>
  <c r="E38"/>
  <c r="D27"/>
  <c r="S27"/>
  <c r="N27"/>
  <c r="M11" l="1"/>
  <c r="I11" l="1"/>
  <c r="M12"/>
  <c r="M30"/>
  <c r="I12" l="1"/>
  <c r="I30"/>
  <c r="E45" l="1"/>
  <c r="T41"/>
  <c r="T38" l="1"/>
  <c r="W41"/>
  <c r="W38" l="1"/>
  <c r="T40"/>
  <c r="D16" l="1"/>
  <c r="W40"/>
  <c r="H16" l="1"/>
  <c r="D28"/>
  <c r="I16" l="1"/>
  <c r="H22"/>
  <c r="H28"/>
  <c r="M16" l="1"/>
  <c r="I28"/>
  <c r="I22"/>
  <c r="I47" l="1"/>
  <c r="I45" s="1"/>
  <c r="P41"/>
  <c r="Q41" s="1"/>
  <c r="N16"/>
  <c r="M28"/>
  <c r="M22"/>
  <c r="M25" s="1"/>
  <c r="R16" l="1"/>
  <c r="N28"/>
  <c r="N22"/>
  <c r="I25"/>
  <c r="S16" l="1"/>
  <c r="R28"/>
  <c r="R22"/>
  <c r="R25" s="1"/>
  <c r="W16" l="1"/>
  <c r="S28"/>
  <c r="S22"/>
  <c r="N25"/>
  <c r="W28" l="1"/>
  <c r="W22"/>
  <c r="W25" s="1"/>
  <c r="S25" l="1"/>
  <c r="D32" s="1"/>
  <c r="H25"/>
  <c r="D25" l="1"/>
  <c r="K39"/>
  <c r="D22" l="1"/>
  <c r="E40" s="1"/>
  <c r="E39"/>
  <c r="D19" l="1"/>
  <c r="H19" l="1"/>
  <c r="D24"/>
  <c r="D31" s="1"/>
  <c r="D17"/>
  <c r="H17" s="1"/>
  <c r="I17" s="1"/>
  <c r="M17" s="1"/>
  <c r="N17" s="1"/>
  <c r="R17" s="1"/>
  <c r="S17" s="1"/>
  <c r="W17" s="1"/>
  <c r="I19" l="1"/>
  <c r="H24"/>
  <c r="H31" s="1"/>
  <c r="M19" l="1"/>
  <c r="I24"/>
  <c r="I31" s="1"/>
  <c r="N19" l="1"/>
  <c r="M24"/>
  <c r="M31" s="1"/>
  <c r="R19" l="1"/>
  <c r="N24"/>
  <c r="N31" s="1"/>
  <c r="S19" l="1"/>
  <c r="R24"/>
  <c r="R31" s="1"/>
  <c r="W19" l="1"/>
  <c r="W24" s="1"/>
  <c r="W31" s="1"/>
  <c r="S24"/>
  <c r="S31" s="1"/>
  <c r="O12" i="89" l="1"/>
  <c r="O19" l="1"/>
  <c r="O39"/>
  <c r="O35" l="1"/>
  <c r="O38" s="1"/>
  <c r="O28"/>
  <c r="K11" i="4" l="1"/>
  <c r="F33" i="31"/>
  <c r="G33"/>
  <c r="H33"/>
  <c r="I33"/>
  <c r="J33"/>
  <c r="K33"/>
  <c r="L33"/>
  <c r="D33"/>
  <c r="F54"/>
  <c r="K37" i="35"/>
  <c r="G57" i="31" l="1"/>
  <c r="H57"/>
  <c r="I57"/>
  <c r="J57"/>
  <c r="K57"/>
  <c r="L57"/>
  <c r="F57"/>
  <c r="D57"/>
  <c r="F7"/>
  <c r="G7"/>
  <c r="H7"/>
  <c r="I7"/>
  <c r="J7"/>
  <c r="K7"/>
  <c r="L7"/>
  <c r="D7"/>
  <c r="I16" i="2" l="1"/>
  <c r="I17" i="44" l="1"/>
  <c r="F26"/>
  <c r="I11" i="75"/>
  <c r="J11"/>
  <c r="H11"/>
  <c r="T8" i="1" l="1"/>
  <c r="N18" s="1"/>
  <c r="N19" s="1"/>
  <c r="H11" i="15"/>
  <c r="H8"/>
  <c r="H10" i="78" l="1"/>
  <c r="R11" i="77"/>
  <c r="K10" i="3"/>
  <c r="H16" i="2"/>
  <c r="N14" l="1"/>
  <c r="N8"/>
  <c r="N9" s="1"/>
  <c r="J16" i="3"/>
  <c r="K16"/>
  <c r="M11" i="77"/>
  <c r="J12"/>
  <c r="K12"/>
  <c r="L12"/>
  <c r="J73" i="31"/>
  <c r="K73"/>
  <c r="J12" i="47" s="1"/>
  <c r="L73" i="31"/>
  <c r="K12" i="47" s="1"/>
  <c r="I73" i="31"/>
  <c r="H12" i="47" s="1"/>
  <c r="N16" i="2" l="1"/>
  <c r="W11" i="77"/>
  <c r="J19" i="3"/>
  <c r="J20" s="1"/>
  <c r="R11" i="78"/>
  <c r="H11" i="77"/>
  <c r="D11" s="1"/>
  <c r="I12" i="47"/>
  <c r="M11" i="78"/>
  <c r="D10"/>
  <c r="E38" s="1"/>
  <c r="L16" i="3"/>
  <c r="L13"/>
  <c r="L16" i="2"/>
  <c r="K16"/>
  <c r="J16"/>
  <c r="H11" i="78" l="1"/>
  <c r="D11" s="1"/>
  <c r="F11" i="35" l="1"/>
  <c r="D11" l="1"/>
  <c r="F11" i="75" l="1"/>
  <c r="G11"/>
  <c r="AG11" i="15" l="1"/>
  <c r="R14"/>
  <c r="N14" s="1"/>
  <c r="R11"/>
  <c r="N11" s="1"/>
  <c r="R6"/>
  <c r="W14"/>
  <c r="S14" s="1"/>
  <c r="W6"/>
  <c r="H10" i="77" l="1"/>
  <c r="H17" i="47"/>
  <c r="I26" i="45"/>
  <c r="J26"/>
  <c r="K26"/>
  <c r="J36"/>
  <c r="K36"/>
  <c r="I36"/>
  <c r="K9" i="2"/>
  <c r="L9"/>
  <c r="J9"/>
  <c r="I9"/>
  <c r="H36" i="45"/>
  <c r="H26"/>
  <c r="L41" i="44" l="1"/>
  <c r="I41"/>
  <c r="J41"/>
  <c r="G41"/>
  <c r="H41"/>
  <c r="E41"/>
  <c r="E28" i="43"/>
  <c r="G28" i="42" s="1"/>
  <c r="G21" s="1"/>
  <c r="G12" s="1"/>
  <c r="F28" i="43"/>
  <c r="H28" i="42" s="1"/>
  <c r="H21" s="1"/>
  <c r="D28" i="43"/>
  <c r="E24"/>
  <c r="G21"/>
  <c r="I12" i="42"/>
  <c r="L19" i="3"/>
  <c r="L6" i="4" s="1"/>
  <c r="L17" s="1"/>
  <c r="L19" s="1"/>
  <c r="L20" i="3" l="1"/>
  <c r="M41" i="44"/>
  <c r="J17" i="47"/>
  <c r="I17"/>
  <c r="N41" i="44"/>
  <c r="K41"/>
  <c r="H21" i="43"/>
  <c r="G28"/>
  <c r="I28" i="42" s="1"/>
  <c r="I21" s="1"/>
  <c r="W8" i="15"/>
  <c r="S6"/>
  <c r="S8" s="1"/>
  <c r="G16" i="2"/>
  <c r="G9"/>
  <c r="J37" i="45" l="1"/>
  <c r="K17" i="47"/>
  <c r="J7" i="48"/>
  <c r="J12" s="1"/>
  <c r="J13"/>
  <c r="J18" s="1"/>
  <c r="H28" i="43"/>
  <c r="J28" i="42" s="1"/>
  <c r="J21" s="1"/>
  <c r="J19" i="48" l="1"/>
  <c r="J24" s="1"/>
  <c r="K75" i="31" l="1"/>
  <c r="J55" l="1"/>
  <c r="K55"/>
  <c r="L55"/>
  <c r="I55"/>
  <c r="J54"/>
  <c r="K54"/>
  <c r="L54"/>
  <c r="I54"/>
  <c r="J53"/>
  <c r="K53"/>
  <c r="L53"/>
  <c r="J52"/>
  <c r="K52"/>
  <c r="L52"/>
  <c r="I52"/>
  <c r="J51"/>
  <c r="K51"/>
  <c r="L51"/>
  <c r="I51"/>
  <c r="J50"/>
  <c r="K50"/>
  <c r="L50"/>
  <c r="I50"/>
  <c r="J49"/>
  <c r="K49"/>
  <c r="L49"/>
  <c r="I49"/>
  <c r="J48"/>
  <c r="K48"/>
  <c r="L48"/>
  <c r="I48"/>
  <c r="J47"/>
  <c r="K47"/>
  <c r="L47"/>
  <c r="I47"/>
  <c r="J46"/>
  <c r="K46"/>
  <c r="L46"/>
  <c r="I46"/>
  <c r="J45"/>
  <c r="K45"/>
  <c r="L45"/>
  <c r="I45"/>
  <c r="J44"/>
  <c r="K44"/>
  <c r="L44"/>
  <c r="I44"/>
  <c r="J43"/>
  <c r="K43"/>
  <c r="I43"/>
  <c r="J42"/>
  <c r="K42"/>
  <c r="L42"/>
  <c r="I42"/>
  <c r="J41"/>
  <c r="K41"/>
  <c r="L41"/>
  <c r="I41"/>
  <c r="J40"/>
  <c r="K40"/>
  <c r="L40"/>
  <c r="I40"/>
  <c r="I39"/>
  <c r="J39"/>
  <c r="K39"/>
  <c r="L39"/>
  <c r="J38"/>
  <c r="K38"/>
  <c r="L38"/>
  <c r="I38"/>
  <c r="F43"/>
  <c r="I37"/>
  <c r="J36"/>
  <c r="K36"/>
  <c r="L36"/>
  <c r="I36"/>
  <c r="J35"/>
  <c r="K35"/>
  <c r="J32"/>
  <c r="K32"/>
  <c r="L32"/>
  <c r="I32"/>
  <c r="J28"/>
  <c r="K28"/>
  <c r="L28"/>
  <c r="I28"/>
  <c r="J27"/>
  <c r="K27"/>
  <c r="L27"/>
  <c r="I27"/>
  <c r="J24"/>
  <c r="K24"/>
  <c r="L24"/>
  <c r="I24"/>
  <c r="J20"/>
  <c r="K20"/>
  <c r="L20"/>
  <c r="J16"/>
  <c r="K16"/>
  <c r="L16"/>
  <c r="I16"/>
  <c r="J14"/>
  <c r="K14"/>
  <c r="L14"/>
  <c r="I14"/>
  <c r="J10"/>
  <c r="K10"/>
  <c r="L10"/>
  <c r="I10"/>
  <c r="J8"/>
  <c r="K8"/>
  <c r="L8"/>
  <c r="I8"/>
  <c r="J25" l="1"/>
  <c r="K25"/>
  <c r="L43"/>
  <c r="L35"/>
  <c r="G13" i="3"/>
  <c r="J13" s="1"/>
  <c r="L25" i="31" l="1"/>
  <c r="K13" i="3"/>
  <c r="K19"/>
  <c r="M12" i="78"/>
  <c r="AB11" i="15"/>
  <c r="X11" s="1"/>
  <c r="AC11"/>
  <c r="W11"/>
  <c r="I46" i="75"/>
  <c r="J46" s="1"/>
  <c r="I45" i="36"/>
  <c r="J46" i="34"/>
  <c r="K46" s="1"/>
  <c r="J14"/>
  <c r="I14"/>
  <c r="H16"/>
  <c r="I16" s="1"/>
  <c r="J16" s="1"/>
  <c r="K16" s="1"/>
  <c r="K17" s="1"/>
  <c r="H14"/>
  <c r="H17" s="1"/>
  <c r="H20" s="1"/>
  <c r="E12"/>
  <c r="I11" i="35"/>
  <c r="J11"/>
  <c r="H11"/>
  <c r="G11"/>
  <c r="J13" i="36"/>
  <c r="J16" s="1"/>
  <c r="K13"/>
  <c r="K16" s="1"/>
  <c r="I13"/>
  <c r="I16" s="1"/>
  <c r="I19" s="1"/>
  <c r="I22" s="1"/>
  <c r="J34"/>
  <c r="J35" i="34" s="1"/>
  <c r="K34" i="36"/>
  <c r="K35" i="34" s="1"/>
  <c r="I34" i="36"/>
  <c r="I35" i="34" s="1"/>
  <c r="J7" i="36"/>
  <c r="J8" i="34" s="1"/>
  <c r="J45" s="1"/>
  <c r="J47" s="1"/>
  <c r="K7" i="36"/>
  <c r="K8" i="34" s="1"/>
  <c r="K45" s="1"/>
  <c r="I7" i="36"/>
  <c r="I8" i="34" s="1"/>
  <c r="I45" s="1"/>
  <c r="I47" s="1"/>
  <c r="H16" i="36"/>
  <c r="H19" s="1"/>
  <c r="H7"/>
  <c r="H46" s="1"/>
  <c r="E7"/>
  <c r="G8" i="34" s="1"/>
  <c r="H45" i="75"/>
  <c r="H47" s="1"/>
  <c r="I45"/>
  <c r="J45"/>
  <c r="G45"/>
  <c r="G47" s="1"/>
  <c r="I14"/>
  <c r="I17" s="1"/>
  <c r="J14"/>
  <c r="J17" s="1"/>
  <c r="H14"/>
  <c r="H17" s="1"/>
  <c r="G17"/>
  <c r="I47" l="1"/>
  <c r="K20" i="3"/>
  <c r="K6" i="4"/>
  <c r="K17" s="1"/>
  <c r="K19" s="1"/>
  <c r="M12" i="77"/>
  <c r="I37" i="45"/>
  <c r="M16" i="3"/>
  <c r="M13"/>
  <c r="J47" i="75"/>
  <c r="K20" i="34"/>
  <c r="K23" s="1"/>
  <c r="I17"/>
  <c r="I20" s="1"/>
  <c r="I23" s="1"/>
  <c r="I32" s="1"/>
  <c r="J17"/>
  <c r="K47"/>
  <c r="J19" i="36"/>
  <c r="J22" s="1"/>
  <c r="K19"/>
  <c r="K22" s="1"/>
  <c r="G20" i="75"/>
  <c r="G23" s="1"/>
  <c r="G32" s="1"/>
  <c r="G33" s="1"/>
  <c r="G37" s="1"/>
  <c r="H20"/>
  <c r="H23" s="1"/>
  <c r="I20"/>
  <c r="J20"/>
  <c r="J23" s="1"/>
  <c r="I46" i="36"/>
  <c r="I44"/>
  <c r="J44"/>
  <c r="H8" i="34"/>
  <c r="H45" s="1"/>
  <c r="H47" s="1"/>
  <c r="H44" i="36"/>
  <c r="K44"/>
  <c r="I20" i="31"/>
  <c r="S11" i="15"/>
  <c r="AG6"/>
  <c r="W15"/>
  <c r="H34" i="36"/>
  <c r="H23" i="34"/>
  <c r="H32" s="1"/>
  <c r="I31" i="36"/>
  <c r="I32" s="1"/>
  <c r="H22"/>
  <c r="H31" s="1"/>
  <c r="H32" s="1"/>
  <c r="AL11" i="15" l="1"/>
  <c r="AH11" s="1"/>
  <c r="I13" i="48"/>
  <c r="I18" s="1"/>
  <c r="I7"/>
  <c r="I12" s="1"/>
  <c r="I33" i="34"/>
  <c r="J31" i="36"/>
  <c r="J32" s="1"/>
  <c r="J20" i="34"/>
  <c r="J23" s="1"/>
  <c r="K32"/>
  <c r="K33" s="1"/>
  <c r="K31" i="36"/>
  <c r="K32" s="1"/>
  <c r="G34" i="75"/>
  <c r="J32"/>
  <c r="J33" s="1"/>
  <c r="J37" s="1"/>
  <c r="I23"/>
  <c r="H32"/>
  <c r="H33" s="1"/>
  <c r="H37" s="1"/>
  <c r="J45" i="36"/>
  <c r="J46" s="1"/>
  <c r="M19" i="3"/>
  <c r="S15" i="15"/>
  <c r="AG8"/>
  <c r="AG12" s="1"/>
  <c r="AC12" s="1"/>
  <c r="AC6"/>
  <c r="AG14"/>
  <c r="AG15" s="1"/>
  <c r="H35" i="34"/>
  <c r="H33"/>
  <c r="M20" i="3" l="1"/>
  <c r="M6" i="4"/>
  <c r="M17" s="1"/>
  <c r="M19" s="1"/>
  <c r="I19" i="48"/>
  <c r="I24" s="1"/>
  <c r="J32" i="34"/>
  <c r="J33" s="1"/>
  <c r="J34" i="75"/>
  <c r="G49"/>
  <c r="G48"/>
  <c r="H34"/>
  <c r="I32"/>
  <c r="I33" s="1"/>
  <c r="I37" s="1"/>
  <c r="I22" i="31"/>
  <c r="K36" i="36"/>
  <c r="K33" s="1"/>
  <c r="I36"/>
  <c r="I33" s="1"/>
  <c r="I47" s="1"/>
  <c r="I48" s="1"/>
  <c r="K45"/>
  <c r="K46" s="1"/>
  <c r="K37" i="45"/>
  <c r="AC8" i="15"/>
  <c r="AC14"/>
  <c r="AC15" s="1"/>
  <c r="H46" i="35"/>
  <c r="I46" s="1"/>
  <c r="J46" s="1"/>
  <c r="I45"/>
  <c r="J45"/>
  <c r="H45"/>
  <c r="I14"/>
  <c r="I17" s="1"/>
  <c r="I20" s="1"/>
  <c r="J14"/>
  <c r="J17" s="1"/>
  <c r="J20" s="1"/>
  <c r="H14"/>
  <c r="H17" s="1"/>
  <c r="H20" s="1"/>
  <c r="J75" i="31" l="1"/>
  <c r="AB6" i="15"/>
  <c r="I34" i="75"/>
  <c r="J36" i="36"/>
  <c r="H48" i="75"/>
  <c r="H49"/>
  <c r="J49"/>
  <c r="J48"/>
  <c r="J18" i="31"/>
  <c r="L18"/>
  <c r="H36" i="36"/>
  <c r="K47"/>
  <c r="K48" s="1"/>
  <c r="K7" i="48"/>
  <c r="K12" s="1"/>
  <c r="J23" i="35"/>
  <c r="I23"/>
  <c r="I32" s="1"/>
  <c r="H23"/>
  <c r="H32" s="1"/>
  <c r="J22" i="31" l="1"/>
  <c r="L22"/>
  <c r="X6" i="15"/>
  <c r="AB14"/>
  <c r="AB15" s="1"/>
  <c r="AB8"/>
  <c r="K13" i="48"/>
  <c r="K18" s="1"/>
  <c r="L17" i="31"/>
  <c r="I48" i="75"/>
  <c r="I49"/>
  <c r="J33" i="36"/>
  <c r="J47" s="1"/>
  <c r="J48" s="1"/>
  <c r="K18" i="31"/>
  <c r="J17"/>
  <c r="I18"/>
  <c r="H33" i="36"/>
  <c r="H47" s="1"/>
  <c r="H48" s="1"/>
  <c r="K19" i="48"/>
  <c r="K24" s="1"/>
  <c r="I33" i="35"/>
  <c r="I37" s="1"/>
  <c r="J32"/>
  <c r="J33" s="1"/>
  <c r="J37" s="1"/>
  <c r="H33"/>
  <c r="H37" s="1"/>
  <c r="F14"/>
  <c r="F17" s="1"/>
  <c r="F20" s="1"/>
  <c r="F23" s="1"/>
  <c r="G17"/>
  <c r="F45"/>
  <c r="F47" s="1"/>
  <c r="J58" i="31" l="1"/>
  <c r="I6" i="47" s="1"/>
  <c r="L58" i="31"/>
  <c r="K6" i="47" s="1"/>
  <c r="K22" i="31"/>
  <c r="X8" i="15"/>
  <c r="X14"/>
  <c r="X15" s="1"/>
  <c r="H34" i="35"/>
  <c r="H48" s="1"/>
  <c r="H49" s="1"/>
  <c r="I37" i="34"/>
  <c r="I34" i="35"/>
  <c r="I48" s="1"/>
  <c r="I49" s="1"/>
  <c r="J34"/>
  <c r="J48" s="1"/>
  <c r="J49" s="1"/>
  <c r="K37" i="34"/>
  <c r="J37"/>
  <c r="K17" i="31"/>
  <c r="I17"/>
  <c r="AL6" i="15"/>
  <c r="L75" i="31"/>
  <c r="G20" i="35"/>
  <c r="G23" s="1"/>
  <c r="F32"/>
  <c r="F33" s="1"/>
  <c r="F37" s="1"/>
  <c r="K58" i="31" l="1"/>
  <c r="K34" i="34"/>
  <c r="K48" s="1"/>
  <c r="K49" s="1"/>
  <c r="I34"/>
  <c r="I48" s="1"/>
  <c r="I49" s="1"/>
  <c r="J34"/>
  <c r="J48" s="1"/>
  <c r="J49" s="1"/>
  <c r="L62" i="31"/>
  <c r="L67" s="1"/>
  <c r="L74" s="1"/>
  <c r="L76" s="1"/>
  <c r="J62"/>
  <c r="J67" s="1"/>
  <c r="J74" s="1"/>
  <c r="J76" s="1"/>
  <c r="K11" i="47"/>
  <c r="K18"/>
  <c r="K19"/>
  <c r="K24" s="1"/>
  <c r="I11"/>
  <c r="I18"/>
  <c r="I19"/>
  <c r="I24" s="1"/>
  <c r="I36" s="1"/>
  <c r="AL14" i="15"/>
  <c r="AL15" s="1"/>
  <c r="AL8"/>
  <c r="AL12" s="1"/>
  <c r="AH12" s="1"/>
  <c r="AH6"/>
  <c r="G32" i="35"/>
  <c r="G33" s="1"/>
  <c r="F34"/>
  <c r="F48" s="1"/>
  <c r="K62" i="31" l="1"/>
  <c r="K67" s="1"/>
  <c r="K74" s="1"/>
  <c r="K76" s="1"/>
  <c r="J6" i="47"/>
  <c r="I31"/>
  <c r="AH8" i="15"/>
  <c r="AH14"/>
  <c r="AH15" s="1"/>
  <c r="G37" i="35"/>
  <c r="G34" l="1"/>
  <c r="G48" s="1"/>
  <c r="G49" s="1"/>
  <c r="H37" i="34"/>
  <c r="J18" i="47"/>
  <c r="J11"/>
  <c r="J19"/>
  <c r="J24" s="1"/>
  <c r="J36" s="1"/>
  <c r="H34" i="34" l="1"/>
  <c r="H48" s="1"/>
  <c r="H49" s="1"/>
  <c r="J31" i="47"/>
  <c r="K36"/>
  <c r="K31" s="1"/>
  <c r="R8" i="15" l="1"/>
  <c r="R12" s="1"/>
  <c r="N6"/>
  <c r="N8" s="1"/>
  <c r="AB12" l="1"/>
  <c r="X12" s="1"/>
  <c r="W12"/>
  <c r="S12" s="1"/>
  <c r="N12"/>
  <c r="G16" i="3"/>
  <c r="F51" i="31"/>
  <c r="D10"/>
  <c r="F10"/>
  <c r="G19" i="3" l="1"/>
  <c r="G20" s="1"/>
  <c r="G10" i="31"/>
  <c r="G6" i="4" l="1"/>
  <c r="H37" i="45"/>
  <c r="H10" i="31"/>
  <c r="G12" i="4" l="1"/>
  <c r="G17"/>
  <c r="E18" i="48"/>
  <c r="E13" s="1"/>
  <c r="D7"/>
  <c r="D12" s="1"/>
  <c r="D37" i="45"/>
  <c r="E36"/>
  <c r="D26"/>
  <c r="D11" i="15"/>
  <c r="D22" i="43"/>
  <c r="D12"/>
  <c r="D29" i="44"/>
  <c r="D27" s="1"/>
  <c r="D55" i="31"/>
  <c r="D54"/>
  <c r="D53"/>
  <c r="D51"/>
  <c r="F50"/>
  <c r="G50"/>
  <c r="H50"/>
  <c r="D50"/>
  <c r="D49"/>
  <c r="D48"/>
  <c r="F47"/>
  <c r="G47"/>
  <c r="H47"/>
  <c r="D47"/>
  <c r="D46"/>
  <c r="D45"/>
  <c r="F44"/>
  <c r="G44"/>
  <c r="H44"/>
  <c r="D44"/>
  <c r="D43"/>
  <c r="D42"/>
  <c r="D41"/>
  <c r="D40"/>
  <c r="D39"/>
  <c r="D38"/>
  <c r="D37"/>
  <c r="F36"/>
  <c r="D36"/>
  <c r="F32"/>
  <c r="G32"/>
  <c r="H32"/>
  <c r="D32"/>
  <c r="F28"/>
  <c r="G28"/>
  <c r="H28"/>
  <c r="D28"/>
  <c r="F27"/>
  <c r="G27"/>
  <c r="D27"/>
  <c r="F16"/>
  <c r="G16"/>
  <c r="H16"/>
  <c r="D16"/>
  <c r="D14"/>
  <c r="F9"/>
  <c r="G9"/>
  <c r="G59" s="1"/>
  <c r="H9"/>
  <c r="D9"/>
  <c r="D8"/>
  <c r="H27"/>
  <c r="E7" i="103" l="1"/>
  <c r="C8" i="106" s="1"/>
  <c r="C10" s="1"/>
  <c r="C13" s="1"/>
  <c r="C16" s="1"/>
  <c r="G19" i="4"/>
  <c r="D75" i="31"/>
  <c r="D18" i="48"/>
  <c r="D13" s="1"/>
  <c r="D19"/>
  <c r="D24" s="1"/>
  <c r="H6" i="15"/>
  <c r="D8"/>
  <c r="H13" i="48"/>
  <c r="H18" s="1"/>
  <c r="D59" i="31"/>
  <c r="D35"/>
  <c r="D25" s="1"/>
  <c r="H59"/>
  <c r="F59"/>
  <c r="D6" i="15" l="1"/>
  <c r="H12"/>
  <c r="D12" s="1"/>
  <c r="I53" i="31"/>
  <c r="H19" i="48"/>
  <c r="J19" i="4"/>
  <c r="I35" i="31" l="1"/>
  <c r="H24" i="48"/>
  <c r="I75" i="31"/>
  <c r="F37" i="45"/>
  <c r="I25" i="31" l="1"/>
  <c r="G75"/>
  <c r="F7" i="48"/>
  <c r="F12" s="1"/>
  <c r="F8" i="31"/>
  <c r="F14"/>
  <c r="F53"/>
  <c r="F40"/>
  <c r="F39"/>
  <c r="F38"/>
  <c r="F37"/>
  <c r="H36"/>
  <c r="I58" l="1"/>
  <c r="G38"/>
  <c r="H53"/>
  <c r="G36"/>
  <c r="F41"/>
  <c r="F46"/>
  <c r="F49"/>
  <c r="F55"/>
  <c r="G37"/>
  <c r="H40"/>
  <c r="G40"/>
  <c r="F42"/>
  <c r="F45"/>
  <c r="F48"/>
  <c r="G53"/>
  <c r="F19" i="48"/>
  <c r="F24" s="1"/>
  <c r="G51" i="31"/>
  <c r="F35"/>
  <c r="G14"/>
  <c r="F25" l="1"/>
  <c r="G36" i="45"/>
  <c r="F36"/>
  <c r="G8" i="31"/>
  <c r="H38"/>
  <c r="I62"/>
  <c r="H6" i="47"/>
  <c r="H51" i="31"/>
  <c r="H55"/>
  <c r="G55"/>
  <c r="H49"/>
  <c r="G49"/>
  <c r="H46"/>
  <c r="G46"/>
  <c r="H43"/>
  <c r="G43"/>
  <c r="H41"/>
  <c r="G41"/>
  <c r="H37"/>
  <c r="G39"/>
  <c r="H54"/>
  <c r="G54"/>
  <c r="H48"/>
  <c r="G48"/>
  <c r="H45"/>
  <c r="G45"/>
  <c r="H42"/>
  <c r="G42"/>
  <c r="D5" i="45"/>
  <c r="H14" i="31"/>
  <c r="H8" l="1"/>
  <c r="G35"/>
  <c r="I67"/>
  <c r="I74" s="1"/>
  <c r="H18" i="47"/>
  <c r="H11"/>
  <c r="H19"/>
  <c r="H24" s="1"/>
  <c r="J25"/>
  <c r="J30" s="1"/>
  <c r="H39" i="31"/>
  <c r="F20"/>
  <c r="D20"/>
  <c r="G25" l="1"/>
  <c r="I76"/>
  <c r="H36" i="47"/>
  <c r="H31" s="1"/>
  <c r="H25"/>
  <c r="H30" s="1"/>
  <c r="H35" i="31"/>
  <c r="H25" s="1"/>
  <c r="F24"/>
  <c r="G24"/>
  <c r="H24"/>
  <c r="D24"/>
  <c r="G45" i="34" l="1"/>
  <c r="G47" s="1"/>
  <c r="G14"/>
  <c r="G17" s="1"/>
  <c r="E14"/>
  <c r="E17" s="1"/>
  <c r="E20" s="1"/>
  <c r="E34" i="36"/>
  <c r="F11"/>
  <c r="F13" s="1"/>
  <c r="F16" s="1"/>
  <c r="G11"/>
  <c r="G13" s="1"/>
  <c r="G16" s="1"/>
  <c r="E16"/>
  <c r="E19" s="1"/>
  <c r="F7"/>
  <c r="G7"/>
  <c r="E44"/>
  <c r="G35" i="34" l="1"/>
  <c r="G19" i="36"/>
  <c r="G22" s="1"/>
  <c r="F19"/>
  <c r="F22" s="1"/>
  <c r="F46"/>
  <c r="F44"/>
  <c r="G46"/>
  <c r="G44"/>
  <c r="F25"/>
  <c r="G25"/>
  <c r="G20" i="34"/>
  <c r="G23" s="1"/>
  <c r="E46" i="36"/>
  <c r="E22"/>
  <c r="D34"/>
  <c r="E35" i="34" s="1"/>
  <c r="D7" i="36"/>
  <c r="E8" i="34" s="1"/>
  <c r="E45" s="1"/>
  <c r="G31" i="36" l="1"/>
  <c r="G32" s="1"/>
  <c r="F31"/>
  <c r="F32" s="1"/>
  <c r="G32" i="34"/>
  <c r="G33" s="1"/>
  <c r="D11" i="36"/>
  <c r="D13" s="1"/>
  <c r="D16" s="1"/>
  <c r="D19" s="1"/>
  <c r="D22" s="1"/>
  <c r="D44"/>
  <c r="E23" i="34"/>
  <c r="E31" i="36"/>
  <c r="F47" i="75"/>
  <c r="F34" i="36" l="1"/>
  <c r="G20" i="31"/>
  <c r="D31" i="36"/>
  <c r="D32" s="1"/>
  <c r="E32"/>
  <c r="E32" i="34"/>
  <c r="E33" s="1"/>
  <c r="D45" i="75"/>
  <c r="G34" i="36" l="1"/>
  <c r="H20" i="31"/>
  <c r="D12" i="75"/>
  <c r="D14" s="1"/>
  <c r="F17"/>
  <c r="D45" i="35"/>
  <c r="D17" i="75" l="1"/>
  <c r="F20"/>
  <c r="F23" s="1"/>
  <c r="D17" i="35"/>
  <c r="D20" i="75" l="1"/>
  <c r="F32"/>
  <c r="F33" s="1"/>
  <c r="F37" s="1"/>
  <c r="D20" i="35"/>
  <c r="D23" s="1"/>
  <c r="D23" i="75" l="1"/>
  <c r="D32" s="1"/>
  <c r="E36" i="36"/>
  <c r="D32" i="35"/>
  <c r="D33" s="1"/>
  <c r="D37" s="1"/>
  <c r="F18" i="31"/>
  <c r="F34" i="75"/>
  <c r="F48" s="1"/>
  <c r="G37" i="34" l="1"/>
  <c r="F17" i="31"/>
  <c r="E33" i="36"/>
  <c r="E47" s="1"/>
  <c r="E48" s="1"/>
  <c r="D33" i="75"/>
  <c r="D37" s="1"/>
  <c r="H22" i="31"/>
  <c r="F22"/>
  <c r="G22"/>
  <c r="G36" i="36"/>
  <c r="G33" s="1"/>
  <c r="G47" s="1"/>
  <c r="G48" s="1"/>
  <c r="F36"/>
  <c r="F33" s="1"/>
  <c r="F47" s="1"/>
  <c r="F48" s="1"/>
  <c r="F49" i="75"/>
  <c r="D34" i="35"/>
  <c r="F58" i="31" l="1"/>
  <c r="F62" s="1"/>
  <c r="H18"/>
  <c r="D34" i="75"/>
  <c r="D18" i="31"/>
  <c r="D36" i="36"/>
  <c r="D33" s="1"/>
  <c r="G18" i="31"/>
  <c r="H17"/>
  <c r="H58" s="1"/>
  <c r="G17"/>
  <c r="G58" s="1"/>
  <c r="G34" i="34"/>
  <c r="G48" s="1"/>
  <c r="D22" i="31" l="1"/>
  <c r="E37" i="34"/>
  <c r="H62" i="31"/>
  <c r="H67" s="1"/>
  <c r="E6" i="47"/>
  <c r="F67" i="31"/>
  <c r="G62"/>
  <c r="G67" s="1"/>
  <c r="T41" i="77" l="1"/>
  <c r="D17" i="31"/>
  <c r="E11" i="47"/>
  <c r="F6"/>
  <c r="G6"/>
  <c r="W41" i="77" l="1"/>
  <c r="T38"/>
  <c r="D58" i="31"/>
  <c r="G11" i="47"/>
  <c r="F11"/>
  <c r="T40" i="77" l="1"/>
  <c r="W40" s="1"/>
  <c r="W38"/>
  <c r="D62" i="31"/>
  <c r="D12" i="45"/>
  <c r="D19" s="1"/>
  <c r="D40" s="1"/>
  <c r="D6" i="47" l="1"/>
  <c r="D11" s="1"/>
  <c r="D67" i="31"/>
  <c r="D28" i="45"/>
  <c r="D35"/>
  <c r="D38" s="1"/>
  <c r="D6" i="48" s="1"/>
  <c r="D26" s="1"/>
  <c r="D31" s="1"/>
  <c r="D37" s="1"/>
  <c r="D32" s="1"/>
  <c r="G25" i="78" l="1"/>
  <c r="F25"/>
  <c r="E25"/>
  <c r="E28" i="77"/>
  <c r="F28"/>
  <c r="G28"/>
  <c r="J28"/>
  <c r="K28"/>
  <c r="L28"/>
  <c r="O28"/>
  <c r="P28"/>
  <c r="Q28"/>
  <c r="T28"/>
  <c r="U28"/>
  <c r="V28"/>
  <c r="E27"/>
  <c r="F27"/>
  <c r="G27"/>
  <c r="J27"/>
  <c r="K27"/>
  <c r="L27"/>
  <c r="O27"/>
  <c r="P27"/>
  <c r="Q27"/>
  <c r="T27"/>
  <c r="U27"/>
  <c r="V27"/>
  <c r="E25"/>
  <c r="F25"/>
  <c r="G25"/>
  <c r="J25"/>
  <c r="K25"/>
  <c r="L25"/>
  <c r="O25"/>
  <c r="P25"/>
  <c r="Q25"/>
  <c r="T25"/>
  <c r="U25"/>
  <c r="V25"/>
  <c r="D47" i="75" l="1"/>
  <c r="D46" i="36"/>
  <c r="D47" s="1"/>
  <c r="D48" s="1"/>
  <c r="D48" i="75" l="1"/>
  <c r="D49" s="1"/>
  <c r="D47" i="35"/>
  <c r="D48" s="1"/>
  <c r="D49" s="1"/>
  <c r="V24" i="78" l="1"/>
  <c r="U24"/>
  <c r="T24"/>
  <c r="Q24"/>
  <c r="P24"/>
  <c r="O24"/>
  <c r="L24"/>
  <c r="K24"/>
  <c r="J24"/>
  <c r="V23"/>
  <c r="V30" s="1"/>
  <c r="U23"/>
  <c r="U30" s="1"/>
  <c r="T23"/>
  <c r="T30" s="1"/>
  <c r="Q23"/>
  <c r="Q30" s="1"/>
  <c r="P23"/>
  <c r="P30" s="1"/>
  <c r="O23"/>
  <c r="O30" s="1"/>
  <c r="L23"/>
  <c r="L30" s="1"/>
  <c r="K23"/>
  <c r="K30" s="1"/>
  <c r="J23"/>
  <c r="J30" s="1"/>
  <c r="V22"/>
  <c r="V25" s="1"/>
  <c r="U22"/>
  <c r="U25" s="1"/>
  <c r="T22"/>
  <c r="T25" s="1"/>
  <c r="Q22"/>
  <c r="Q25" s="1"/>
  <c r="P22"/>
  <c r="P25" s="1"/>
  <c r="O22"/>
  <c r="O25" s="1"/>
  <c r="L22"/>
  <c r="L25" s="1"/>
  <c r="K22"/>
  <c r="K25" s="1"/>
  <c r="J22"/>
  <c r="J25" s="1"/>
  <c r="V12"/>
  <c r="U12"/>
  <c r="T12"/>
  <c r="Q12"/>
  <c r="P12"/>
  <c r="O12"/>
  <c r="L12"/>
  <c r="K12"/>
  <c r="J12"/>
  <c r="V30" i="77"/>
  <c r="U30"/>
  <c r="T30"/>
  <c r="Q30"/>
  <c r="P30"/>
  <c r="O30"/>
  <c r="L30"/>
  <c r="K30"/>
  <c r="J30"/>
  <c r="V24"/>
  <c r="V31" s="1"/>
  <c r="U24"/>
  <c r="U31" s="1"/>
  <c r="T24"/>
  <c r="T31" s="1"/>
  <c r="Q24"/>
  <c r="Q31" s="1"/>
  <c r="P24"/>
  <c r="P31" s="1"/>
  <c r="O24"/>
  <c r="O31" s="1"/>
  <c r="L24"/>
  <c r="L31" s="1"/>
  <c r="K24"/>
  <c r="K31" s="1"/>
  <c r="J24"/>
  <c r="J31" s="1"/>
  <c r="N15" i="15" l="1"/>
  <c r="R12" i="77"/>
  <c r="F18" i="48" l="1"/>
  <c r="F13" s="1"/>
  <c r="G18"/>
  <c r="G13" s="1"/>
  <c r="H9" i="2" l="1"/>
  <c r="H14" i="15"/>
  <c r="H15" l="1"/>
  <c r="D15" s="1"/>
  <c r="D14"/>
  <c r="D36" i="45"/>
  <c r="D39" s="1"/>
  <c r="R15" i="15" l="1"/>
  <c r="I25" i="47"/>
  <c r="D18" i="77" l="1"/>
  <c r="K25" i="47"/>
  <c r="I30"/>
  <c r="D18" i="78" l="1"/>
  <c r="K30" i="47"/>
  <c r="C29" i="44" l="1"/>
  <c r="C27" s="1"/>
  <c r="D73" i="31" l="1"/>
  <c r="F73"/>
  <c r="G73" l="1"/>
  <c r="D12" i="47"/>
  <c r="D74" i="31"/>
  <c r="D76" s="1"/>
  <c r="E12" i="47"/>
  <c r="F74" i="31"/>
  <c r="G74" l="1"/>
  <c r="G76" s="1"/>
  <c r="F12" i="47"/>
  <c r="H73" i="31"/>
  <c r="E26" i="45"/>
  <c r="F26"/>
  <c r="E17" i="47"/>
  <c r="E19"/>
  <c r="E18"/>
  <c r="D17"/>
  <c r="D19"/>
  <c r="D25" s="1"/>
  <c r="D18"/>
  <c r="H74" i="31" l="1"/>
  <c r="G12" i="47"/>
  <c r="G18" s="1"/>
  <c r="F18"/>
  <c r="F19"/>
  <c r="E25"/>
  <c r="E24"/>
  <c r="G26" i="45"/>
  <c r="F17" i="47"/>
  <c r="D24"/>
  <c r="D31" s="1"/>
  <c r="D36" s="1"/>
  <c r="D30"/>
  <c r="E36" l="1"/>
  <c r="E31" s="1"/>
  <c r="G17"/>
  <c r="G19"/>
  <c r="G24" s="1"/>
  <c r="G36" s="1"/>
  <c r="G31" s="1"/>
  <c r="F24"/>
  <c r="F36" s="1"/>
  <c r="F31" s="1"/>
  <c r="F25"/>
  <c r="E30"/>
  <c r="G25" l="1"/>
  <c r="G30" s="1"/>
  <c r="F30"/>
  <c r="W12" i="56" l="1"/>
  <c r="M12"/>
  <c r="N12" s="1"/>
  <c r="R12" s="1"/>
  <c r="V31" i="78" l="1"/>
  <c r="U31"/>
  <c r="T31"/>
  <c r="Q31"/>
  <c r="P31"/>
  <c r="O31"/>
  <c r="L31"/>
  <c r="K31"/>
  <c r="J31"/>
  <c r="S29"/>
  <c r="N29"/>
  <c r="I29"/>
  <c r="D29"/>
  <c r="V28"/>
  <c r="U28"/>
  <c r="T28"/>
  <c r="Q28"/>
  <c r="P28"/>
  <c r="O28"/>
  <c r="L28"/>
  <c r="K28"/>
  <c r="J28"/>
  <c r="I10" i="77" l="1"/>
  <c r="D8" i="46" l="1"/>
  <c r="J9" l="1"/>
  <c r="I9"/>
  <c r="H9"/>
  <c r="G9"/>
  <c r="F9"/>
  <c r="E9"/>
  <c r="D9"/>
  <c r="F11" l="1"/>
  <c r="E8" l="1"/>
  <c r="F8"/>
  <c r="G8"/>
  <c r="N11" i="77"/>
  <c r="N12" s="1"/>
  <c r="N11" i="56"/>
  <c r="R11" s="1"/>
  <c r="I8" i="46" l="1"/>
  <c r="H8"/>
  <c r="M11" i="56"/>
  <c r="I11" s="1"/>
  <c r="S11"/>
  <c r="W11" s="1"/>
  <c r="J8" i="46" l="1"/>
  <c r="F12"/>
  <c r="I11" i="77"/>
  <c r="I12" s="1"/>
  <c r="F10" i="46" l="1"/>
  <c r="D21" i="42" l="1"/>
  <c r="D28" l="1"/>
  <c r="D24"/>
  <c r="E11" i="46" l="1"/>
  <c r="E12" l="1"/>
  <c r="E10" l="1"/>
  <c r="S10" i="50" l="1"/>
  <c r="I10" l="1"/>
  <c r="N10"/>
  <c r="D18" i="56" l="1"/>
  <c r="D10" i="50" l="1"/>
  <c r="H11" i="56" l="1"/>
  <c r="H47" i="76" l="1"/>
  <c r="H46"/>
  <c r="H17"/>
  <c r="H16"/>
  <c r="G46"/>
  <c r="F46"/>
  <c r="G17"/>
  <c r="F17"/>
  <c r="G16"/>
  <c r="F16"/>
  <c r="G13"/>
  <c r="G15" s="1"/>
  <c r="G18" s="1"/>
  <c r="H11" l="1"/>
  <c r="H13" s="1"/>
  <c r="H15" s="1"/>
  <c r="H18" s="1"/>
  <c r="H21" s="1"/>
  <c r="H24" s="1"/>
  <c r="H33" s="1"/>
  <c r="H48"/>
  <c r="G21"/>
  <c r="G24" l="1"/>
  <c r="G33" s="1"/>
  <c r="G34" s="1"/>
  <c r="H34"/>
  <c r="G38" l="1"/>
  <c r="G35" s="1"/>
  <c r="H38"/>
  <c r="H35" s="1"/>
  <c r="H49" s="1"/>
  <c r="H50" s="1"/>
  <c r="G47" l="1"/>
  <c r="G48" s="1"/>
  <c r="G49" s="1"/>
  <c r="G50" s="1"/>
  <c r="F47"/>
  <c r="F48" s="1"/>
  <c r="D17" l="1"/>
  <c r="D16"/>
  <c r="D47"/>
  <c r="D46"/>
  <c r="D13"/>
  <c r="D15" l="1"/>
  <c r="D18" s="1"/>
  <c r="D21" s="1"/>
  <c r="D24" s="1"/>
  <c r="F11"/>
  <c r="F13" s="1"/>
  <c r="F15" s="1"/>
  <c r="F18" s="1"/>
  <c r="D48"/>
  <c r="F21" l="1"/>
  <c r="F24" s="1"/>
  <c r="D33"/>
  <c r="D34" s="1"/>
  <c r="D38" s="1"/>
  <c r="F33" l="1"/>
  <c r="F34" s="1"/>
  <c r="F38" s="1"/>
  <c r="D35"/>
  <c r="D49" s="1"/>
  <c r="D50" s="1"/>
  <c r="F35" l="1"/>
  <c r="F49" s="1"/>
  <c r="F50" s="1"/>
  <c r="A3" i="15" l="1"/>
  <c r="A3" i="36" l="1"/>
  <c r="A4" i="34"/>
  <c r="A4" i="75"/>
  <c r="A4" i="35"/>
  <c r="A6" i="43"/>
  <c r="A4" i="31"/>
  <c r="A6" i="44" l="1"/>
  <c r="A6" i="42"/>
  <c r="A2" i="45" s="1"/>
  <c r="A5" i="46" s="1"/>
  <c r="A2" i="47" s="1"/>
  <c r="A3" i="48" s="1"/>
  <c r="A5" i="50" l="1"/>
  <c r="V13" i="22" l="1"/>
  <c r="C19"/>
  <c r="G19" s="1"/>
  <c r="G20"/>
  <c r="H20"/>
  <c r="L20" s="1"/>
  <c r="G21"/>
  <c r="H21"/>
  <c r="L21" s="1"/>
  <c r="G22"/>
  <c r="H22"/>
  <c r="L22" s="1"/>
  <c r="H19" l="1"/>
  <c r="L19" s="1"/>
  <c r="A5"/>
  <c r="A4" i="3"/>
  <c r="A4" i="4" s="1"/>
  <c r="A5" i="2"/>
  <c r="D22" i="56" l="1"/>
  <c r="I22"/>
  <c r="N22"/>
  <c r="S22"/>
  <c r="D23"/>
  <c r="I23"/>
  <c r="S23"/>
  <c r="J30"/>
  <c r="K30"/>
  <c r="L30"/>
  <c r="O30"/>
  <c r="P30"/>
  <c r="Q30"/>
  <c r="T30"/>
  <c r="U30"/>
  <c r="V30"/>
  <c r="D31"/>
  <c r="I31"/>
  <c r="N31"/>
  <c r="S31"/>
  <c r="J32"/>
  <c r="K32"/>
  <c r="L32"/>
  <c r="O32"/>
  <c r="P32"/>
  <c r="Q32"/>
  <c r="T32"/>
  <c r="U32"/>
  <c r="V32"/>
  <c r="J33"/>
  <c r="K33"/>
  <c r="L33"/>
  <c r="O33"/>
  <c r="P33"/>
  <c r="Q33"/>
  <c r="T33"/>
  <c r="U33"/>
  <c r="V33"/>
  <c r="R10" i="50"/>
  <c r="W10"/>
  <c r="D22"/>
  <c r="I22"/>
  <c r="N22"/>
  <c r="S22"/>
  <c r="D28"/>
  <c r="I28"/>
  <c r="S28"/>
  <c r="D31"/>
  <c r="I31"/>
  <c r="N31"/>
  <c r="S31"/>
  <c r="D9" i="49"/>
  <c r="D10" s="1"/>
  <c r="E9"/>
  <c r="E10" s="1"/>
  <c r="E12" s="1"/>
  <c r="F9"/>
  <c r="F10" s="1"/>
  <c r="G9"/>
  <c r="G10" s="1"/>
  <c r="H9"/>
  <c r="H10" s="1"/>
  <c r="I9"/>
  <c r="J9"/>
  <c r="J10" s="1"/>
  <c r="L9"/>
  <c r="L10" s="1"/>
  <c r="M9"/>
  <c r="M15" s="1"/>
  <c r="M18" s="1"/>
  <c r="N9"/>
  <c r="N10" s="1"/>
  <c r="N12" s="1"/>
  <c r="O9"/>
  <c r="O15" s="1"/>
  <c r="O18" s="1"/>
  <c r="P9"/>
  <c r="P10" s="1"/>
  <c r="P12" s="1"/>
  <c r="K10"/>
  <c r="K12" s="1"/>
  <c r="Q10"/>
  <c r="Q12" s="1"/>
  <c r="J13"/>
  <c r="L13"/>
  <c r="N13"/>
  <c r="O13"/>
  <c r="D9" i="37"/>
  <c r="H9"/>
  <c r="D10"/>
  <c r="K12"/>
  <c r="K14" s="1"/>
  <c r="D14"/>
  <c r="H14"/>
  <c r="F13" i="49"/>
  <c r="H13"/>
  <c r="G23" i="22"/>
  <c r="H23"/>
  <c r="L23" s="1"/>
  <c r="G25"/>
  <c r="H25"/>
  <c r="L25" s="1"/>
  <c r="O10" i="49" l="1"/>
  <c r="O12" s="1"/>
  <c r="M10"/>
  <c r="M12" s="1"/>
  <c r="I10"/>
  <c r="I12" s="1"/>
  <c r="L12"/>
  <c r="N14"/>
  <c r="N16" s="1"/>
  <c r="H14"/>
  <c r="H16" s="1"/>
  <c r="O14"/>
  <c r="O16" s="1"/>
  <c r="R9"/>
  <c r="L14"/>
  <c r="L16" s="1"/>
  <c r="G12"/>
  <c r="J14"/>
  <c r="J16" s="1"/>
  <c r="D12" i="37"/>
  <c r="D13" s="1"/>
  <c r="D11" i="56"/>
  <c r="F14" i="49"/>
  <c r="F16" s="1"/>
  <c r="G15"/>
  <c r="G18" s="1"/>
  <c r="I15"/>
  <c r="I18" s="1"/>
  <c r="K15"/>
  <c r="K18" s="1"/>
  <c r="J12"/>
  <c r="H12"/>
  <c r="F12"/>
  <c r="D12"/>
  <c r="Q13" l="1"/>
  <c r="Q14" s="1"/>
  <c r="Q16" s="1"/>
  <c r="Q15" l="1"/>
  <c r="Q18" s="1"/>
  <c r="E15"/>
  <c r="E18" s="1"/>
  <c r="N15" l="1"/>
  <c r="N18" s="1"/>
  <c r="D13" l="1"/>
  <c r="D14" s="1"/>
  <c r="D16" s="1"/>
  <c r="D15"/>
  <c r="D18" s="1"/>
  <c r="E13" l="1"/>
  <c r="E14" s="1"/>
  <c r="E16" s="1"/>
  <c r="K13"/>
  <c r="K14" s="1"/>
  <c r="K16" s="1"/>
  <c r="P15"/>
  <c r="M13" l="1"/>
  <c r="M14" s="1"/>
  <c r="M16" s="1"/>
  <c r="P13"/>
  <c r="P14" s="1"/>
  <c r="P16" s="1"/>
  <c r="P18" s="1"/>
  <c r="I13" l="1"/>
  <c r="I14" s="1"/>
  <c r="I16" s="1"/>
  <c r="G13" l="1"/>
  <c r="G14" s="1"/>
  <c r="G16" s="1"/>
  <c r="J15" l="1"/>
  <c r="J18" s="1"/>
  <c r="L15"/>
  <c r="L18" s="1"/>
  <c r="F15" l="1"/>
  <c r="F18" s="1"/>
  <c r="H15" l="1"/>
  <c r="H18" s="1"/>
  <c r="H10" i="50" l="1"/>
  <c r="M10" l="1"/>
  <c r="D12" l="1"/>
  <c r="H12"/>
  <c r="M12" s="1"/>
  <c r="I12" s="1"/>
  <c r="R12" s="1"/>
  <c r="N12" s="1"/>
  <c r="W12" s="1"/>
  <c r="S12" s="1"/>
  <c r="D11" l="1"/>
  <c r="S11"/>
  <c r="W11" s="1"/>
  <c r="C26" i="22"/>
  <c r="H11" i="50" l="1"/>
  <c r="C24" i="22"/>
  <c r="H26"/>
  <c r="G26"/>
  <c r="N11" i="50" l="1"/>
  <c r="R11" s="1"/>
  <c r="I11"/>
  <c r="M11" s="1"/>
  <c r="G24" i="22"/>
  <c r="H24"/>
  <c r="L24" s="1"/>
  <c r="L26"/>
  <c r="R20" l="1"/>
  <c r="N20" s="1"/>
  <c r="R21"/>
  <c r="N21" s="1"/>
  <c r="R25"/>
  <c r="N25" s="1"/>
  <c r="R23"/>
  <c r="N23" s="1"/>
  <c r="R22"/>
  <c r="N22" s="1"/>
  <c r="R19"/>
  <c r="N19" s="1"/>
  <c r="R26"/>
  <c r="N26" s="1"/>
  <c r="R24"/>
  <c r="N24" s="1"/>
  <c r="E34" i="34" l="1"/>
  <c r="E48" s="1"/>
  <c r="E49" s="1"/>
  <c r="D20" i="50"/>
  <c r="D19"/>
  <c r="H20" l="1"/>
  <c r="I20"/>
  <c r="H19"/>
  <c r="I19" s="1"/>
  <c r="M19" s="1"/>
  <c r="N19" s="1"/>
  <c r="R19" s="1"/>
  <c r="S19" s="1"/>
  <c r="W19" s="1"/>
  <c r="M20" l="1"/>
  <c r="N20" s="1"/>
  <c r="R20" s="1"/>
  <c r="S20" l="1"/>
  <c r="W20" l="1"/>
  <c r="D12" i="46" l="1"/>
  <c r="D11"/>
  <c r="D14" i="50"/>
  <c r="D25" s="1"/>
  <c r="D32" s="1"/>
  <c r="D16"/>
  <c r="D10" i="46" l="1"/>
  <c r="D13" i="50"/>
  <c r="D15"/>
  <c r="H14"/>
  <c r="H16"/>
  <c r="I16" l="1"/>
  <c r="M16" s="1"/>
  <c r="I14"/>
  <c r="I25" s="1"/>
  <c r="I32" s="1"/>
  <c r="H25"/>
  <c r="H32" s="1"/>
  <c r="D29"/>
  <c r="H13"/>
  <c r="I13" s="1"/>
  <c r="D21"/>
  <c r="D18" s="1"/>
  <c r="D17"/>
  <c r="D24" s="1"/>
  <c r="M14" l="1"/>
  <c r="M25" s="1"/>
  <c r="M32" s="1"/>
  <c r="H29"/>
  <c r="N16"/>
  <c r="I29"/>
  <c r="D26"/>
  <c r="D33" s="1"/>
  <c r="D27"/>
  <c r="H21"/>
  <c r="D30"/>
  <c r="H17"/>
  <c r="H30" s="1"/>
  <c r="N17"/>
  <c r="N30" s="1"/>
  <c r="I17"/>
  <c r="I30" s="1"/>
  <c r="M17"/>
  <c r="M30" s="1"/>
  <c r="R17"/>
  <c r="R30" s="1"/>
  <c r="M13"/>
  <c r="N14" l="1"/>
  <c r="N25" s="1"/>
  <c r="N32" s="1"/>
  <c r="I21"/>
  <c r="I26" s="1"/>
  <c r="I33" s="1"/>
  <c r="H26"/>
  <c r="H33" s="1"/>
  <c r="M24"/>
  <c r="M29"/>
  <c r="I24"/>
  <c r="R16"/>
  <c r="H24"/>
  <c r="H27" s="1"/>
  <c r="R14"/>
  <c r="W17"/>
  <c r="W30" s="1"/>
  <c r="Y18"/>
  <c r="H18"/>
  <c r="I18" s="1"/>
  <c r="M18" s="1"/>
  <c r="N13"/>
  <c r="M21" l="1"/>
  <c r="N21" s="1"/>
  <c r="N24"/>
  <c r="N29"/>
  <c r="W16"/>
  <c r="R25"/>
  <c r="R32" s="1"/>
  <c r="R15"/>
  <c r="W14"/>
  <c r="I27"/>
  <c r="R13"/>
  <c r="S17"/>
  <c r="S30" s="1"/>
  <c r="M26" l="1"/>
  <c r="M33" s="1"/>
  <c r="N15"/>
  <c r="M15"/>
  <c r="W15"/>
  <c r="S15" s="1"/>
  <c r="R24"/>
  <c r="R29"/>
  <c r="W25"/>
  <c r="W32" s="1"/>
  <c r="S14"/>
  <c r="S25" s="1"/>
  <c r="S32" s="1"/>
  <c r="S16"/>
  <c r="R21"/>
  <c r="N26"/>
  <c r="N33" s="1"/>
  <c r="M27"/>
  <c r="S13"/>
  <c r="S24" l="1"/>
  <c r="S29"/>
  <c r="H15"/>
  <c r="I15"/>
  <c r="W21"/>
  <c r="R26"/>
  <c r="R33" s="1"/>
  <c r="R18"/>
  <c r="N27"/>
  <c r="W13"/>
  <c r="W24" l="1"/>
  <c r="W29"/>
  <c r="N18"/>
  <c r="W18"/>
  <c r="S18" s="1"/>
  <c r="S21"/>
  <c r="W26"/>
  <c r="W33" s="1"/>
  <c r="R27"/>
  <c r="S26" l="1"/>
  <c r="S33" s="1"/>
  <c r="S27"/>
  <c r="W27" s="1"/>
  <c r="Y27" l="1"/>
  <c r="Z27" s="1"/>
  <c r="Y24" l="1"/>
  <c r="Z24" s="1"/>
  <c r="H11" i="46" l="1"/>
  <c r="D14" i="56"/>
  <c r="H14" s="1"/>
  <c r="M14" s="1"/>
  <c r="R14" s="1"/>
  <c r="H12" i="46"/>
  <c r="D15" i="56"/>
  <c r="D13"/>
  <c r="H10" i="46"/>
  <c r="M15" i="56" l="1"/>
  <c r="I15" s="1"/>
  <c r="I14"/>
  <c r="H13"/>
  <c r="N14"/>
  <c r="W14"/>
  <c r="R15"/>
  <c r="N15" s="1"/>
  <c r="H18"/>
  <c r="I18" s="1"/>
  <c r="M18" s="1"/>
  <c r="R18" s="1"/>
  <c r="H15" l="1"/>
  <c r="I13"/>
  <c r="D19"/>
  <c r="D21"/>
  <c r="W18"/>
  <c r="S18" s="1"/>
  <c r="N18"/>
  <c r="S14"/>
  <c r="S15" s="1"/>
  <c r="W15"/>
  <c r="D25" l="1"/>
  <c r="D17"/>
  <c r="D24"/>
  <c r="H19"/>
  <c r="I19" s="1"/>
  <c r="M19" s="1"/>
  <c r="H21"/>
  <c r="I21" s="1"/>
  <c r="M13"/>
  <c r="M21" l="1"/>
  <c r="M20"/>
  <c r="R19"/>
  <c r="H17"/>
  <c r="R13"/>
  <c r="H24"/>
  <c r="D32"/>
  <c r="H25"/>
  <c r="H32" l="1"/>
  <c r="I25"/>
  <c r="I24"/>
  <c r="N13"/>
  <c r="W13"/>
  <c r="I17"/>
  <c r="W19"/>
  <c r="S19" s="1"/>
  <c r="N19"/>
  <c r="R20"/>
  <c r="I20"/>
  <c r="H20"/>
  <c r="D20" s="1"/>
  <c r="R21"/>
  <c r="N21" l="1"/>
  <c r="W21"/>
  <c r="W20"/>
  <c r="S20" s="1"/>
  <c r="N20"/>
  <c r="M17"/>
  <c r="I32"/>
  <c r="M25"/>
  <c r="S13"/>
  <c r="M24"/>
  <c r="N24" l="1"/>
  <c r="M32"/>
  <c r="N25"/>
  <c r="R17"/>
  <c r="S21"/>
  <c r="N32" l="1"/>
  <c r="R25"/>
  <c r="N17"/>
  <c r="W17"/>
  <c r="R24"/>
  <c r="S24" l="1"/>
  <c r="S17"/>
  <c r="S25"/>
  <c r="R32"/>
  <c r="W25" l="1"/>
  <c r="W32" s="1"/>
  <c r="S32"/>
  <c r="W24"/>
  <c r="H5" i="45" l="1"/>
  <c r="F5"/>
  <c r="I12" i="46"/>
  <c r="D16" i="56"/>
  <c r="J12" i="46"/>
  <c r="H12" i="45" l="1"/>
  <c r="H19" s="1"/>
  <c r="J5"/>
  <c r="J12"/>
  <c r="F12"/>
  <c r="F19" s="1"/>
  <c r="I11" i="46"/>
  <c r="H16" i="56"/>
  <c r="M16" s="1"/>
  <c r="D26"/>
  <c r="H35" i="45" l="1"/>
  <c r="H38" s="1"/>
  <c r="H6" i="48" s="1"/>
  <c r="H28" i="45"/>
  <c r="H40"/>
  <c r="H39"/>
  <c r="F28"/>
  <c r="F35"/>
  <c r="F38" s="1"/>
  <c r="F6" i="48" s="1"/>
  <c r="F26" s="1"/>
  <c r="F31" s="1"/>
  <c r="F37" s="1"/>
  <c r="F32" s="1"/>
  <c r="F40" i="45"/>
  <c r="F39"/>
  <c r="I10" i="46"/>
  <c r="I16" i="56"/>
  <c r="I26" s="1"/>
  <c r="R16"/>
  <c r="M26"/>
  <c r="H26"/>
  <c r="J19" i="45" l="1"/>
  <c r="J39" s="1"/>
  <c r="D14" i="77" s="1"/>
  <c r="W16" i="56"/>
  <c r="N16"/>
  <c r="R26"/>
  <c r="J28" i="45" l="1"/>
  <c r="J35"/>
  <c r="J38" s="1"/>
  <c r="J40"/>
  <c r="D15" i="77" s="1"/>
  <c r="N26" i="56"/>
  <c r="S16"/>
  <c r="W26"/>
  <c r="D13" i="77" l="1"/>
  <c r="J6" i="48"/>
  <c r="J26" s="1"/>
  <c r="J31" s="1"/>
  <c r="J37" s="1"/>
  <c r="J32" s="1"/>
  <c r="S26" i="56"/>
  <c r="K5" i="45" l="1"/>
  <c r="K12"/>
  <c r="G5"/>
  <c r="D8" i="114" l="1"/>
  <c r="E7" s="1"/>
  <c r="K19" i="45"/>
  <c r="G12"/>
  <c r="E5"/>
  <c r="C8" i="93" l="1"/>
  <c r="C12" s="1"/>
  <c r="C15" s="1"/>
  <c r="E12" i="45"/>
  <c r="E19" s="1"/>
  <c r="K28"/>
  <c r="K35"/>
  <c r="K38" s="1"/>
  <c r="K40"/>
  <c r="D15" i="78" s="1"/>
  <c r="I5" i="45"/>
  <c r="I12"/>
  <c r="K39"/>
  <c r="D14" i="78" s="1"/>
  <c r="G19" i="45"/>
  <c r="G11" i="46"/>
  <c r="G35" i="45" l="1"/>
  <c r="G28"/>
  <c r="K6" i="48"/>
  <c r="K26" s="1"/>
  <c r="K31" s="1"/>
  <c r="K37" s="1"/>
  <c r="K32" s="1"/>
  <c r="D13" i="78"/>
  <c r="G39" i="45"/>
  <c r="E39"/>
  <c r="E28"/>
  <c r="E35"/>
  <c r="G12" i="46"/>
  <c r="D19" i="78" l="1"/>
  <c r="D16"/>
  <c r="I19" i="45"/>
  <c r="I39" s="1"/>
  <c r="G10" i="46"/>
  <c r="I28" i="45" l="1"/>
  <c r="I35"/>
  <c r="I38" s="1"/>
  <c r="I6" i="48" s="1"/>
  <c r="I26" s="1"/>
  <c r="I31" s="1"/>
  <c r="I37" s="1"/>
  <c r="I32" s="1"/>
  <c r="I40" i="45"/>
  <c r="D16" i="77" l="1"/>
  <c r="D19"/>
  <c r="J11" i="46" l="1"/>
  <c r="H15" i="77" l="1"/>
  <c r="J10" i="46"/>
  <c r="H15" i="78" l="1"/>
  <c r="M15" s="1"/>
  <c r="W15" i="77"/>
  <c r="S15" s="1"/>
  <c r="M15"/>
  <c r="I15" s="1"/>
  <c r="R15"/>
  <c r="N15" s="1"/>
  <c r="I15" i="78" l="1"/>
  <c r="R15"/>
  <c r="W14" i="77"/>
  <c r="H14"/>
  <c r="R14"/>
  <c r="M14"/>
  <c r="W15" i="78" l="1"/>
  <c r="S15" s="1"/>
  <c r="N15"/>
  <c r="N14" i="77"/>
  <c r="S14"/>
  <c r="W14" i="78"/>
  <c r="R14"/>
  <c r="M14"/>
  <c r="H14"/>
  <c r="I14" i="77"/>
  <c r="H13"/>
  <c r="M13"/>
  <c r="M27" s="1"/>
  <c r="W13"/>
  <c r="R13"/>
  <c r="R27" s="1"/>
  <c r="N13" l="1"/>
  <c r="N27" s="1"/>
  <c r="I13"/>
  <c r="I27" s="1"/>
  <c r="D24"/>
  <c r="H19"/>
  <c r="N14" i="78"/>
  <c r="S13" i="77"/>
  <c r="W13" i="78"/>
  <c r="R13"/>
  <c r="M13"/>
  <c r="H13"/>
  <c r="I14"/>
  <c r="S14"/>
  <c r="N13" l="1"/>
  <c r="D24"/>
  <c r="H19"/>
  <c r="I13"/>
  <c r="S13"/>
  <c r="H24" i="77"/>
  <c r="I19"/>
  <c r="I24" l="1"/>
  <c r="I31" s="1"/>
  <c r="M19"/>
  <c r="I19" i="78"/>
  <c r="H24"/>
  <c r="I24" l="1"/>
  <c r="N19" i="77"/>
  <c r="M24"/>
  <c r="M31" s="1"/>
  <c r="N24" l="1"/>
  <c r="N31" s="1"/>
  <c r="R19"/>
  <c r="M24" i="78"/>
  <c r="N19"/>
  <c r="R19" l="1"/>
  <c r="N24"/>
  <c r="S19" i="77"/>
  <c r="R24"/>
  <c r="R31" s="1"/>
  <c r="S24" l="1"/>
  <c r="W19"/>
  <c r="W24" s="1"/>
  <c r="S19" i="78"/>
  <c r="R24"/>
  <c r="S24" l="1"/>
  <c r="W19"/>
  <c r="W24" s="1"/>
  <c r="D22" i="77" l="1"/>
  <c r="E40" s="1"/>
  <c r="H16"/>
  <c r="D23" l="1"/>
  <c r="D30" s="1"/>
  <c r="H18"/>
  <c r="H16" i="78"/>
  <c r="D22"/>
  <c r="E40" s="1"/>
  <c r="H22" i="77"/>
  <c r="I16"/>
  <c r="I28" l="1"/>
  <c r="M16"/>
  <c r="I22"/>
  <c r="I47" s="1"/>
  <c r="I45" s="1"/>
  <c r="D23" i="78"/>
  <c r="D30" s="1"/>
  <c r="H18"/>
  <c r="H22"/>
  <c r="I16"/>
  <c r="H23" i="77"/>
  <c r="H30" s="1"/>
  <c r="I18"/>
  <c r="P41" l="1"/>
  <c r="Q41" s="1"/>
  <c r="M18"/>
  <c r="I23"/>
  <c r="I30" s="1"/>
  <c r="I22" i="78"/>
  <c r="M16"/>
  <c r="H23"/>
  <c r="H30" s="1"/>
  <c r="I18"/>
  <c r="M28" i="77"/>
  <c r="M22"/>
  <c r="M25" s="1"/>
  <c r="N16"/>
  <c r="I47" i="78" l="1"/>
  <c r="I45" s="1"/>
  <c r="P41"/>
  <c r="Q41" s="1"/>
  <c r="I25" i="77"/>
  <c r="M18" i="78"/>
  <c r="I23"/>
  <c r="M23" i="77"/>
  <c r="M30" s="1"/>
  <c r="N18"/>
  <c r="N22"/>
  <c r="R16"/>
  <c r="N28"/>
  <c r="M22" i="78"/>
  <c r="N16"/>
  <c r="N22" l="1"/>
  <c r="R16"/>
  <c r="M23"/>
  <c r="N18"/>
  <c r="R28" i="77"/>
  <c r="R22"/>
  <c r="R25" s="1"/>
  <c r="S16"/>
  <c r="R18"/>
  <c r="N23"/>
  <c r="N30" s="1"/>
  <c r="S22" l="1"/>
  <c r="W16"/>
  <c r="R23"/>
  <c r="R30" s="1"/>
  <c r="S18"/>
  <c r="N25"/>
  <c r="H25"/>
  <c r="K39" s="1"/>
  <c r="R18" i="78"/>
  <c r="N23"/>
  <c r="R22"/>
  <c r="S16"/>
  <c r="W18" i="77" l="1"/>
  <c r="W23" s="1"/>
  <c r="S23"/>
  <c r="S22" i="78"/>
  <c r="W16"/>
  <c r="R23"/>
  <c r="S18"/>
  <c r="W22" i="77"/>
  <c r="S23" i="78" l="1"/>
  <c r="W18"/>
  <c r="W23" s="1"/>
  <c r="W22"/>
  <c r="R12" l="1"/>
  <c r="R28"/>
  <c r="R31"/>
  <c r="R27"/>
  <c r="R25"/>
  <c r="N25" s="1"/>
  <c r="N10"/>
  <c r="I11" l="1"/>
  <c r="I30" s="1"/>
  <c r="M30"/>
  <c r="N28"/>
  <c r="N27"/>
  <c r="N31"/>
  <c r="N10" i="56"/>
  <c r="M31" i="78"/>
  <c r="I10"/>
  <c r="M28"/>
  <c r="I10" i="56"/>
  <c r="M25" i="78"/>
  <c r="M27"/>
  <c r="N11"/>
  <c r="N30" s="1"/>
  <c r="R30"/>
  <c r="I29" i="56" l="1"/>
  <c r="M10"/>
  <c r="I30"/>
  <c r="I27"/>
  <c r="I33"/>
  <c r="H12" i="78"/>
  <c r="H27"/>
  <c r="H31"/>
  <c r="H28"/>
  <c r="I31"/>
  <c r="I28"/>
  <c r="I12"/>
  <c r="I27"/>
  <c r="H25"/>
  <c r="K39" s="1"/>
  <c r="I25"/>
  <c r="N30" i="56"/>
  <c r="N33"/>
  <c r="N29"/>
  <c r="R10"/>
  <c r="N27"/>
  <c r="N12" i="78"/>
  <c r="R33" i="56" l="1"/>
  <c r="R29"/>
  <c r="R30"/>
  <c r="R27"/>
  <c r="M29"/>
  <c r="M27"/>
  <c r="M30"/>
  <c r="M33"/>
  <c r="D31" i="78"/>
  <c r="D12"/>
  <c r="D17" s="1"/>
  <c r="H17" s="1"/>
  <c r="I17" s="1"/>
  <c r="M17" s="1"/>
  <c r="N17" s="1"/>
  <c r="R17" s="1"/>
  <c r="S17" s="1"/>
  <c r="W17" s="1"/>
  <c r="D28"/>
  <c r="D25"/>
  <c r="E39" s="1"/>
  <c r="D27"/>
  <c r="W25" i="77"/>
  <c r="S25" s="1"/>
  <c r="W27"/>
  <c r="W28" l="1"/>
  <c r="W31"/>
  <c r="S10"/>
  <c r="H28" l="1"/>
  <c r="D10"/>
  <c r="E38" s="1"/>
  <c r="H12"/>
  <c r="H27"/>
  <c r="H31"/>
  <c r="S28"/>
  <c r="S27"/>
  <c r="S31"/>
  <c r="W30"/>
  <c r="W12"/>
  <c r="S11"/>
  <c r="S30" s="1"/>
  <c r="D25" l="1"/>
  <c r="D28"/>
  <c r="D27"/>
  <c r="D31"/>
  <c r="D12"/>
  <c r="D17" s="1"/>
  <c r="H17" s="1"/>
  <c r="I17" s="1"/>
  <c r="M17" s="1"/>
  <c r="N17" s="1"/>
  <c r="R17" s="1"/>
  <c r="S17" s="1"/>
  <c r="W17" s="1"/>
  <c r="S12"/>
  <c r="W11" i="78" l="1"/>
  <c r="S11" l="1"/>
  <c r="W30"/>
  <c r="S30" l="1"/>
  <c r="I19" i="4"/>
  <c r="F75" i="31"/>
  <c r="F76" s="1"/>
  <c r="E19" i="48"/>
  <c r="E24" s="1"/>
  <c r="H7"/>
  <c r="H26" s="1"/>
  <c r="H31" s="1"/>
  <c r="H37" s="1"/>
  <c r="H32" s="1"/>
  <c r="H12" l="1"/>
  <c r="I13" i="3"/>
  <c r="I16"/>
  <c r="I19" s="1"/>
  <c r="I20" l="1"/>
  <c r="I6" i="4"/>
  <c r="E37" i="45"/>
  <c r="E7" i="48" l="1"/>
  <c r="E12" s="1"/>
  <c r="E40" i="45"/>
  <c r="E38"/>
  <c r="E6" i="48" s="1"/>
  <c r="E26" s="1"/>
  <c r="E31" s="1"/>
  <c r="E37" s="1"/>
  <c r="E32" s="1"/>
  <c r="G37" i="45" l="1"/>
  <c r="G7" i="48" l="1"/>
  <c r="G12" s="1"/>
  <c r="G40" i="45"/>
  <c r="G38"/>
  <c r="G6" i="48" s="1"/>
  <c r="H75" i="31" l="1"/>
  <c r="H76" s="1"/>
  <c r="G19" i="48"/>
  <c r="G24" s="1"/>
  <c r="G26" l="1"/>
  <c r="G31" s="1"/>
  <c r="G37" s="1"/>
  <c r="G32" s="1"/>
  <c r="W10" i="78" l="1"/>
  <c r="S10" l="1"/>
  <c r="W27"/>
  <c r="W31"/>
  <c r="W28"/>
  <c r="W25"/>
  <c r="S25" s="1"/>
  <c r="W12"/>
  <c r="S27" l="1"/>
  <c r="S31"/>
  <c r="S28"/>
  <c r="S10" i="56"/>
  <c r="S12" i="78"/>
  <c r="S33" i="56" l="1"/>
  <c r="D10"/>
  <c r="S27"/>
  <c r="W10"/>
  <c r="S30"/>
  <c r="S29"/>
  <c r="D29" l="1"/>
  <c r="D33"/>
  <c r="D30"/>
  <c r="D27"/>
  <c r="W30"/>
  <c r="H10"/>
  <c r="W33"/>
  <c r="W29"/>
  <c r="W27"/>
  <c r="H33" l="1"/>
  <c r="H27"/>
  <c r="H30"/>
  <c r="H29"/>
  <c r="D14" i="102" l="1"/>
  <c r="D13" s="1"/>
  <c r="E6" s="1"/>
  <c r="D39" i="77" l="1"/>
  <c r="E39" s="1"/>
</calcChain>
</file>

<file path=xl/comments1.xml><?xml version="1.0" encoding="utf-8"?>
<comments xmlns="http://schemas.openxmlformats.org/spreadsheetml/2006/main">
  <authors>
    <author>Кулик Альбина Федоровна</author>
  </authors>
  <commentList>
    <comment ref="D22" authorId="0">
      <text>
        <r>
          <rPr>
            <b/>
            <sz val="9"/>
            <color indexed="81"/>
            <rFont val="Tahoma"/>
            <family val="2"/>
            <charset val="204"/>
          </rPr>
          <t>Кулик Альбина Федоровна:</t>
        </r>
        <r>
          <rPr>
            <sz val="9"/>
            <color indexed="81"/>
            <rFont val="Tahoma"/>
            <family val="2"/>
            <charset val="204"/>
          </rPr>
          <t xml:space="preserve">
передача</t>
        </r>
      </text>
    </comment>
  </commentList>
</comments>
</file>

<file path=xl/sharedStrings.xml><?xml version="1.0" encoding="utf-8"?>
<sst xmlns="http://schemas.openxmlformats.org/spreadsheetml/2006/main" count="2842" uniqueCount="1005">
  <si>
    <t>1.</t>
  </si>
  <si>
    <t>2.</t>
  </si>
  <si>
    <t>4.2.</t>
  </si>
  <si>
    <t>4.3.</t>
  </si>
  <si>
    <t>Электрическая мощность по диапазонам напряжения ЭСО  (тыс.кВт)</t>
  </si>
  <si>
    <t>Поступление мощности в сеть</t>
  </si>
  <si>
    <t>от других организаций</t>
  </si>
  <si>
    <t xml:space="preserve">В т.ч. Заявленная мощность собственных потребителей, пользующихся региональными электрическими сетями </t>
  </si>
  <si>
    <t>Заявленная мощность потребителей оптового рынка</t>
  </si>
  <si>
    <t>Производственные нужды филиала</t>
  </si>
  <si>
    <t>Теплоснабжение</t>
  </si>
  <si>
    <t>ВКХ</t>
  </si>
  <si>
    <t>Остальные потребители филиала</t>
  </si>
  <si>
    <t>Таблица №1.6.</t>
  </si>
  <si>
    <t>тыс.руб</t>
  </si>
  <si>
    <t>№
п/п</t>
  </si>
  <si>
    <t>Показатели</t>
  </si>
  <si>
    <t>Период регулирования</t>
  </si>
  <si>
    <t>Установленная мощность эл. станций ПЭ</t>
  </si>
  <si>
    <t>тыс. кВт</t>
  </si>
  <si>
    <t>Снижение мощности из-за вывода оборудования в консервацию</t>
  </si>
  <si>
    <t>Нормативные, согласованные с ОРГРЭС ограничения мощности</t>
  </si>
  <si>
    <t>Прочие ограничения</t>
  </si>
  <si>
    <t>Располагаемая мощность ПЭ</t>
  </si>
  <si>
    <t>Снижение мощности из-за вывода оборудования в реконструкцию и во все виды ремонтов</t>
  </si>
  <si>
    <t>Рабочая мощность ПЭ</t>
  </si>
  <si>
    <t>Мощность на собственные нужды</t>
  </si>
  <si>
    <t>Полезная мощность ПЭ</t>
  </si>
  <si>
    <t>Баланс мощности ПЭ в годовом совмещенном максимуме</t>
  </si>
  <si>
    <t>1.1</t>
  </si>
  <si>
    <t>1.2</t>
  </si>
  <si>
    <t>1.3</t>
  </si>
  <si>
    <t>С оптового рынка</t>
  </si>
  <si>
    <t>…</t>
  </si>
  <si>
    <t>2</t>
  </si>
  <si>
    <t>Потери в сети</t>
  </si>
  <si>
    <t>3</t>
  </si>
  <si>
    <t>Мощность на производственные и хозяйственные нужды</t>
  </si>
  <si>
    <t>4</t>
  </si>
  <si>
    <t>в том числе</t>
  </si>
  <si>
    <t>Расчет полезного отпуска электрической энергии по ПЭ</t>
  </si>
  <si>
    <t>в т.ч. ТЭС</t>
  </si>
  <si>
    <t>в том числе:</t>
  </si>
  <si>
    <t>то же в %</t>
  </si>
  <si>
    <t>5</t>
  </si>
  <si>
    <t>6</t>
  </si>
  <si>
    <t>7</t>
  </si>
  <si>
    <t>Расчет полезного отпуска электрической энергии по ЭСО</t>
  </si>
  <si>
    <t>2.1</t>
  </si>
  <si>
    <t>2.2</t>
  </si>
  <si>
    <t>2.3</t>
  </si>
  <si>
    <t>то же в % к отпуску в сеть</t>
  </si>
  <si>
    <t>для котельных</t>
  </si>
  <si>
    <t>5.1</t>
  </si>
  <si>
    <t>5.2</t>
  </si>
  <si>
    <t>5.3</t>
  </si>
  <si>
    <t>Ед. изм.</t>
  </si>
  <si>
    <t>ВН</t>
  </si>
  <si>
    <t>СН1</t>
  </si>
  <si>
    <t>СН11</t>
  </si>
  <si>
    <t>НН</t>
  </si>
  <si>
    <t>всего</t>
  </si>
  <si>
    <t>млн. кВт·ч</t>
  </si>
  <si>
    <t>км</t>
  </si>
  <si>
    <t>%</t>
  </si>
  <si>
    <t>Итого</t>
  </si>
  <si>
    <t>из смежной сети, всего</t>
  </si>
  <si>
    <t>в т.ч.</t>
  </si>
  <si>
    <t>4.1</t>
  </si>
  <si>
    <t>4.2</t>
  </si>
  <si>
    <t>4.3</t>
  </si>
  <si>
    <t>Полезный отпуск мощности потребителям</t>
  </si>
  <si>
    <t>В другие организации</t>
  </si>
  <si>
    <t>Структура полезного отпуска электрической энергии (мощности)</t>
  </si>
  <si>
    <t>по группам потребителей ЭСО</t>
  </si>
  <si>
    <t>Число часов использования, час</t>
  </si>
  <si>
    <t>Доля потребления на разных диапазонах напряжений, %</t>
  </si>
  <si>
    <t>Население</t>
  </si>
  <si>
    <t>Прочие потребители</t>
  </si>
  <si>
    <t>3.1</t>
  </si>
  <si>
    <t>в том числе
Бюджетные потребители</t>
  </si>
  <si>
    <t>3.2</t>
  </si>
  <si>
    <t>тыс. руб.</t>
  </si>
  <si>
    <t>(тыс. руб.)</t>
  </si>
  <si>
    <t>Карагинский филиал</t>
  </si>
  <si>
    <t>Олюторский филиал</t>
  </si>
  <si>
    <t>Паланский филиал</t>
  </si>
  <si>
    <t>Пенжинский филиал</t>
  </si>
  <si>
    <t>Пахачинский филиал</t>
  </si>
  <si>
    <t>Свод</t>
  </si>
  <si>
    <t xml:space="preserve">Утверждено Региональной службой по тарифам и ценам на 2008 год </t>
  </si>
  <si>
    <t>из них на ремонт</t>
  </si>
  <si>
    <t>Топливо на технологические цели</t>
  </si>
  <si>
    <t>Энергия</t>
  </si>
  <si>
    <t>Энергия на технологические цели (покупная энергия (таблица П1.12))</t>
  </si>
  <si>
    <t>Энергия на хозяйственные нужды</t>
  </si>
  <si>
    <t>Затраты на оплату труда</t>
  </si>
  <si>
    <t>Отчисления на социальные нужды</t>
  </si>
  <si>
    <t>8</t>
  </si>
  <si>
    <t>Амортизация основных средств</t>
  </si>
  <si>
    <t>9</t>
  </si>
  <si>
    <t xml:space="preserve">Прочие затраты всего, в том числе: </t>
  </si>
  <si>
    <t>9.1</t>
  </si>
  <si>
    <t>Целевые средства на НИОКР</t>
  </si>
  <si>
    <t>9.2</t>
  </si>
  <si>
    <t>Средства на страхование</t>
  </si>
  <si>
    <t>9.3</t>
  </si>
  <si>
    <t>Плата за предельно допустимые выбросы (сбросы)</t>
  </si>
  <si>
    <t>9.4</t>
  </si>
  <si>
    <t>Оплата за услуги по организации функционирования и развитию ЕЭС России, оперативно-диспетчерскому управлению в электроэнергетике, организации функционирования торговой системы оптового рынка электрической энергии (мощности), передаче электрической энергии</t>
  </si>
  <si>
    <t>9.5</t>
  </si>
  <si>
    <t>Отчисления в ремонтный фонд (в случае его формирования)</t>
  </si>
  <si>
    <t>9.6</t>
  </si>
  <si>
    <t>Водный налог (ГЭС)</t>
  </si>
  <si>
    <t>9.7</t>
  </si>
  <si>
    <t>Непроизводственные расходы (налоги и другие обязательные платежи и сборы)</t>
  </si>
  <si>
    <t>9.7.1</t>
  </si>
  <si>
    <t>9.7.2</t>
  </si>
  <si>
    <t>Налог на пользователей автодорог</t>
  </si>
  <si>
    <t>9.8</t>
  </si>
  <si>
    <t>9.8.1</t>
  </si>
  <si>
    <t>Арендная плата</t>
  </si>
  <si>
    <t>10</t>
  </si>
  <si>
    <t>Итого расходов</t>
  </si>
  <si>
    <t>11</t>
  </si>
  <si>
    <t>Недополученный по независящим причинам доход</t>
  </si>
  <si>
    <t>12</t>
  </si>
  <si>
    <t>Избыток средств, полученный в предыдущем периоде регулирования</t>
  </si>
  <si>
    <t>13</t>
  </si>
  <si>
    <t>Расчетные расходы по производству продукции (услуг)</t>
  </si>
  <si>
    <t>13.1</t>
  </si>
  <si>
    <t>- электрическая энергия</t>
  </si>
  <si>
    <t>13.1.1</t>
  </si>
  <si>
    <t>производство электроэнергии</t>
  </si>
  <si>
    <t>13.1.2</t>
  </si>
  <si>
    <t>покупная электроэнергия</t>
  </si>
  <si>
    <t>13.1.3</t>
  </si>
  <si>
    <t>передача электроэнергии</t>
  </si>
  <si>
    <t>13.2</t>
  </si>
  <si>
    <t>- тепловая энергия</t>
  </si>
  <si>
    <t>13.2.1</t>
  </si>
  <si>
    <t>производство теплоэнергии</t>
  </si>
  <si>
    <t>13.2.2</t>
  </si>
  <si>
    <t>покупная теплоэнергия</t>
  </si>
  <si>
    <t>13.2.3</t>
  </si>
  <si>
    <t>передача теплоэнергии</t>
  </si>
  <si>
    <t>13.3</t>
  </si>
  <si>
    <t>- прочая продукция</t>
  </si>
  <si>
    <t>14.</t>
  </si>
  <si>
    <t>Прибыль от товарной продукции</t>
  </si>
  <si>
    <t>15.</t>
  </si>
  <si>
    <t>Полезный отпуск</t>
  </si>
  <si>
    <t>16.</t>
  </si>
  <si>
    <t>Численность</t>
  </si>
  <si>
    <t>Численность ППП</t>
  </si>
  <si>
    <t>чел.</t>
  </si>
  <si>
    <t>Средняя оплата труда</t>
  </si>
  <si>
    <t>Тарифная ставка рабочего 1 разряда</t>
  </si>
  <si>
    <t>руб.</t>
  </si>
  <si>
    <t>Дефлятор по заработной плате</t>
  </si>
  <si>
    <t>Тарифная ставка рабочего 1 разряда с учетом дефлятора</t>
  </si>
  <si>
    <t>2.4</t>
  </si>
  <si>
    <t>Средняя ступень оплаты</t>
  </si>
  <si>
    <t>2.5</t>
  </si>
  <si>
    <t>Тарифный коэффициент, соответствующий ступени
по оплате труда</t>
  </si>
  <si>
    <t>2.6</t>
  </si>
  <si>
    <t>Среднемесячная тарифная ставка ППП</t>
  </si>
  <si>
    <t>2.7</t>
  </si>
  <si>
    <t>Выплаты, связанные с режимом работы, с условиями труда 1 работника</t>
  </si>
  <si>
    <t>2.7.1</t>
  </si>
  <si>
    <t>процент выплаты</t>
  </si>
  <si>
    <t>2.7.2</t>
  </si>
  <si>
    <t>сумма выплат</t>
  </si>
  <si>
    <t>2.8</t>
  </si>
  <si>
    <t>Текущее премирование</t>
  </si>
  <si>
    <t>2.8.1</t>
  </si>
  <si>
    <t>2.8.2</t>
  </si>
  <si>
    <t>2.9</t>
  </si>
  <si>
    <t>Вознаграждение за выслугу лет</t>
  </si>
  <si>
    <t>2.9.1</t>
  </si>
  <si>
    <t>2.9.2</t>
  </si>
  <si>
    <t>2.10</t>
  </si>
  <si>
    <t>Выплаты по итогам года</t>
  </si>
  <si>
    <t>2.10.1</t>
  </si>
  <si>
    <t>2.10.2</t>
  </si>
  <si>
    <t>2.11</t>
  </si>
  <si>
    <t>Выплаты по районному коэффициенту и северные надбавки</t>
  </si>
  <si>
    <t>2.11.1</t>
  </si>
  <si>
    <t>2.11.2</t>
  </si>
  <si>
    <t>2.12</t>
  </si>
  <si>
    <t>Итого среднемесячная оплата труда на 1 работника</t>
  </si>
  <si>
    <t>Расчет средств на оплату труда ППП (включенного
в себестоимость)</t>
  </si>
  <si>
    <t>Льготный проезд к месту отдыха</t>
  </si>
  <si>
    <t>По Постановлению от 03.11.1994 № 1206</t>
  </si>
  <si>
    <t>3.3</t>
  </si>
  <si>
    <t>Итого средства на оплату труда ППП</t>
  </si>
  <si>
    <t>Расчет средств на оплату труда непромышленного персонала (включенного в балансовую прибыль)</t>
  </si>
  <si>
    <t>Численность, принятая для расчета (базовый период - фактическая)</t>
  </si>
  <si>
    <t>Среднемесячная оплата труда на 1 работника</t>
  </si>
  <si>
    <t>4.4</t>
  </si>
  <si>
    <t>4.5</t>
  </si>
  <si>
    <t>Итого средства на оплату труда непромышленного персонала</t>
  </si>
  <si>
    <t>Расчет по денежным выплатам</t>
  </si>
  <si>
    <t>Численность всего, принятая для расчета (базовый период - фактическая)</t>
  </si>
  <si>
    <t>Денежные выплаты на 1 работника</t>
  </si>
  <si>
    <t>Итого по денежным выплатам</t>
  </si>
  <si>
    <t>Итого средства на потребление</t>
  </si>
  <si>
    <t>Среднемесячный доход на 1 работника</t>
  </si>
  <si>
    <t>Расчет амортизационных отчислений на восстановление</t>
  </si>
  <si>
    <t>основных производственных фондов *</t>
  </si>
  <si>
    <t>1</t>
  </si>
  <si>
    <t>Балансовая стоимость основных производственных фондов на начало периода регулирования</t>
  </si>
  <si>
    <t>Ввод основных производственных фондов</t>
  </si>
  <si>
    <t>Выбытие основных производственных фондов</t>
  </si>
  <si>
    <t>Средняя за отчетный период стоимость основных производственных фондов</t>
  </si>
  <si>
    <t>Средняя норма амортизации</t>
  </si>
  <si>
    <t>Сумма амортизационных отчислений</t>
  </si>
  <si>
    <t>Таблица П1.17.1</t>
  </si>
  <si>
    <t>Стоимость
на начало регулируемого периода</t>
  </si>
  <si>
    <t>Стоимость
на конец регулируемого периода</t>
  </si>
  <si>
    <t>Среднегодовая стоимость</t>
  </si>
  <si>
    <t>Амортизация</t>
  </si>
  <si>
    <t>1. Линии электропередач</t>
  </si>
  <si>
    <t>ВЛЭП</t>
  </si>
  <si>
    <t>КЛЭП</t>
  </si>
  <si>
    <t>2. Подстанции</t>
  </si>
  <si>
    <t>Всего (стр. 1 + стр. 2)</t>
  </si>
  <si>
    <t>Базовый
период</t>
  </si>
  <si>
    <t>6.1</t>
  </si>
  <si>
    <t>6.2</t>
  </si>
  <si>
    <t>6.3</t>
  </si>
  <si>
    <t>Таблица П1.20</t>
  </si>
  <si>
    <t>Расчет источников финансирования капитальных вложений</t>
  </si>
  <si>
    <t>Объем капитальных вложений - всего</t>
  </si>
  <si>
    <t>- на производственное и научно-техническое развитие</t>
  </si>
  <si>
    <t>- на непроизводственное развитие</t>
  </si>
  <si>
    <t>Финансирование капитальных вложений</t>
  </si>
  <si>
    <t>из средств - всего</t>
  </si>
  <si>
    <t>Амортизационных отчислений на полное восстановление основных фондов (100%)</t>
  </si>
  <si>
    <t>Неиспользованных средств на начало года</t>
  </si>
  <si>
    <t>Федерального бюджета</t>
  </si>
  <si>
    <t>Местного бюджета</t>
  </si>
  <si>
    <t>Регионального (республиканского, краевого, областного) бюджета</t>
  </si>
  <si>
    <t>Прочих</t>
  </si>
  <si>
    <t>Средства, полученные от реализации ценных бумаг</t>
  </si>
  <si>
    <t>Кредитные средства</t>
  </si>
  <si>
    <t>Итого по пп. 2.1 - 2.8</t>
  </si>
  <si>
    <t>Прибыль (п. 1 - п. 2.9):</t>
  </si>
  <si>
    <t>- отнесенная на производство электрической энергии</t>
  </si>
  <si>
    <t>- отнесенная на передачу электрической энергии</t>
  </si>
  <si>
    <t>- отнесенная на производство тепловой энергии</t>
  </si>
  <si>
    <t>- отнесенная на передачу тепловой энергии</t>
  </si>
  <si>
    <t>Таблица П1.20.1</t>
  </si>
  <si>
    <t>Справка о финансировании и освоении капитальных вложений</t>
  </si>
  <si>
    <t>по источникам электроэнергии (производство электроэнергии)</t>
  </si>
  <si>
    <t>Наименование строек</t>
  </si>
  <si>
    <t>Утверждено на базовый период</t>
  </si>
  <si>
    <t>В течение базового периода</t>
  </si>
  <si>
    <t>Остаток финанси-рования</t>
  </si>
  <si>
    <t>План
на период регули-рования</t>
  </si>
  <si>
    <t>Источник финанси-рования</t>
  </si>
  <si>
    <t>освоено фактически</t>
  </si>
  <si>
    <t>профинан-сировано</t>
  </si>
  <si>
    <t>Всего</t>
  </si>
  <si>
    <t>Таблица П1.20.3</t>
  </si>
  <si>
    <t>в электросетевое строительство (передача электроэнергии)</t>
  </si>
  <si>
    <t>Расчет балансовой прибыли, принимаемой при установлении тарифов</t>
  </si>
  <si>
    <t>Прибыль на развитие производства</t>
  </si>
  <si>
    <t>- капитальные вложения</t>
  </si>
  <si>
    <t>Прибыль на социальное развитие</t>
  </si>
  <si>
    <t>Прибыль на поощрение</t>
  </si>
  <si>
    <t>Дивиденды по акциям</t>
  </si>
  <si>
    <t>Прибыль на прочие цели</t>
  </si>
  <si>
    <t>- % за пользование кредитом</t>
  </si>
  <si>
    <t>- услуги банка</t>
  </si>
  <si>
    <t>- другие (с расшифровкой)</t>
  </si>
  <si>
    <t>Прибыль, облагаемая налогом</t>
  </si>
  <si>
    <t>Налоги, сборы, платежи - всего</t>
  </si>
  <si>
    <t>- на прибыль</t>
  </si>
  <si>
    <t>- на имущество</t>
  </si>
  <si>
    <t>- плата за выбросы загрязняющих веществ</t>
  </si>
  <si>
    <t>- другие налоги и обязательные сборы и платежи
(с расшифровкой)</t>
  </si>
  <si>
    <t>8.1</t>
  </si>
  <si>
    <t>За счет реализации электрической энергии</t>
  </si>
  <si>
    <t>8.1.1</t>
  </si>
  <si>
    <t>- производство электрической энергии</t>
  </si>
  <si>
    <t>8.1.2</t>
  </si>
  <si>
    <t>- передача электрической энергии</t>
  </si>
  <si>
    <t>8.2</t>
  </si>
  <si>
    <t>За счет реализации тепловой энергии</t>
  </si>
  <si>
    <t>8.2.1</t>
  </si>
  <si>
    <t>- производство тепловой энергии</t>
  </si>
  <si>
    <t>8.2.2</t>
  </si>
  <si>
    <t>- передача тепловой энергии</t>
  </si>
  <si>
    <t>на производство электрической энергии</t>
  </si>
  <si>
    <t>из них
на сбыт</t>
  </si>
  <si>
    <t>- другие налоги и обязательные сборы и платежи (с расшифровкой)</t>
  </si>
  <si>
    <t>Расчет экономически обоснованного тарифа продажи ЭСО (ПЭ)</t>
  </si>
  <si>
    <t>Условно-переменные расходы</t>
  </si>
  <si>
    <t>Электростанции ЭСО - всего</t>
  </si>
  <si>
    <t>в т.ч. по источникам</t>
  </si>
  <si>
    <t>ПЭ1 - всего</t>
  </si>
  <si>
    <t>Условно-постоянные расходы</t>
  </si>
  <si>
    <t>Расходы всего (п. 1 + п. 2)</t>
  </si>
  <si>
    <t>Прибыль</t>
  </si>
  <si>
    <t>Рентабельность (п. 4 / п. 3 * 100%)</t>
  </si>
  <si>
    <t>Необходимая валовая выручка</t>
  </si>
  <si>
    <t>Ставка за мощность</t>
  </si>
  <si>
    <t>Ставка за энергию</t>
  </si>
  <si>
    <r>
      <t>Средний одноставочный тариф продажи Т</t>
    </r>
    <r>
      <rPr>
        <vertAlign val="subscript"/>
        <sz val="11"/>
        <rFont val="Times New Roman"/>
        <family val="1"/>
        <charset val="204"/>
      </rPr>
      <t>(гк(ср))</t>
    </r>
  </si>
  <si>
    <t>Расчет экономически обоснованного тарифа покупки</t>
  </si>
  <si>
    <t>электроэнергии потребителями</t>
  </si>
  <si>
    <t>Единицы измерения</t>
  </si>
  <si>
    <t>руб./МВт·ч</t>
  </si>
  <si>
    <t>Расчет платы за услуги по содержанию электрических сетей</t>
  </si>
  <si>
    <t>СН</t>
  </si>
  <si>
    <t>в т.ч. СН1</t>
  </si>
  <si>
    <t>Прибыль, отнесенная на передачу электрической энергии (п. 8 табл. П1.21.3)</t>
  </si>
  <si>
    <t>Рентабельность (п. 2 / п. 1 * 100%)</t>
  </si>
  <si>
    <t>Необходимая валовая выручка, отнесенная на передачу электрической энергии (п. 1 + п. 2)</t>
  </si>
  <si>
    <t>Плата за услуги на содержание электрических сетей по диапазонам напряжения в расчете на 1 МВт согласно формулам (31) - (33)</t>
  </si>
  <si>
    <t>руб./МВт мес.</t>
  </si>
  <si>
    <t>Плата за услуги на содержание электрических сетей по диапазонам напряжения в расчете на 1 МВт·ч согласно формулам (34) - (36)</t>
  </si>
  <si>
    <t>Средневзвешенный тариф на электрическую энергию</t>
  </si>
  <si>
    <t>Отпуск электрической энергии в сеть с учетом величины сальдо-перетока электроэнергии</t>
  </si>
  <si>
    <t>Потери электрической энергии</t>
  </si>
  <si>
    <t>Полезный отпуск электрической энергии</t>
  </si>
  <si>
    <t>Расходы на компенсацию потерь</t>
  </si>
  <si>
    <t>Ставка на оплату технологического расхода (потерь) электрической энергии на ее передачу
по сетям</t>
  </si>
  <si>
    <t>Расчет дифференцированных по времени суток ставок платы</t>
  </si>
  <si>
    <t>за электрическую энергию</t>
  </si>
  <si>
    <t>Полезный отпуск электроэнергии ПЭ (энергоснабжающей организации), всего, в т.ч.:</t>
  </si>
  <si>
    <t>- в период ночных провалов графика нагрузки</t>
  </si>
  <si>
    <t>- в часы максимальных (пиковых) нагрузок</t>
  </si>
  <si>
    <t>- в остальное время суток (полупик)</t>
  </si>
  <si>
    <t>Условно-переменные расходы электроэнергии, отпущенной ПЭ (энергоснабжающей организацией)</t>
  </si>
  <si>
    <t>в период ночных провалов графика нагрузки</t>
  </si>
  <si>
    <t>Средний одноставочный тариф
на электроэнергию по ПЭ (энергоснабжающей организации)</t>
  </si>
  <si>
    <t>руб./тыс. кВт·ч</t>
  </si>
  <si>
    <t>Тарифная ставка за электроэнергию в ночной зоне - тариф ночь (п. 4 / п. 1.1)</t>
  </si>
  <si>
    <t>Тарифная ставка за электроэнергию в полупиковой зоне - тариф полупик (п. 5 / п. 1.3)</t>
  </si>
  <si>
    <t>Тарифная ставка за электроэнергию в пиковой зоне - тариф пик (п. 5 * п. 1 - п. 6 * п. 1.1 - п. 7 * п. 1.3) / п. 1.2)</t>
  </si>
  <si>
    <t>Таблица П1.27</t>
  </si>
  <si>
    <t>Экономически обоснованные тарифы на электрическую энергию (мощность)</t>
  </si>
  <si>
    <t>по группам потребителей</t>
  </si>
  <si>
    <t>В том числе</t>
  </si>
  <si>
    <t>Объем полезного отпуска</t>
  </si>
  <si>
    <t>Заявленная мощность</t>
  </si>
  <si>
    <t>МВт</t>
  </si>
  <si>
    <t>Тариф на покупку электрической энергии</t>
  </si>
  <si>
    <t>руб./МВт·мес.</t>
  </si>
  <si>
    <t>Стоимость единицы услуг</t>
  </si>
  <si>
    <t>Плата за услуги по передаче электрической энергии</t>
  </si>
  <si>
    <t>4.1.1</t>
  </si>
  <si>
    <t>Ставка на содержание электросетей</t>
  </si>
  <si>
    <t>4.1.2</t>
  </si>
  <si>
    <t>Ставка по оплате потерь</t>
  </si>
  <si>
    <t>Плата за иные услуги</t>
  </si>
  <si>
    <t>Средний одноставочный тариф п. 3 + п. 4</t>
  </si>
  <si>
    <t>Плата за мощность п. 3.1 + п. 4.1.1 + п. 4.2</t>
  </si>
  <si>
    <t>Плата за энергию п. 3.2 + п. 4.1.2</t>
  </si>
  <si>
    <t>Товарная продукция, всего п. 5 * п. 1</t>
  </si>
  <si>
    <t>- за электроэнергию (мощность) п. 3 * п. 1</t>
  </si>
  <si>
    <t>- за услуги п. 4 * п. 1</t>
  </si>
  <si>
    <t xml:space="preserve"> То же п. 6</t>
  </si>
  <si>
    <t>- за мощность п. 5.1 * п. 2 * М</t>
  </si>
  <si>
    <t>- за электрическую энергию п. 5.2 * п. 1</t>
  </si>
  <si>
    <t>-</t>
  </si>
  <si>
    <t>Материал опор</t>
  </si>
  <si>
    <t>Объем условных единиц</t>
  </si>
  <si>
    <t>металл</t>
  </si>
  <si>
    <t>ж/бетон</t>
  </si>
  <si>
    <t>дерево</t>
  </si>
  <si>
    <t>дерево на ж/б пасынках</t>
  </si>
  <si>
    <t>НН, всего</t>
  </si>
  <si>
    <t>Сырье, основные материалы (материалы)</t>
  </si>
  <si>
    <t>Вспомогательные материалы (материалы из цеховых + тек. ремонт)</t>
  </si>
  <si>
    <t>Работы и услуги производственного характера (транспортные+ кап. ремонт+вода)</t>
  </si>
  <si>
    <t>17.</t>
  </si>
  <si>
    <t>Средний тариф по начислению , руб./кВтч</t>
  </si>
  <si>
    <t>Отпуск энергии</t>
  </si>
  <si>
    <t>руб./кВТ</t>
  </si>
  <si>
    <t>руб/кВт мес.</t>
  </si>
  <si>
    <t>руб./кВт</t>
  </si>
  <si>
    <t>3.</t>
  </si>
  <si>
    <t>4.</t>
  </si>
  <si>
    <t>5.</t>
  </si>
  <si>
    <t>1.2.</t>
  </si>
  <si>
    <t>1.1.</t>
  </si>
  <si>
    <t>Отпуск электрической энергии в сеть</t>
  </si>
  <si>
    <t>Заявленная (расчётная ) мощность</t>
  </si>
  <si>
    <r>
      <t>Средний одноставочный тариф покупки Т</t>
    </r>
    <r>
      <rPr>
        <sz val="8"/>
        <rFont val="Times New Roman"/>
        <family val="1"/>
        <charset val="204"/>
      </rPr>
      <t>(гк(ср))</t>
    </r>
  </si>
  <si>
    <t>тыс. кВт/ч</t>
  </si>
  <si>
    <t>руб./кВтч</t>
  </si>
  <si>
    <t>руб./кВтмес</t>
  </si>
  <si>
    <t>Число часов использования</t>
  </si>
  <si>
    <t>час/мес</t>
  </si>
  <si>
    <t>То же</t>
  </si>
  <si>
    <t xml:space="preserve"> Всего</t>
  </si>
  <si>
    <t>прочие</t>
  </si>
  <si>
    <t>Бюджетные потребители</t>
  </si>
  <si>
    <t>Средний разряд оплаты</t>
  </si>
  <si>
    <t>______*_Заполняется в целом и отдельно по производству электрической энергии, производству тепловой энергии, передаче электрической энергии, передаче тепловой энергии.</t>
  </si>
  <si>
    <t>на электрическую  энергию</t>
  </si>
  <si>
    <t>на передачу и сбыт электрической энергии</t>
  </si>
  <si>
    <t>Таблица №1.26</t>
  </si>
  <si>
    <t>Таблица №П1.27</t>
  </si>
  <si>
    <t>Утверждено РСТ и Ц Камчатского края на 2009 год</t>
  </si>
  <si>
    <t>Эксперт РСТ и Ц Камчатского края</t>
  </si>
  <si>
    <t>Ед. измерения</t>
  </si>
  <si>
    <t>Таблица №П1.17</t>
  </si>
  <si>
    <t>Плата за мощность</t>
  </si>
  <si>
    <t>И.В. Семчёва</t>
  </si>
  <si>
    <t>НВВ</t>
  </si>
  <si>
    <t>Таблица П 1.1.1.</t>
  </si>
  <si>
    <t>Выработка эл/энергии всего</t>
  </si>
  <si>
    <t>Покупная эл/энергия от других собственников</t>
  </si>
  <si>
    <t>Расход эл/энергии на собственные нужды</t>
  </si>
  <si>
    <t>в том числе:                                        на ТЭС</t>
  </si>
  <si>
    <t>на производство эл/энергии</t>
  </si>
  <si>
    <t>на производство теплоэнергии</t>
  </si>
  <si>
    <t>то же в кВтч/Гкал</t>
  </si>
  <si>
    <t>Отпуск эл/энергии с шин (п.1-п.3)</t>
  </si>
  <si>
    <t>Расход эл/энергии на хоз/нужды ПЭ</t>
  </si>
  <si>
    <t>Потери в эл/энергии в пристанционных узлах</t>
  </si>
  <si>
    <t>в том числе по прямым договорам в общую сеть</t>
  </si>
  <si>
    <t>Полезный отпуск ПЭ</t>
  </si>
  <si>
    <t>2.1.</t>
  </si>
  <si>
    <t>2.2.</t>
  </si>
  <si>
    <t>от блок-станций</t>
  </si>
  <si>
    <t>2.3.</t>
  </si>
  <si>
    <t>От других поставщиков</t>
  </si>
  <si>
    <t>Потери эл/энергии в сетях</t>
  </si>
  <si>
    <t>Расход эл/энергиии на производственные и хозяйственные нужды</t>
  </si>
  <si>
    <t>для эл/бойлерных</t>
  </si>
  <si>
    <t>Полезный отпуск эл/энергии ЭСО, в том числе</t>
  </si>
  <si>
    <t>5.1.</t>
  </si>
  <si>
    <t>Передача эл/энергии на оптовый рынок</t>
  </si>
  <si>
    <t>5.2.</t>
  </si>
  <si>
    <t>Отпуск по прямым договорам</t>
  </si>
  <si>
    <t>от эл/станций ПЭ</t>
  </si>
  <si>
    <t>1.3.</t>
  </si>
  <si>
    <t>от других поставщиков</t>
  </si>
  <si>
    <t>4.1.</t>
  </si>
  <si>
    <t>Базовый период - факт  2008 года</t>
  </si>
  <si>
    <t>Базовый период - ожидаемый факт 2009 года</t>
  </si>
  <si>
    <t>Период регулирования план энергоснабжающей организации на 2010 год</t>
  </si>
  <si>
    <t>Усть - Хайрюзовский филиал</t>
  </si>
  <si>
    <t>Утверждено РСТ и Ц Камчатского края на 2010 год</t>
  </si>
  <si>
    <t>- по расчёту</t>
  </si>
  <si>
    <t>- проезд в отпуск</t>
  </si>
  <si>
    <t>- в т.ч. проезд в отпуск членов семьи</t>
  </si>
  <si>
    <t>Оптом</t>
  </si>
  <si>
    <t>графика электрической нагрузки ОЭС</t>
  </si>
  <si>
    <t>Поступление мощности в сеть ЭСО от ПЭ</t>
  </si>
  <si>
    <t>Собственных станций</t>
  </si>
  <si>
    <t>От блок-станций</t>
  </si>
  <si>
    <t>1.4</t>
  </si>
  <si>
    <t>Других ПЭ и ЭСО</t>
  </si>
  <si>
    <t>1.4.1</t>
  </si>
  <si>
    <t>Полезный отпуск мощности ЭСО</t>
  </si>
  <si>
    <t>Максимум нагрузки собственных потребителей ЭСО</t>
  </si>
  <si>
    <t>Передача мощности другим ЭСО</t>
  </si>
  <si>
    <t>Передача мощности на оптовый рынок</t>
  </si>
  <si>
    <t>Объем полезного отпуска электроэнергии, тыс. кВт·ч</t>
  </si>
  <si>
    <t>Заявленная (расчетная) мощность,  кВт</t>
  </si>
  <si>
    <t>Установленная мощность</t>
  </si>
  <si>
    <t>Базовый период - ожидаемый факт 2010 года</t>
  </si>
  <si>
    <t>Период регулирования план энергоснабжающей организации на 2011 год</t>
  </si>
  <si>
    <t>План 2011 года</t>
  </si>
  <si>
    <t>Утверждено РСТ и Ц Камчатского края на 2011 год</t>
  </si>
  <si>
    <t xml:space="preserve">Утверждено Региональной службой по тарифам и ценам на 2011 год </t>
  </si>
  <si>
    <t>Утверждено на 2011 год</t>
  </si>
  <si>
    <t>Коэффициент особенности работ</t>
  </si>
  <si>
    <t>Расчет средств на оплату труда ППП (включенного в себестоимость)</t>
  </si>
  <si>
    <t>Утверждено РСТиЦ КК на 2011 год</t>
  </si>
  <si>
    <t>Период регулирования 2011 год</t>
  </si>
  <si>
    <t>№ п/п</t>
  </si>
  <si>
    <t>ГН</t>
  </si>
  <si>
    <t>Период регулирования  2011 год</t>
  </si>
  <si>
    <t>Расчёт расходов на оплату труда  на передачу электроэнергии</t>
  </si>
  <si>
    <t>Расчёт расходов на оплату труда на сбыт электроэнергии</t>
  </si>
  <si>
    <t>Расчёт расходов на оплату труда на передачу+сбыт электроэнергии</t>
  </si>
  <si>
    <t>Расчёт расходов на оплату труда на производство электроэнергии</t>
  </si>
  <si>
    <t xml:space="preserve">Расчёт расходов на оплату труда </t>
  </si>
  <si>
    <t>в том числе на ремонт</t>
  </si>
  <si>
    <t>Смета затрат  на передачу+сбыт электроэнергии</t>
  </si>
  <si>
    <t>млн. кВт</t>
  </si>
  <si>
    <t>Расчет ставки по оплате технологического расхода (потерь) электрической энергии на ее передачу по сетям</t>
  </si>
  <si>
    <t>Расходы, отнесенные на передачу электрической энергии</t>
  </si>
  <si>
    <t>по группам потребителей (2 полугодие)</t>
  </si>
  <si>
    <t>Эксперт РСТ                                                                                                                                                                                                                                        А.Н.Новиков</t>
  </si>
  <si>
    <t>*Численность ППП</t>
  </si>
  <si>
    <t>исп.Юшкова З.В.(841545)41-5-46</t>
  </si>
  <si>
    <t>охрана труда</t>
  </si>
  <si>
    <t>спецодежда, спецоснастка</t>
  </si>
  <si>
    <t>услуги  связи</t>
  </si>
  <si>
    <t>хозяйственные  нужды</t>
  </si>
  <si>
    <t>содержание ЭВМ и ККМ</t>
  </si>
  <si>
    <t>почтовые услуги,канцелярские товары</t>
  </si>
  <si>
    <t>подписка,бланки,печатная  продукция</t>
  </si>
  <si>
    <t>объявления,статьи в газете</t>
  </si>
  <si>
    <t>расходы на услуги  банков</t>
  </si>
  <si>
    <t>расходы по сомнительным  долгам</t>
  </si>
  <si>
    <t>расходы на обслуживание заемных  средств</t>
  </si>
  <si>
    <t>содержание производственного транспорта</t>
  </si>
  <si>
    <t>содержание и ремонт и ТО зданий и помещений общепроизводственного назначения</t>
  </si>
  <si>
    <t>9.8.2</t>
  </si>
  <si>
    <t>9.8.3</t>
  </si>
  <si>
    <t>9.8.4</t>
  </si>
  <si>
    <t>9.8.5</t>
  </si>
  <si>
    <t>9.8.6</t>
  </si>
  <si>
    <t>9.8.7</t>
  </si>
  <si>
    <t>9.8.8</t>
  </si>
  <si>
    <t>9.8.9</t>
  </si>
  <si>
    <t>9.8.10</t>
  </si>
  <si>
    <t>9.8.13</t>
  </si>
  <si>
    <t>9.8.14</t>
  </si>
  <si>
    <t>9.8.15</t>
  </si>
  <si>
    <t>9.8.16</t>
  </si>
  <si>
    <t>9.8.17</t>
  </si>
  <si>
    <t>9.8.18</t>
  </si>
  <si>
    <t>9.8.19</t>
  </si>
  <si>
    <t>9.8.20</t>
  </si>
  <si>
    <t>расходы на служебные  командировки</t>
  </si>
  <si>
    <t>расходы  на обучение  персонала</t>
  </si>
  <si>
    <t>9.8.11</t>
  </si>
  <si>
    <t>9.8.12</t>
  </si>
  <si>
    <t>информационное обслуживание,програмное  обеспечение, юридические услуги и иные</t>
  </si>
  <si>
    <t>паспортизация  отходов</t>
  </si>
  <si>
    <t>расходы на техдокументацию и аудит и прочие</t>
  </si>
  <si>
    <r>
      <t>Утверждено на</t>
    </r>
    <r>
      <rPr>
        <b/>
        <sz val="11"/>
        <rFont val="Times New Roman"/>
        <family val="1"/>
        <charset val="204"/>
      </rPr>
      <t xml:space="preserve"> 2014 г.</t>
    </r>
  </si>
  <si>
    <r>
      <t xml:space="preserve">Факт </t>
    </r>
    <r>
      <rPr>
        <b/>
        <sz val="11"/>
        <rFont val="Times New Roman"/>
        <family val="1"/>
        <charset val="204"/>
      </rPr>
      <t>2014 год</t>
    </r>
  </si>
  <si>
    <r>
      <t xml:space="preserve">Утверждено </t>
    </r>
    <r>
      <rPr>
        <b/>
        <sz val="11"/>
        <rFont val="Times New Roman"/>
        <family val="1"/>
        <charset val="204"/>
      </rPr>
      <t>2015 год</t>
    </r>
  </si>
  <si>
    <r>
      <t xml:space="preserve">Ожидаенмый </t>
    </r>
    <r>
      <rPr>
        <b/>
        <sz val="11"/>
        <rFont val="Times New Roman"/>
        <family val="1"/>
        <charset val="204"/>
      </rPr>
      <t>2015 год</t>
    </r>
  </si>
  <si>
    <r>
      <t>Период регулирования  на</t>
    </r>
    <r>
      <rPr>
        <b/>
        <sz val="10"/>
        <rFont val="Times New Roman"/>
        <family val="1"/>
        <charset val="204"/>
      </rPr>
      <t xml:space="preserve"> 2016 год</t>
    </r>
  </si>
  <si>
    <r>
      <t>Период регулирования  на</t>
    </r>
    <r>
      <rPr>
        <b/>
        <sz val="10"/>
        <rFont val="Times New Roman"/>
        <family val="1"/>
        <charset val="204"/>
      </rPr>
      <t>1 полугодие 2016 года</t>
    </r>
  </si>
  <si>
    <r>
      <t xml:space="preserve">Период регулирования  на </t>
    </r>
    <r>
      <rPr>
        <b/>
        <sz val="10"/>
        <rFont val="Times New Roman"/>
        <family val="1"/>
        <charset val="204"/>
      </rPr>
      <t>2 полугодие  2016 года</t>
    </r>
  </si>
  <si>
    <t>СН2</t>
  </si>
  <si>
    <t>расходы на утилизацию  отходов</t>
  </si>
  <si>
    <t>9.8.21</t>
  </si>
  <si>
    <t>9.8.22</t>
  </si>
  <si>
    <t>медицинский  осмотр</t>
  </si>
  <si>
    <t>в том числе бюджетные потребители</t>
  </si>
  <si>
    <t>в точ числе бюджетные потребители</t>
  </si>
  <si>
    <t>Баланс мощности ЭСО в годовом совмещенном максимуме графика электрической нагрузки ОЭС</t>
  </si>
  <si>
    <t>Расходы прочие в прочих</t>
  </si>
  <si>
    <t>Таблица П1.15.2</t>
  </si>
  <si>
    <t>исп. Юшкова З.В.8(41545)41-546</t>
  </si>
  <si>
    <r>
      <t xml:space="preserve">Период регулирования на 1-е полугодие </t>
    </r>
    <r>
      <rPr>
        <b/>
        <sz val="10"/>
        <rFont val="Times New Roman"/>
        <family val="1"/>
        <charset val="204"/>
      </rPr>
      <t xml:space="preserve"> 2018 года</t>
    </r>
  </si>
  <si>
    <r>
      <t xml:space="preserve">Период регулирования на 2-е  полугодие  </t>
    </r>
    <r>
      <rPr>
        <b/>
        <sz val="10"/>
        <rFont val="Times New Roman"/>
        <family val="1"/>
        <charset val="204"/>
      </rPr>
      <t xml:space="preserve"> 2018 года</t>
    </r>
  </si>
  <si>
    <r>
      <t xml:space="preserve">Период  регулированияна </t>
    </r>
    <r>
      <rPr>
        <b/>
        <sz val="10"/>
        <rFont val="Times New Roman"/>
        <family val="1"/>
        <charset val="204"/>
      </rPr>
      <t>2 полугодие 2018 года</t>
    </r>
  </si>
  <si>
    <r>
      <t xml:space="preserve">Период  регулирования на </t>
    </r>
    <r>
      <rPr>
        <b/>
        <sz val="10"/>
        <rFont val="Times New Roman"/>
        <family val="1"/>
        <charset val="204"/>
      </rPr>
      <t>1 полугодие 2018 года</t>
    </r>
  </si>
  <si>
    <t xml:space="preserve">1 полугодие 2018 года </t>
  </si>
  <si>
    <r>
      <t xml:space="preserve"> </t>
    </r>
    <r>
      <rPr>
        <b/>
        <sz val="10"/>
        <rFont val="Times New Roman"/>
        <family val="1"/>
        <charset val="204"/>
      </rPr>
      <t>2 полугодие 2018 года</t>
    </r>
  </si>
  <si>
    <t>1 п/г  2018 года</t>
  </si>
  <si>
    <t>2 п/г  2018 года</t>
  </si>
  <si>
    <t xml:space="preserve">1 полугодие 2018 г. </t>
  </si>
  <si>
    <t>2 полугодие 2018 г.</t>
  </si>
  <si>
    <t>исп.Юшкова З.В.8(41545)41-546</t>
  </si>
  <si>
    <t>Тарифный коэффициент, соответствующий ступени по оплате труда</t>
  </si>
  <si>
    <t>АО "Оссора"</t>
  </si>
  <si>
    <t xml:space="preserve"> </t>
  </si>
  <si>
    <t>анализ топлива</t>
  </si>
  <si>
    <t xml:space="preserve">                                                           </t>
  </si>
  <si>
    <t>Здание ДЭС</t>
  </si>
  <si>
    <r>
      <t xml:space="preserve">Ожидаемое  испонение </t>
    </r>
    <r>
      <rPr>
        <b/>
        <sz val="12"/>
        <rFont val="Times New Roman"/>
        <family val="1"/>
        <charset val="204"/>
      </rPr>
      <t>2023  год</t>
    </r>
  </si>
  <si>
    <r>
      <t xml:space="preserve">Период  регулирования </t>
    </r>
    <r>
      <rPr>
        <b/>
        <sz val="10"/>
        <rFont val="Times New Roman"/>
        <family val="1"/>
        <charset val="204"/>
      </rPr>
      <t>1-е полугодие</t>
    </r>
    <r>
      <rPr>
        <sz val="10"/>
        <rFont val="Times New Roman"/>
        <family val="1"/>
        <charset val="204"/>
      </rPr>
      <t xml:space="preserve"> </t>
    </r>
    <r>
      <rPr>
        <b/>
        <sz val="10"/>
        <rFont val="Times New Roman"/>
        <family val="1"/>
        <charset val="204"/>
      </rPr>
      <t>2024 года</t>
    </r>
  </si>
  <si>
    <r>
      <t xml:space="preserve">Период  регулирования </t>
    </r>
    <r>
      <rPr>
        <b/>
        <sz val="10"/>
        <rFont val="Times New Roman"/>
        <family val="1"/>
        <charset val="204"/>
      </rPr>
      <t>2-е полугодие</t>
    </r>
    <r>
      <rPr>
        <sz val="10"/>
        <rFont val="Times New Roman"/>
        <family val="1"/>
        <charset val="204"/>
      </rPr>
      <t xml:space="preserve">  </t>
    </r>
    <r>
      <rPr>
        <b/>
        <sz val="10"/>
        <rFont val="Times New Roman"/>
        <family val="1"/>
        <charset val="204"/>
      </rPr>
      <t>2024 год</t>
    </r>
  </si>
  <si>
    <r>
      <t xml:space="preserve">Фактическое  исполнение </t>
    </r>
    <r>
      <rPr>
        <b/>
        <sz val="11"/>
        <rFont val="Times New Roman"/>
        <family val="1"/>
        <charset val="204"/>
      </rPr>
      <t>2023 год</t>
    </r>
  </si>
  <si>
    <r>
      <t xml:space="preserve">Утверждено на  </t>
    </r>
    <r>
      <rPr>
        <b/>
        <sz val="11"/>
        <rFont val="Times New Roman"/>
        <family val="1"/>
        <charset val="204"/>
      </rPr>
      <t>2024 год</t>
    </r>
  </si>
  <si>
    <r>
      <t xml:space="preserve">Ожидаемое  исполнение </t>
    </r>
    <r>
      <rPr>
        <b/>
        <sz val="10"/>
        <rFont val="Arial Cyr"/>
        <charset val="204"/>
      </rPr>
      <t>2024  год</t>
    </r>
  </si>
  <si>
    <r>
      <t xml:space="preserve">Период  регулирования </t>
    </r>
    <r>
      <rPr>
        <b/>
        <sz val="10"/>
        <rFont val="Times New Roman"/>
        <family val="1"/>
        <charset val="204"/>
      </rPr>
      <t>2025  год</t>
    </r>
  </si>
  <si>
    <r>
      <t xml:space="preserve">Период  регулирования </t>
    </r>
    <r>
      <rPr>
        <b/>
        <sz val="10"/>
        <rFont val="Times New Roman"/>
        <family val="1"/>
        <charset val="204"/>
      </rPr>
      <t>1-е полугодие</t>
    </r>
    <r>
      <rPr>
        <sz val="10"/>
        <rFont val="Times New Roman"/>
        <family val="1"/>
        <charset val="204"/>
      </rPr>
      <t xml:space="preserve">  </t>
    </r>
    <r>
      <rPr>
        <b/>
        <sz val="10"/>
        <rFont val="Times New Roman"/>
        <family val="1"/>
        <charset val="204"/>
      </rPr>
      <t>2025  года</t>
    </r>
  </si>
  <si>
    <r>
      <t xml:space="preserve">Период  регулирования </t>
    </r>
    <r>
      <rPr>
        <b/>
        <sz val="10"/>
        <rFont val="Times New Roman"/>
        <family val="1"/>
        <charset val="204"/>
      </rPr>
      <t>2-е полугодие</t>
    </r>
    <r>
      <rPr>
        <sz val="10"/>
        <rFont val="Times New Roman"/>
        <family val="1"/>
        <charset val="204"/>
      </rPr>
      <t xml:space="preserve"> </t>
    </r>
    <r>
      <rPr>
        <b/>
        <sz val="10"/>
        <rFont val="Times New Roman"/>
        <family val="1"/>
        <charset val="204"/>
      </rPr>
      <t>2025  года</t>
    </r>
  </si>
  <si>
    <r>
      <t xml:space="preserve">Факт  исп.        </t>
    </r>
    <r>
      <rPr>
        <b/>
        <sz val="11"/>
        <rFont val="Arial Cyr"/>
        <charset val="204"/>
      </rPr>
      <t>2023 года</t>
    </r>
  </si>
  <si>
    <r>
      <t xml:space="preserve">Ожидаемое исполнение </t>
    </r>
    <r>
      <rPr>
        <b/>
        <sz val="10"/>
        <rFont val="Arial Cyr"/>
        <charset val="204"/>
      </rPr>
      <t>2024  год</t>
    </r>
  </si>
  <si>
    <r>
      <t xml:space="preserve">Утверждено </t>
    </r>
    <r>
      <rPr>
        <b/>
        <sz val="11"/>
        <rFont val="Arial Cyr"/>
        <charset val="204"/>
      </rPr>
      <t>2024 год</t>
    </r>
  </si>
  <si>
    <r>
      <t xml:space="preserve">Период  регулирования </t>
    </r>
    <r>
      <rPr>
        <b/>
        <sz val="10"/>
        <rFont val="Arial Cyr"/>
        <charset val="204"/>
      </rPr>
      <t>2025  год</t>
    </r>
  </si>
  <si>
    <r>
      <t xml:space="preserve">Период  регулирования </t>
    </r>
    <r>
      <rPr>
        <b/>
        <sz val="10"/>
        <rFont val="Arial Cyr"/>
        <charset val="204"/>
      </rPr>
      <t>1-е полугодие</t>
    </r>
    <r>
      <rPr>
        <sz val="10"/>
        <rFont val="Arial Cyr"/>
        <charset val="204"/>
      </rPr>
      <t xml:space="preserve"> </t>
    </r>
    <r>
      <rPr>
        <b/>
        <sz val="10"/>
        <rFont val="Arial Cyr"/>
        <charset val="204"/>
      </rPr>
      <t>2025  года</t>
    </r>
  </si>
  <si>
    <r>
      <t xml:space="preserve">Период  регулирования </t>
    </r>
    <r>
      <rPr>
        <b/>
        <sz val="10"/>
        <rFont val="Arial Cyr"/>
        <charset val="204"/>
      </rPr>
      <t>2-е полугодие 2025  года</t>
    </r>
  </si>
  <si>
    <r>
      <t>Фактическое  исполнение</t>
    </r>
    <r>
      <rPr>
        <b/>
        <sz val="10"/>
        <rFont val="Arial Cyr"/>
        <charset val="204"/>
      </rPr>
      <t xml:space="preserve"> 2023 год</t>
    </r>
  </si>
  <si>
    <r>
      <t xml:space="preserve">Утверждено на </t>
    </r>
    <r>
      <rPr>
        <b/>
        <sz val="10"/>
        <rFont val="Arial Cyr"/>
        <charset val="204"/>
      </rPr>
      <t>2024 год</t>
    </r>
  </si>
  <si>
    <r>
      <t>Ожидаемое исп.</t>
    </r>
    <r>
      <rPr>
        <b/>
        <sz val="10"/>
        <rFont val="Arial Cyr"/>
        <charset val="204"/>
      </rPr>
      <t xml:space="preserve"> 2024  год</t>
    </r>
  </si>
  <si>
    <r>
      <t xml:space="preserve">Период  регулирования </t>
    </r>
    <r>
      <rPr>
        <b/>
        <sz val="10"/>
        <rFont val="Arial Cyr"/>
        <charset val="204"/>
      </rPr>
      <t>2-е полугодие</t>
    </r>
    <r>
      <rPr>
        <sz val="10"/>
        <rFont val="Arial Cyr"/>
        <charset val="204"/>
      </rPr>
      <t xml:space="preserve"> </t>
    </r>
    <r>
      <rPr>
        <b/>
        <sz val="10"/>
        <rFont val="Arial Cyr"/>
        <charset val="204"/>
      </rPr>
      <t>2025  года</t>
    </r>
  </si>
  <si>
    <r>
      <t xml:space="preserve">Фактическое  исполнение </t>
    </r>
    <r>
      <rPr>
        <b/>
        <sz val="11"/>
        <rFont val="Times New Roman"/>
        <family val="1"/>
        <charset val="204"/>
      </rPr>
      <t>2023 года</t>
    </r>
  </si>
  <si>
    <r>
      <rPr>
        <sz val="11"/>
        <rFont val="Times New Roman"/>
        <family val="1"/>
        <charset val="204"/>
      </rPr>
      <t>Утверждено на</t>
    </r>
    <r>
      <rPr>
        <b/>
        <sz val="11"/>
        <rFont val="Times New Roman"/>
        <family val="1"/>
        <charset val="204"/>
      </rPr>
      <t xml:space="preserve"> 2024 год</t>
    </r>
  </si>
  <si>
    <r>
      <t xml:space="preserve">Ожидаемое исполнение </t>
    </r>
    <r>
      <rPr>
        <b/>
        <sz val="11"/>
        <rFont val="Times New Roman"/>
        <family val="1"/>
        <charset val="204"/>
      </rPr>
      <t>2024 года</t>
    </r>
  </si>
  <si>
    <r>
      <t xml:space="preserve">Период  регулирования </t>
    </r>
    <r>
      <rPr>
        <b/>
        <sz val="11"/>
        <rFont val="Times New Roman"/>
        <family val="1"/>
        <charset val="204"/>
      </rPr>
      <t>2025 год</t>
    </r>
  </si>
  <si>
    <r>
      <t xml:space="preserve">Период  регулирования </t>
    </r>
    <r>
      <rPr>
        <b/>
        <sz val="11"/>
        <rFont val="Times New Roman"/>
        <family val="1"/>
        <charset val="204"/>
      </rPr>
      <t>1-е полугодие</t>
    </r>
    <r>
      <rPr>
        <sz val="11"/>
        <rFont val="Times New Roman"/>
        <family val="1"/>
        <charset val="204"/>
      </rPr>
      <t xml:space="preserve"> </t>
    </r>
    <r>
      <rPr>
        <b/>
        <sz val="11"/>
        <rFont val="Times New Roman"/>
        <family val="1"/>
        <charset val="204"/>
      </rPr>
      <t>2025 года</t>
    </r>
  </si>
  <si>
    <r>
      <t xml:space="preserve">Период  регулирования </t>
    </r>
    <r>
      <rPr>
        <b/>
        <sz val="11"/>
        <rFont val="Times New Roman"/>
        <family val="1"/>
        <charset val="204"/>
      </rPr>
      <t>2-е полугодие</t>
    </r>
    <r>
      <rPr>
        <sz val="11"/>
        <rFont val="Times New Roman"/>
        <family val="1"/>
        <charset val="204"/>
      </rPr>
      <t xml:space="preserve"> </t>
    </r>
    <r>
      <rPr>
        <b/>
        <sz val="11"/>
        <rFont val="Times New Roman"/>
        <family val="1"/>
        <charset val="204"/>
      </rPr>
      <t>2025 года</t>
    </r>
  </si>
  <si>
    <r>
      <rPr>
        <sz val="12"/>
        <rFont val="Times New Roman"/>
        <family val="1"/>
        <charset val="204"/>
      </rPr>
      <t>Фактическое исполнение</t>
    </r>
    <r>
      <rPr>
        <b/>
        <sz val="12"/>
        <rFont val="Times New Roman"/>
        <family val="1"/>
        <charset val="204"/>
      </rPr>
      <t xml:space="preserve"> 2023 года</t>
    </r>
  </si>
  <si>
    <r>
      <t xml:space="preserve">Утверждено на </t>
    </r>
    <r>
      <rPr>
        <b/>
        <sz val="12"/>
        <rFont val="Times New Roman"/>
        <family val="1"/>
        <charset val="204"/>
      </rPr>
      <t>2024 год</t>
    </r>
  </si>
  <si>
    <r>
      <rPr>
        <sz val="12"/>
        <rFont val="Times New Roman"/>
        <family val="1"/>
        <charset val="204"/>
      </rPr>
      <t xml:space="preserve"> Ожидаемое  исполнение</t>
    </r>
    <r>
      <rPr>
        <b/>
        <sz val="12"/>
        <rFont val="Times New Roman"/>
        <family val="1"/>
        <charset val="204"/>
      </rPr>
      <t xml:space="preserve"> 2024 год</t>
    </r>
  </si>
  <si>
    <r>
      <t xml:space="preserve">Период  регулирования на </t>
    </r>
    <r>
      <rPr>
        <b/>
        <sz val="12"/>
        <rFont val="Times New Roman"/>
        <family val="1"/>
        <charset val="204"/>
      </rPr>
      <t>2025 год</t>
    </r>
  </si>
  <si>
    <r>
      <t xml:space="preserve">Период  регулирования 1-е полугодие </t>
    </r>
    <r>
      <rPr>
        <b/>
        <sz val="12"/>
        <rFont val="Times New Roman"/>
        <family val="1"/>
        <charset val="204"/>
      </rPr>
      <t>2025 года</t>
    </r>
  </si>
  <si>
    <r>
      <t xml:space="preserve">Период  регулирования 2-е полугодие  </t>
    </r>
    <r>
      <rPr>
        <b/>
        <sz val="12"/>
        <rFont val="Times New Roman"/>
        <family val="1"/>
        <charset val="204"/>
      </rPr>
      <t>2025 года</t>
    </r>
  </si>
  <si>
    <r>
      <t xml:space="preserve">Фактическое  исполнение </t>
    </r>
    <r>
      <rPr>
        <b/>
        <sz val="10"/>
        <rFont val="Times New Roman"/>
        <family val="1"/>
        <charset val="204"/>
      </rPr>
      <t>2023 год</t>
    </r>
  </si>
  <si>
    <r>
      <t xml:space="preserve">Утверждено на </t>
    </r>
    <r>
      <rPr>
        <b/>
        <sz val="10"/>
        <rFont val="Times New Roman"/>
        <family val="1"/>
        <charset val="204"/>
      </rPr>
      <t>2024 год</t>
    </r>
  </si>
  <si>
    <r>
      <t xml:space="preserve">Ожидаемое  исполнение </t>
    </r>
    <r>
      <rPr>
        <b/>
        <sz val="10"/>
        <rFont val="Times New Roman"/>
        <family val="1"/>
        <charset val="204"/>
      </rPr>
      <t>2024  год</t>
    </r>
  </si>
  <si>
    <r>
      <t xml:space="preserve">Период  регулирования </t>
    </r>
    <r>
      <rPr>
        <b/>
        <sz val="10"/>
        <rFont val="Times New Roman"/>
        <family val="1"/>
        <charset val="204"/>
      </rPr>
      <t>2025 год</t>
    </r>
  </si>
  <si>
    <r>
      <t xml:space="preserve">Период  регулирования </t>
    </r>
    <r>
      <rPr>
        <b/>
        <sz val="10"/>
        <rFont val="Times New Roman"/>
        <family val="1"/>
        <charset val="204"/>
      </rPr>
      <t>1-е полугодие</t>
    </r>
    <r>
      <rPr>
        <sz val="10"/>
        <rFont val="Times New Roman"/>
        <family val="1"/>
        <charset val="204"/>
      </rPr>
      <t xml:space="preserve"> </t>
    </r>
    <r>
      <rPr>
        <b/>
        <sz val="10"/>
        <rFont val="Times New Roman"/>
        <family val="1"/>
        <charset val="204"/>
      </rPr>
      <t>2025 год</t>
    </r>
  </si>
  <si>
    <r>
      <t xml:space="preserve">Период  регулирования </t>
    </r>
    <r>
      <rPr>
        <b/>
        <sz val="10"/>
        <rFont val="Times New Roman"/>
        <family val="1"/>
        <charset val="204"/>
      </rPr>
      <t>2-е полугодие</t>
    </r>
    <r>
      <rPr>
        <sz val="10"/>
        <rFont val="Times New Roman"/>
        <family val="1"/>
        <charset val="204"/>
      </rPr>
      <t xml:space="preserve"> </t>
    </r>
    <r>
      <rPr>
        <b/>
        <sz val="10"/>
        <rFont val="Times New Roman"/>
        <family val="1"/>
        <charset val="204"/>
      </rPr>
      <t>2025 год</t>
    </r>
  </si>
  <si>
    <r>
      <t xml:space="preserve">Утверждено </t>
    </r>
    <r>
      <rPr>
        <b/>
        <sz val="10"/>
        <rFont val="Times New Roman"/>
        <family val="1"/>
        <charset val="204"/>
      </rPr>
      <t xml:space="preserve"> 2024 год</t>
    </r>
  </si>
  <si>
    <r>
      <t xml:space="preserve">Период  регулирования </t>
    </r>
    <r>
      <rPr>
        <b/>
        <sz val="10"/>
        <rFont val="Times New Roman"/>
        <family val="1"/>
        <charset val="204"/>
      </rPr>
      <t>2025 г.</t>
    </r>
  </si>
  <si>
    <r>
      <t xml:space="preserve">Факт </t>
    </r>
    <r>
      <rPr>
        <b/>
        <sz val="10"/>
        <rFont val="Times New Roman"/>
        <family val="1"/>
        <charset val="204"/>
      </rPr>
      <t>2023  год</t>
    </r>
  </si>
  <si>
    <r>
      <t>Ожидаемое  исполнение</t>
    </r>
    <r>
      <rPr>
        <b/>
        <sz val="10"/>
        <rFont val="Times New Roman"/>
        <family val="1"/>
        <charset val="204"/>
      </rPr>
      <t xml:space="preserve"> 2024 г.</t>
    </r>
  </si>
  <si>
    <r>
      <t xml:space="preserve">Период  регулирования </t>
    </r>
    <r>
      <rPr>
        <b/>
        <sz val="10"/>
        <rFont val="Times New Roman"/>
        <family val="1"/>
        <charset val="204"/>
      </rPr>
      <t>1-е полугодие 2025 г.</t>
    </r>
  </si>
  <si>
    <r>
      <t xml:space="preserve">Период  регулирования </t>
    </r>
    <r>
      <rPr>
        <b/>
        <sz val="10"/>
        <rFont val="Times New Roman"/>
        <family val="1"/>
        <charset val="204"/>
      </rPr>
      <t>2-е полугодие 2025 г.</t>
    </r>
  </si>
  <si>
    <r>
      <t xml:space="preserve">Факт                   </t>
    </r>
    <r>
      <rPr>
        <b/>
        <sz val="10"/>
        <rFont val="Times New Roman"/>
        <family val="1"/>
        <charset val="204"/>
      </rPr>
      <t>2023  год</t>
    </r>
  </si>
  <si>
    <r>
      <t xml:space="preserve">Утверждено РСТ на </t>
    </r>
    <r>
      <rPr>
        <b/>
        <sz val="10"/>
        <rFont val="Times New Roman"/>
        <family val="1"/>
        <charset val="204"/>
      </rPr>
      <t xml:space="preserve"> 2024</t>
    </r>
  </si>
  <si>
    <r>
      <t xml:space="preserve">Ожидаемое исполнение </t>
    </r>
    <r>
      <rPr>
        <b/>
        <sz val="10"/>
        <rFont val="Times New Roman"/>
        <family val="1"/>
        <charset val="204"/>
      </rPr>
      <t>2024  год</t>
    </r>
  </si>
  <si>
    <r>
      <t>Период  регулирования</t>
    </r>
    <r>
      <rPr>
        <b/>
        <sz val="10"/>
        <rFont val="Times New Roman"/>
        <family val="1"/>
        <charset val="204"/>
      </rPr>
      <t xml:space="preserve"> 2025  год</t>
    </r>
  </si>
  <si>
    <t>1-е полугодие 2025  года</t>
  </si>
  <si>
    <t>2-е полугодие 2025  года</t>
  </si>
  <si>
    <r>
      <t xml:space="preserve">Фактическое  исполнение </t>
    </r>
    <r>
      <rPr>
        <b/>
        <sz val="10"/>
        <rFont val="Times New Roman"/>
        <family val="1"/>
        <charset val="204"/>
      </rPr>
      <t>2023  года</t>
    </r>
  </si>
  <si>
    <r>
      <t xml:space="preserve">Утверждено на  </t>
    </r>
    <r>
      <rPr>
        <b/>
        <sz val="10"/>
        <rFont val="Times New Roman"/>
        <family val="1"/>
        <charset val="204"/>
      </rPr>
      <t>2024  год</t>
    </r>
  </si>
  <si>
    <r>
      <t xml:space="preserve">Ожидаемое исполнение </t>
    </r>
    <r>
      <rPr>
        <b/>
        <sz val="10"/>
        <rFont val="Times New Roman"/>
        <family val="1"/>
        <charset val="204"/>
      </rPr>
      <t>2024 год</t>
    </r>
  </si>
  <si>
    <r>
      <t xml:space="preserve">Период  регулирования </t>
    </r>
    <r>
      <rPr>
        <b/>
        <sz val="10"/>
        <rFont val="Times New Roman"/>
        <family val="1"/>
        <charset val="204"/>
      </rPr>
      <t>1-е полугодие</t>
    </r>
    <r>
      <rPr>
        <sz val="10"/>
        <rFont val="Times New Roman"/>
        <family val="1"/>
        <charset val="204"/>
      </rPr>
      <t xml:space="preserve"> </t>
    </r>
    <r>
      <rPr>
        <b/>
        <sz val="10"/>
        <rFont val="Times New Roman"/>
        <family val="1"/>
        <charset val="204"/>
      </rPr>
      <t>2025  года</t>
    </r>
  </si>
  <si>
    <r>
      <t xml:space="preserve">Период  регулирования </t>
    </r>
    <r>
      <rPr>
        <b/>
        <sz val="10"/>
        <rFont val="Times New Roman"/>
        <family val="1"/>
        <charset val="204"/>
      </rPr>
      <t>2-е полугодие</t>
    </r>
    <r>
      <rPr>
        <sz val="10"/>
        <rFont val="Times New Roman"/>
        <family val="1"/>
        <charset val="204"/>
      </rPr>
      <t xml:space="preserve">  </t>
    </r>
    <r>
      <rPr>
        <b/>
        <sz val="10"/>
        <rFont val="Times New Roman"/>
        <family val="1"/>
        <charset val="204"/>
      </rPr>
      <t>2025  года</t>
    </r>
  </si>
  <si>
    <t>Факт  2023  год</t>
  </si>
  <si>
    <r>
      <t xml:space="preserve">Утверждено  </t>
    </r>
    <r>
      <rPr>
        <b/>
        <sz val="10"/>
        <rFont val="Times New Roman"/>
        <family val="1"/>
        <charset val="204"/>
      </rPr>
      <t>2024 год</t>
    </r>
  </si>
  <si>
    <r>
      <t xml:space="preserve">Период  регулирования </t>
    </r>
    <r>
      <rPr>
        <b/>
        <sz val="10"/>
        <rFont val="Times New Roman"/>
        <family val="1"/>
        <charset val="204"/>
      </rPr>
      <t>2-е  полугодие</t>
    </r>
    <r>
      <rPr>
        <sz val="10"/>
        <rFont val="Times New Roman"/>
        <family val="1"/>
        <charset val="204"/>
      </rPr>
      <t xml:space="preserve"> </t>
    </r>
    <r>
      <rPr>
        <b/>
        <sz val="10"/>
        <rFont val="Times New Roman"/>
        <family val="1"/>
        <charset val="204"/>
      </rPr>
      <t>2025 год</t>
    </r>
  </si>
  <si>
    <r>
      <t xml:space="preserve">Фактическое  исполнение </t>
    </r>
    <r>
      <rPr>
        <b/>
        <sz val="10"/>
        <rFont val="Times New Roman"/>
        <family val="1"/>
        <charset val="204"/>
      </rPr>
      <t>2023  год</t>
    </r>
  </si>
  <si>
    <r>
      <t xml:space="preserve">Утверждено на  </t>
    </r>
    <r>
      <rPr>
        <b/>
        <sz val="10"/>
        <rFont val="Times New Roman"/>
        <family val="1"/>
        <charset val="204"/>
      </rPr>
      <t xml:space="preserve"> 2024 год</t>
    </r>
  </si>
  <si>
    <r>
      <t xml:space="preserve">Ожидаем.  исполнение </t>
    </r>
    <r>
      <rPr>
        <b/>
        <sz val="9"/>
        <rFont val="Times New Roman"/>
        <family val="1"/>
        <charset val="204"/>
      </rPr>
      <t>2024 г.</t>
    </r>
  </si>
  <si>
    <r>
      <t>Период  регулир.</t>
    </r>
    <r>
      <rPr>
        <b/>
        <sz val="9"/>
        <rFont val="Times New Roman"/>
        <family val="1"/>
        <charset val="204"/>
      </rPr>
      <t xml:space="preserve"> 2025 г.</t>
    </r>
  </si>
  <si>
    <r>
      <t xml:space="preserve">Период  регулир. </t>
    </r>
    <r>
      <rPr>
        <b/>
        <sz val="9"/>
        <rFont val="Times New Roman"/>
        <family val="1"/>
        <charset val="204"/>
      </rPr>
      <t>1-е полугодие</t>
    </r>
    <r>
      <rPr>
        <sz val="9"/>
        <rFont val="Times New Roman"/>
        <family val="1"/>
        <charset val="204"/>
      </rPr>
      <t xml:space="preserve"> </t>
    </r>
    <r>
      <rPr>
        <b/>
        <sz val="9"/>
        <rFont val="Times New Roman"/>
        <family val="1"/>
        <charset val="204"/>
      </rPr>
      <t xml:space="preserve"> 2025 г.</t>
    </r>
  </si>
  <si>
    <r>
      <t xml:space="preserve">Период  регулир. </t>
    </r>
    <r>
      <rPr>
        <b/>
        <sz val="9"/>
        <rFont val="Times New Roman"/>
        <family val="1"/>
        <charset val="204"/>
      </rPr>
      <t>2-е полугодие 2025 г.</t>
    </r>
  </si>
  <si>
    <r>
      <t xml:space="preserve">Фактическое  исполнение </t>
    </r>
    <r>
      <rPr>
        <b/>
        <sz val="12"/>
        <rFont val="Times New Roman"/>
        <family val="1"/>
        <charset val="204"/>
      </rPr>
      <t>2023 года</t>
    </r>
  </si>
  <si>
    <r>
      <t xml:space="preserve">Утверждено на </t>
    </r>
    <r>
      <rPr>
        <b/>
        <sz val="12"/>
        <rFont val="Times New Roman"/>
        <family val="1"/>
        <charset val="204"/>
      </rPr>
      <t>2024  год</t>
    </r>
  </si>
  <si>
    <r>
      <t xml:space="preserve">Период  регулирования </t>
    </r>
    <r>
      <rPr>
        <b/>
        <sz val="12"/>
        <rFont val="Times New Roman"/>
        <family val="1"/>
        <charset val="204"/>
      </rPr>
      <t>2025  год</t>
    </r>
  </si>
  <si>
    <r>
      <t xml:space="preserve">Период  регулирования </t>
    </r>
    <r>
      <rPr>
        <b/>
        <sz val="12"/>
        <rFont val="Times New Roman"/>
        <family val="1"/>
        <charset val="204"/>
      </rPr>
      <t>1-е полугодие  2025  год</t>
    </r>
  </si>
  <si>
    <r>
      <t xml:space="preserve">Период  регулирования </t>
    </r>
    <r>
      <rPr>
        <b/>
        <sz val="12"/>
        <rFont val="Times New Roman"/>
        <family val="1"/>
        <charset val="204"/>
      </rPr>
      <t>2-е полугодие 2025  год</t>
    </r>
  </si>
  <si>
    <r>
      <rPr>
        <sz val="12"/>
        <rFont val="Times New Roman"/>
        <family val="1"/>
        <charset val="204"/>
      </rPr>
      <t>Фактическое  исполнение</t>
    </r>
    <r>
      <rPr>
        <b/>
        <sz val="12"/>
        <rFont val="Times New Roman"/>
        <family val="1"/>
        <charset val="204"/>
      </rPr>
      <t xml:space="preserve"> 2023 года</t>
    </r>
  </si>
  <si>
    <r>
      <rPr>
        <sz val="12"/>
        <rFont val="Times New Roman"/>
        <family val="1"/>
        <charset val="204"/>
      </rPr>
      <t>Утверждено</t>
    </r>
    <r>
      <rPr>
        <b/>
        <sz val="12"/>
        <rFont val="Times New Roman"/>
        <family val="1"/>
        <charset val="204"/>
      </rPr>
      <t xml:space="preserve"> 2024 год</t>
    </r>
  </si>
  <si>
    <r>
      <t xml:space="preserve">Ожидаемое  исполнение </t>
    </r>
    <r>
      <rPr>
        <b/>
        <sz val="12"/>
        <rFont val="Times New Roman"/>
        <family val="1"/>
        <charset val="204"/>
      </rPr>
      <t>2024 год</t>
    </r>
  </si>
  <si>
    <r>
      <t xml:space="preserve">Период  регулирования </t>
    </r>
    <r>
      <rPr>
        <b/>
        <sz val="12"/>
        <rFont val="Times New Roman"/>
        <family val="1"/>
        <charset val="204"/>
      </rPr>
      <t>2025 год</t>
    </r>
  </si>
  <si>
    <r>
      <t xml:space="preserve">Период  регулирования </t>
    </r>
    <r>
      <rPr>
        <b/>
        <sz val="12"/>
        <rFont val="Times New Roman"/>
        <family val="1"/>
        <charset val="204"/>
      </rPr>
      <t>1-е полугодие</t>
    </r>
    <r>
      <rPr>
        <sz val="12"/>
        <rFont val="Times New Roman"/>
        <family val="1"/>
        <charset val="204"/>
      </rPr>
      <t xml:space="preserve"> </t>
    </r>
    <r>
      <rPr>
        <b/>
        <sz val="12"/>
        <rFont val="Times New Roman"/>
        <family val="1"/>
        <charset val="204"/>
      </rPr>
      <t>2025 года</t>
    </r>
  </si>
  <si>
    <r>
      <t xml:space="preserve">Период  регулирования </t>
    </r>
    <r>
      <rPr>
        <b/>
        <sz val="12"/>
        <rFont val="Times New Roman"/>
        <family val="1"/>
        <charset val="204"/>
      </rPr>
      <t>2-е полугодие</t>
    </r>
    <r>
      <rPr>
        <sz val="12"/>
        <rFont val="Times New Roman"/>
        <family val="1"/>
        <charset val="204"/>
      </rPr>
      <t xml:space="preserve"> </t>
    </r>
    <r>
      <rPr>
        <b/>
        <sz val="12"/>
        <rFont val="Times New Roman"/>
        <family val="1"/>
        <charset val="204"/>
      </rPr>
      <t>2025 года</t>
    </r>
  </si>
  <si>
    <r>
      <t xml:space="preserve">Фактическое  исполнение за </t>
    </r>
    <r>
      <rPr>
        <b/>
        <sz val="12"/>
        <rFont val="Times New Roman"/>
        <family val="1"/>
        <charset val="204"/>
      </rPr>
      <t>2023 год</t>
    </r>
  </si>
  <si>
    <r>
      <t>Утверждено на</t>
    </r>
    <r>
      <rPr>
        <b/>
        <sz val="11"/>
        <rFont val="Times New Roman"/>
        <family val="1"/>
        <charset val="204"/>
      </rPr>
      <t xml:space="preserve"> 2024 год</t>
    </r>
  </si>
  <si>
    <r>
      <t xml:space="preserve">Ожидаемое  исполнение </t>
    </r>
    <r>
      <rPr>
        <b/>
        <sz val="11"/>
        <rFont val="Times New Roman"/>
        <family val="1"/>
        <charset val="204"/>
      </rPr>
      <t>2024 год</t>
    </r>
  </si>
  <si>
    <r>
      <t xml:space="preserve">Пероиод  регулирования </t>
    </r>
    <r>
      <rPr>
        <b/>
        <sz val="11"/>
        <rFont val="Times New Roman"/>
        <family val="1"/>
        <charset val="204"/>
      </rPr>
      <t>2025  год</t>
    </r>
  </si>
  <si>
    <r>
      <t xml:space="preserve">Пероиод  регулирования </t>
    </r>
    <r>
      <rPr>
        <b/>
        <sz val="11"/>
        <rFont val="Times New Roman"/>
        <family val="1"/>
        <charset val="204"/>
      </rPr>
      <t>1-е полугодие 2025  года</t>
    </r>
  </si>
  <si>
    <r>
      <t xml:space="preserve">Пероиод  регулирования </t>
    </r>
    <r>
      <rPr>
        <b/>
        <sz val="11"/>
        <rFont val="Times New Roman"/>
        <family val="1"/>
        <charset val="204"/>
      </rPr>
      <t>2-е полугодие</t>
    </r>
    <r>
      <rPr>
        <sz val="11"/>
        <rFont val="Times New Roman"/>
        <family val="1"/>
        <charset val="204"/>
      </rPr>
      <t xml:space="preserve"> </t>
    </r>
    <r>
      <rPr>
        <b/>
        <sz val="11"/>
        <rFont val="Times New Roman"/>
        <family val="1"/>
        <charset val="204"/>
      </rPr>
      <t>2025  год</t>
    </r>
  </si>
  <si>
    <r>
      <rPr>
        <sz val="11"/>
        <rFont val="Times New Roman"/>
        <family val="1"/>
        <charset val="204"/>
      </rPr>
      <t>Фактическое исполнение</t>
    </r>
    <r>
      <rPr>
        <b/>
        <sz val="11"/>
        <rFont val="Times New Roman"/>
        <family val="1"/>
        <charset val="204"/>
      </rPr>
      <t xml:space="preserve"> 2023 года</t>
    </r>
  </si>
  <si>
    <r>
      <t xml:space="preserve">Утверждено на </t>
    </r>
    <r>
      <rPr>
        <b/>
        <sz val="11"/>
        <rFont val="Times New Roman"/>
        <family val="1"/>
        <charset val="204"/>
      </rPr>
      <t>2024 год</t>
    </r>
  </si>
  <si>
    <r>
      <t xml:space="preserve">Ожидаемое  исполнение </t>
    </r>
    <r>
      <rPr>
        <b/>
        <sz val="11"/>
        <rFont val="Times New Roman"/>
        <family val="1"/>
        <charset val="204"/>
      </rPr>
      <t>2024  год</t>
    </r>
  </si>
  <si>
    <r>
      <t xml:space="preserve">Период  регулирования </t>
    </r>
    <r>
      <rPr>
        <b/>
        <sz val="11"/>
        <rFont val="Times New Roman"/>
        <family val="1"/>
        <charset val="204"/>
      </rPr>
      <t>2025  год</t>
    </r>
  </si>
  <si>
    <r>
      <t xml:space="preserve">Период  регулирования </t>
    </r>
    <r>
      <rPr>
        <b/>
        <sz val="11"/>
        <rFont val="Times New Roman"/>
        <family val="1"/>
        <charset val="204"/>
      </rPr>
      <t>1-е полугодие</t>
    </r>
    <r>
      <rPr>
        <sz val="11"/>
        <rFont val="Times New Roman"/>
        <family val="1"/>
        <charset val="204"/>
      </rPr>
      <t xml:space="preserve"> </t>
    </r>
    <r>
      <rPr>
        <b/>
        <sz val="11"/>
        <rFont val="Times New Roman"/>
        <family val="1"/>
        <charset val="204"/>
      </rPr>
      <t>2025  года</t>
    </r>
  </si>
  <si>
    <r>
      <t xml:space="preserve">Период  регулирования </t>
    </r>
    <r>
      <rPr>
        <b/>
        <sz val="11"/>
        <rFont val="Times New Roman"/>
        <family val="1"/>
        <charset val="204"/>
      </rPr>
      <t>2-е полугодие</t>
    </r>
    <r>
      <rPr>
        <sz val="11"/>
        <rFont val="Times New Roman"/>
        <family val="1"/>
        <charset val="204"/>
      </rPr>
      <t xml:space="preserve"> </t>
    </r>
    <r>
      <rPr>
        <b/>
        <sz val="11"/>
        <rFont val="Times New Roman"/>
        <family val="1"/>
        <charset val="204"/>
      </rPr>
      <t>2025  года</t>
    </r>
  </si>
  <si>
    <r>
      <rPr>
        <sz val="10"/>
        <rFont val="Times New Roman"/>
        <family val="1"/>
        <charset val="204"/>
      </rPr>
      <t xml:space="preserve"> Фактическое  исполнение</t>
    </r>
    <r>
      <rPr>
        <b/>
        <sz val="10"/>
        <rFont val="Times New Roman"/>
        <family val="1"/>
        <charset val="204"/>
      </rPr>
      <t xml:space="preserve"> 2023 г.</t>
    </r>
  </si>
  <si>
    <r>
      <t>Утверждено на</t>
    </r>
    <r>
      <rPr>
        <b/>
        <sz val="10"/>
        <rFont val="Times New Roman"/>
        <family val="1"/>
        <charset val="204"/>
      </rPr>
      <t xml:space="preserve"> 2024 г.</t>
    </r>
  </si>
  <si>
    <r>
      <t xml:space="preserve">Ожидаемое  исполнение  </t>
    </r>
    <r>
      <rPr>
        <b/>
        <sz val="10"/>
        <rFont val="Times New Roman"/>
        <family val="1"/>
        <charset val="204"/>
      </rPr>
      <t>2024 год</t>
    </r>
  </si>
  <si>
    <r>
      <t xml:space="preserve">Период  регулирования  </t>
    </r>
    <r>
      <rPr>
        <b/>
        <sz val="10"/>
        <rFont val="Times New Roman"/>
        <family val="1"/>
        <charset val="204"/>
      </rPr>
      <t>2025 год</t>
    </r>
  </si>
  <si>
    <t>по группам потребителей на 2025 год (1 полугодие)</t>
  </si>
  <si>
    <t xml:space="preserve">по группам потребителей на 2025 год (2 полугодие) </t>
  </si>
  <si>
    <t>Налог на имущество</t>
  </si>
  <si>
    <r>
      <t xml:space="preserve">Расчет РСТ </t>
    </r>
    <r>
      <rPr>
        <b/>
        <sz val="10"/>
        <rFont val="Times New Roman"/>
        <family val="1"/>
        <charset val="204"/>
      </rPr>
      <t>2025  год</t>
    </r>
  </si>
  <si>
    <r>
      <t xml:space="preserve"> </t>
    </r>
    <r>
      <rPr>
        <b/>
        <sz val="10"/>
        <rFont val="Times New Roman"/>
        <family val="1"/>
        <charset val="204"/>
      </rPr>
      <t>1-е полугодие</t>
    </r>
    <r>
      <rPr>
        <sz val="10"/>
        <rFont val="Times New Roman"/>
        <family val="1"/>
        <charset val="204"/>
      </rPr>
      <t xml:space="preserve">  </t>
    </r>
    <r>
      <rPr>
        <b/>
        <sz val="10"/>
        <rFont val="Times New Roman"/>
        <family val="1"/>
        <charset val="204"/>
      </rPr>
      <t>2025  года</t>
    </r>
  </si>
  <si>
    <r>
      <t xml:space="preserve"> </t>
    </r>
    <r>
      <rPr>
        <b/>
        <sz val="10"/>
        <rFont val="Times New Roman"/>
        <family val="1"/>
        <charset val="204"/>
      </rPr>
      <t>2-е полугодие</t>
    </r>
    <r>
      <rPr>
        <sz val="10"/>
        <rFont val="Times New Roman"/>
        <family val="1"/>
        <charset val="204"/>
      </rPr>
      <t xml:space="preserve"> </t>
    </r>
    <r>
      <rPr>
        <b/>
        <sz val="10"/>
        <rFont val="Times New Roman"/>
        <family val="1"/>
        <charset val="204"/>
      </rPr>
      <t>2025  года</t>
    </r>
  </si>
  <si>
    <r>
      <t xml:space="preserve">Расчет РСТ на </t>
    </r>
    <r>
      <rPr>
        <b/>
        <sz val="10"/>
        <rFont val="Arial Cyr"/>
        <charset val="204"/>
      </rPr>
      <t>2025  год</t>
    </r>
  </si>
  <si>
    <r>
      <t xml:space="preserve"> </t>
    </r>
    <r>
      <rPr>
        <b/>
        <sz val="10"/>
        <rFont val="Arial Cyr"/>
        <charset val="204"/>
      </rPr>
      <t>1-е полугодие</t>
    </r>
    <r>
      <rPr>
        <sz val="10"/>
        <rFont val="Arial Cyr"/>
        <charset val="204"/>
      </rPr>
      <t xml:space="preserve"> </t>
    </r>
    <r>
      <rPr>
        <b/>
        <sz val="10"/>
        <rFont val="Arial Cyr"/>
        <charset val="204"/>
      </rPr>
      <t>2025  года</t>
    </r>
  </si>
  <si>
    <t>Расчет РСТ на 2025 год</t>
  </si>
  <si>
    <t>Факт 2023</t>
  </si>
  <si>
    <t>Ввод в эксплуатацию</t>
  </si>
  <si>
    <t>Амортизационная группа</t>
  </si>
  <si>
    <t>Ожидаемое исполнение 2021 год</t>
  </si>
  <si>
    <t>Расчёт амортизационных отчислений  (производственное оборудование) на 2022 год</t>
  </si>
  <si>
    <t>Таблица П17</t>
  </si>
  <si>
    <t xml:space="preserve">Акционерное общество  "Оссора" </t>
  </si>
  <si>
    <r>
      <t xml:space="preserve">Утверждено РСТ и Ц КК </t>
    </r>
    <r>
      <rPr>
        <b/>
        <sz val="11"/>
        <color theme="1"/>
        <rFont val="Calibri"/>
        <family val="2"/>
        <charset val="204"/>
        <scheme val="minor"/>
      </rPr>
      <t>на 2014 г.</t>
    </r>
  </si>
  <si>
    <r>
      <t xml:space="preserve">Факт </t>
    </r>
    <r>
      <rPr>
        <b/>
        <sz val="11"/>
        <color theme="1"/>
        <rFont val="Calibri"/>
        <family val="2"/>
        <charset val="204"/>
        <scheme val="minor"/>
      </rPr>
      <t>2014 г.</t>
    </r>
  </si>
  <si>
    <r>
      <t xml:space="preserve">Утверждено РСТ и Ц КК на </t>
    </r>
    <r>
      <rPr>
        <b/>
        <sz val="11"/>
        <color theme="1"/>
        <rFont val="Calibri"/>
        <family val="2"/>
        <charset val="204"/>
        <scheme val="minor"/>
      </rPr>
      <t>2015 г.</t>
    </r>
  </si>
  <si>
    <r>
      <t xml:space="preserve">Факт           </t>
    </r>
    <r>
      <rPr>
        <b/>
        <sz val="11"/>
        <color theme="1"/>
        <rFont val="Calibri"/>
        <family val="2"/>
        <charset val="204"/>
        <scheme val="minor"/>
      </rPr>
      <t>2015 г.</t>
    </r>
  </si>
  <si>
    <r>
      <t>Утверждено РСТ и Ц КК на</t>
    </r>
    <r>
      <rPr>
        <b/>
        <sz val="11"/>
        <color theme="1"/>
        <rFont val="Calibri"/>
        <family val="2"/>
        <charset val="204"/>
        <scheme val="minor"/>
      </rPr>
      <t xml:space="preserve"> 2016 г.</t>
    </r>
  </si>
  <si>
    <r>
      <t xml:space="preserve"> Фактическое исполнение  </t>
    </r>
    <r>
      <rPr>
        <b/>
        <sz val="11"/>
        <color theme="1"/>
        <rFont val="Calibri"/>
        <family val="2"/>
        <charset val="204"/>
        <scheme val="minor"/>
      </rPr>
      <t>2016 г.</t>
    </r>
  </si>
  <si>
    <r>
      <t>Период  регулирования</t>
    </r>
    <r>
      <rPr>
        <b/>
        <sz val="11"/>
        <color theme="1"/>
        <rFont val="Calibri"/>
        <family val="2"/>
        <charset val="204"/>
        <scheme val="minor"/>
      </rPr>
      <t xml:space="preserve"> 2017 г.</t>
    </r>
  </si>
  <si>
    <r>
      <t xml:space="preserve">Период  регулирования на </t>
    </r>
    <r>
      <rPr>
        <b/>
        <sz val="11"/>
        <color theme="1"/>
        <rFont val="Calibri"/>
        <family val="2"/>
        <charset val="204"/>
        <scheme val="minor"/>
      </rPr>
      <t>1 п/г на 2017 г.</t>
    </r>
  </si>
  <si>
    <r>
      <t>Период  регулирования на 2</t>
    </r>
    <r>
      <rPr>
        <b/>
        <sz val="11"/>
        <color theme="1"/>
        <rFont val="Calibri"/>
        <family val="2"/>
        <charset val="204"/>
        <scheme val="minor"/>
      </rPr>
      <t xml:space="preserve"> п/г на 2017 г.</t>
    </r>
  </si>
  <si>
    <t>Утверждено на 2017 г.</t>
  </si>
  <si>
    <r>
      <t xml:space="preserve">Утверждено  на </t>
    </r>
    <r>
      <rPr>
        <b/>
        <sz val="11"/>
        <color theme="1"/>
        <rFont val="Calibri"/>
        <family val="2"/>
        <charset val="204"/>
        <scheme val="minor"/>
      </rPr>
      <t>1 п/г на 2017 г.</t>
    </r>
  </si>
  <si>
    <r>
      <t>Утверждено на 2</t>
    </r>
    <r>
      <rPr>
        <b/>
        <sz val="11"/>
        <color theme="1"/>
        <rFont val="Calibri"/>
        <family val="2"/>
        <charset val="204"/>
        <scheme val="minor"/>
      </rPr>
      <t xml:space="preserve"> п/г на 2017 г.</t>
    </r>
  </si>
  <si>
    <r>
      <t xml:space="preserve">Фактическое  исполнение </t>
    </r>
    <r>
      <rPr>
        <b/>
        <sz val="11"/>
        <color theme="1"/>
        <rFont val="Calibri"/>
        <family val="2"/>
        <charset val="204"/>
        <scheme val="minor"/>
      </rPr>
      <t>2017  года</t>
    </r>
  </si>
  <si>
    <t>Факт 2017 года, принятый в расчет</t>
  </si>
  <si>
    <r>
      <t xml:space="preserve">Утверждено на </t>
    </r>
    <r>
      <rPr>
        <b/>
        <sz val="11"/>
        <color theme="1"/>
        <rFont val="Calibri"/>
        <family val="2"/>
        <charset val="204"/>
        <scheme val="minor"/>
      </rPr>
      <t>2018  год</t>
    </r>
  </si>
  <si>
    <r>
      <t xml:space="preserve">Фактическое исполнение </t>
    </r>
    <r>
      <rPr>
        <b/>
        <sz val="11"/>
        <color theme="1"/>
        <rFont val="Calibri"/>
        <family val="2"/>
        <charset val="204"/>
        <scheme val="minor"/>
      </rPr>
      <t>2018  год</t>
    </r>
  </si>
  <si>
    <t>Утверждено РСТ на 2019 год</t>
  </si>
  <si>
    <r>
      <rPr>
        <b/>
        <sz val="10"/>
        <rFont val="Times New Roman"/>
        <family val="1"/>
        <charset val="204"/>
      </rPr>
      <t>1-е полугодие</t>
    </r>
    <r>
      <rPr>
        <sz val="10"/>
        <rFont val="Times New Roman"/>
        <family val="1"/>
        <charset val="204"/>
      </rPr>
      <t xml:space="preserve">  </t>
    </r>
    <r>
      <rPr>
        <b/>
        <sz val="10"/>
        <rFont val="Times New Roman"/>
        <family val="1"/>
        <charset val="204"/>
      </rPr>
      <t>2019  года</t>
    </r>
  </si>
  <si>
    <r>
      <rPr>
        <b/>
        <sz val="10"/>
        <rFont val="Times New Roman"/>
        <family val="1"/>
        <charset val="204"/>
      </rPr>
      <t>2-е полугодие</t>
    </r>
    <r>
      <rPr>
        <sz val="10"/>
        <rFont val="Times New Roman"/>
        <family val="1"/>
        <charset val="204"/>
      </rPr>
      <t xml:space="preserve"> </t>
    </r>
    <r>
      <rPr>
        <b/>
        <sz val="10"/>
        <rFont val="Times New Roman"/>
        <family val="1"/>
        <charset val="204"/>
      </rPr>
      <t>2019  года</t>
    </r>
  </si>
  <si>
    <r>
      <t xml:space="preserve">Ожидаемое исполнение </t>
    </r>
    <r>
      <rPr>
        <b/>
        <sz val="11"/>
        <color theme="1"/>
        <rFont val="Calibri"/>
        <family val="2"/>
        <charset val="204"/>
        <scheme val="minor"/>
      </rPr>
      <t>2019  год</t>
    </r>
  </si>
  <si>
    <t>Утверждено РСТ на 2020 год</t>
  </si>
  <si>
    <t>Фактическое исполнение   2020 год</t>
  </si>
  <si>
    <r>
      <rPr>
        <b/>
        <sz val="10"/>
        <rFont val="Times New Roman"/>
        <family val="1"/>
        <charset val="204"/>
      </rPr>
      <t>1-е полугодие</t>
    </r>
    <r>
      <rPr>
        <sz val="10"/>
        <rFont val="Times New Roman"/>
        <family val="1"/>
        <charset val="204"/>
      </rPr>
      <t xml:space="preserve">  </t>
    </r>
    <r>
      <rPr>
        <b/>
        <sz val="10"/>
        <rFont val="Times New Roman"/>
        <family val="1"/>
        <charset val="204"/>
      </rPr>
      <t>2020  года</t>
    </r>
  </si>
  <si>
    <r>
      <rPr>
        <b/>
        <sz val="10"/>
        <rFont val="Times New Roman"/>
        <family val="1"/>
        <charset val="204"/>
      </rPr>
      <t>2-е полугодие</t>
    </r>
    <r>
      <rPr>
        <sz val="10"/>
        <rFont val="Times New Roman"/>
        <family val="1"/>
        <charset val="204"/>
      </rPr>
      <t xml:space="preserve"> </t>
    </r>
    <r>
      <rPr>
        <b/>
        <sz val="10"/>
        <rFont val="Times New Roman"/>
        <family val="1"/>
        <charset val="204"/>
      </rPr>
      <t>2020  года</t>
    </r>
  </si>
  <si>
    <t>Факт принятый РСТ за 2020 год</t>
  </si>
  <si>
    <t>Утверждено на 2021 год</t>
  </si>
  <si>
    <t>Период  регулирования 2022 год</t>
  </si>
  <si>
    <t>1-е полугодие 2022 года</t>
  </si>
  <si>
    <t>2-е полугодие 2022 горда</t>
  </si>
  <si>
    <t>Факт принятый РСТ за 2021 год</t>
  </si>
  <si>
    <t>Утверждено РСТ на 2022 год</t>
  </si>
  <si>
    <t>Расчет РСТ на 2023 год</t>
  </si>
  <si>
    <t>Балансовая стоимость основных производственных фондов на конец периода регулирования</t>
  </si>
  <si>
    <t>Средняя за отчётный период стоимость основных производственных фондов</t>
  </si>
  <si>
    <t>6.</t>
  </si>
  <si>
    <t>Средняя норма амортизации, %</t>
  </si>
  <si>
    <t>7.</t>
  </si>
  <si>
    <t xml:space="preserve">    </t>
  </si>
  <si>
    <t>Таблица П 19</t>
  </si>
  <si>
    <t>Расчет расходов на арендную плату недвижимого имущества и электросетевого оборудования</t>
  </si>
  <si>
    <t xml:space="preserve">АО "Оссора" </t>
  </si>
  <si>
    <t>Контрагент</t>
  </si>
  <si>
    <t>Договор (№, дата)</t>
  </si>
  <si>
    <t>Предмет договора</t>
  </si>
  <si>
    <t>Расчет РСТ на 2020 г.</t>
  </si>
  <si>
    <t>Факт 2020 год</t>
  </si>
  <si>
    <t>Факт принятый РСТ 2020 год</t>
  </si>
  <si>
    <t>Факт принятый РСТ 2021 год</t>
  </si>
  <si>
    <t>Расчет РСТ на 2022год</t>
  </si>
  <si>
    <t>Расчет РСТ на 2022 год</t>
  </si>
  <si>
    <t>Срок договора</t>
  </si>
  <si>
    <t>Первоначальная стоимость согласно инв. карточки, руб.</t>
  </si>
  <si>
    <t>дата изменения стоимости объекта</t>
  </si>
  <si>
    <t>дата окончания</t>
  </si>
  <si>
    <t>Балансовая (восстановительная) стоимость согласно инв. карточки, руб.</t>
  </si>
  <si>
    <t>Общая площадь здания, м²</t>
  </si>
  <si>
    <t>Арендуемая площадь, м²</t>
  </si>
  <si>
    <t>Срок полезного использования согласно амортизационной группе, лет</t>
  </si>
  <si>
    <t>Налоги, руб.</t>
  </si>
  <si>
    <t>Амортизация в год, руб.</t>
  </si>
  <si>
    <t>сумма начисленной амортизации (согласно инвентарным карточкам), руб.</t>
  </si>
  <si>
    <t>Остаточная стоимость согласно инвентарным карточкам</t>
  </si>
  <si>
    <t>Факт 2020 г, принятый РСТ исходя из п 28 Основ, руб.</t>
  </si>
  <si>
    <t>Договор аренды муниципального имущества для оказаня услуг электроснабжения от 27.11.2018 г.№7</t>
  </si>
  <si>
    <t>Балансовая стоимость согласно инв. карточки, руб.</t>
  </si>
  <si>
    <t>Срок полезного использования согласно инв.карточки, лет.</t>
  </si>
  <si>
    <t>Амортизация за год, руб.</t>
  </si>
  <si>
    <t>Остаточная стоимость согласно инвентарным карточкам на 31.12.2022</t>
  </si>
  <si>
    <t>Итого принято РСТ на 2022 год, исходя из п 28 Основ, руб.</t>
  </si>
  <si>
    <t>Муниципальное  казенное  учрежденике Администрация  муниципального образования  сельского поселения "село Карага"</t>
  </si>
  <si>
    <t>Договор аренды муниципального имущества для оказания услуг электроснабжения от 30.03.2018 № 7</t>
  </si>
  <si>
    <t>27.11.2018- 27.11.2028</t>
  </si>
  <si>
    <t>Дизель ДГРА-320/500 №1</t>
  </si>
  <si>
    <t>5 (свыше 7 до 10 лет)</t>
  </si>
  <si>
    <t>Дизель ДГРА-320/500 №2</t>
  </si>
  <si>
    <t>Дизель NVD-36 №3</t>
  </si>
  <si>
    <t>Дизель NVD-36 №4</t>
  </si>
  <si>
    <t>Цестерна ГСМ 400 м3</t>
  </si>
  <si>
    <t>Цестерна ГСМ 220 куб</t>
  </si>
  <si>
    <t>Цестерна ГСМ 60 куб</t>
  </si>
  <si>
    <t>Цестерна ГСМ 6 куб</t>
  </si>
  <si>
    <t>Цестерна ГСМ 3 куб</t>
  </si>
  <si>
    <t>Компрессор</t>
  </si>
  <si>
    <t>3 (свыше 3 до 5 лет)</t>
  </si>
  <si>
    <t>10 ( свыше 30 лет)</t>
  </si>
  <si>
    <t>Градирня</t>
  </si>
  <si>
    <t>4 (свыше 5 до 7 лет)</t>
  </si>
  <si>
    <t>ЛЭП воздушная</t>
  </si>
  <si>
    <t>3243 м</t>
  </si>
  <si>
    <t>10 (свыше 30 лет)</t>
  </si>
  <si>
    <t>ЛЭП воздушная котельная 0,63 км</t>
  </si>
  <si>
    <t>3744 м</t>
  </si>
  <si>
    <t>Итого по оборудованию</t>
  </si>
  <si>
    <t>А.Ф. Кулик</t>
  </si>
  <si>
    <r>
      <t xml:space="preserve">Фактическое  исполнение за </t>
    </r>
    <r>
      <rPr>
        <b/>
        <sz val="12"/>
        <rFont val="Times New Roman"/>
        <family val="1"/>
        <charset val="204"/>
      </rPr>
      <t>2021 год</t>
    </r>
  </si>
  <si>
    <r>
      <t>Утверждено на</t>
    </r>
    <r>
      <rPr>
        <b/>
        <sz val="11"/>
        <rFont val="Times New Roman"/>
        <family val="1"/>
        <charset val="204"/>
      </rPr>
      <t xml:space="preserve"> 2022 год</t>
    </r>
  </si>
  <si>
    <r>
      <t xml:space="preserve">Ожидаемое  исполнение </t>
    </r>
    <r>
      <rPr>
        <b/>
        <sz val="11"/>
        <rFont val="Times New Roman"/>
        <family val="1"/>
        <charset val="204"/>
      </rPr>
      <t>2022 год</t>
    </r>
  </si>
  <si>
    <r>
      <t xml:space="preserve">Пероиод  регулирования </t>
    </r>
    <r>
      <rPr>
        <b/>
        <sz val="11"/>
        <rFont val="Times New Roman"/>
        <family val="1"/>
        <charset val="204"/>
      </rPr>
      <t>2023  год</t>
    </r>
  </si>
  <si>
    <r>
      <t xml:space="preserve">Пероиод  регулирования </t>
    </r>
    <r>
      <rPr>
        <b/>
        <sz val="11"/>
        <rFont val="Times New Roman"/>
        <family val="1"/>
        <charset val="204"/>
      </rPr>
      <t>1-е полугодие 2023  года</t>
    </r>
  </si>
  <si>
    <r>
      <t xml:space="preserve">Пероиод  регулирования </t>
    </r>
    <r>
      <rPr>
        <b/>
        <sz val="11"/>
        <rFont val="Times New Roman"/>
        <family val="1"/>
        <charset val="204"/>
      </rPr>
      <t>2-е полугодие</t>
    </r>
    <r>
      <rPr>
        <sz val="11"/>
        <rFont val="Times New Roman"/>
        <family val="1"/>
        <charset val="204"/>
      </rPr>
      <t xml:space="preserve"> </t>
    </r>
    <r>
      <rPr>
        <b/>
        <sz val="11"/>
        <rFont val="Times New Roman"/>
        <family val="1"/>
        <charset val="204"/>
      </rPr>
      <t>2023  год</t>
    </r>
  </si>
  <si>
    <t>Расчет на 2023 год</t>
  </si>
  <si>
    <r>
      <rPr>
        <b/>
        <sz val="10"/>
        <rFont val="Times New Roman"/>
        <family val="1"/>
        <charset val="204"/>
      </rPr>
      <t>1-е полугодие</t>
    </r>
    <r>
      <rPr>
        <sz val="10"/>
        <rFont val="Times New Roman"/>
        <family val="1"/>
        <charset val="204"/>
      </rPr>
      <t xml:space="preserve">  </t>
    </r>
    <r>
      <rPr>
        <b/>
        <sz val="10"/>
        <rFont val="Times New Roman"/>
        <family val="1"/>
        <charset val="204"/>
      </rPr>
      <t>2022  года</t>
    </r>
  </si>
  <si>
    <r>
      <rPr>
        <b/>
        <sz val="10"/>
        <rFont val="Times New Roman"/>
        <family val="1"/>
        <charset val="204"/>
      </rPr>
      <t>2-е полугодие</t>
    </r>
    <r>
      <rPr>
        <sz val="10"/>
        <rFont val="Times New Roman"/>
        <family val="1"/>
        <charset val="204"/>
      </rPr>
      <t xml:space="preserve"> </t>
    </r>
    <r>
      <rPr>
        <b/>
        <sz val="10"/>
        <rFont val="Times New Roman"/>
        <family val="1"/>
        <charset val="204"/>
      </rPr>
      <t>2022  года</t>
    </r>
  </si>
  <si>
    <t>Расчет на 2024 год</t>
  </si>
  <si>
    <t xml:space="preserve">по группам потребителей на 2023 год </t>
  </si>
  <si>
    <t>бюджетные потребители</t>
  </si>
  <si>
    <t>доход</t>
  </si>
  <si>
    <t>расход</t>
  </si>
  <si>
    <t>Рост тарифов 2023/2пг 2022</t>
  </si>
  <si>
    <t>2 пг 2022</t>
  </si>
  <si>
    <t>ЭОТ 2023</t>
  </si>
  <si>
    <t>ПО с 15</t>
  </si>
  <si>
    <t>субсидия</t>
  </si>
  <si>
    <t>Тр 2023</t>
  </si>
  <si>
    <t>НВВ с 15</t>
  </si>
  <si>
    <t>Сб 2023</t>
  </si>
  <si>
    <t>тариф с 15</t>
  </si>
  <si>
    <t>Тр+сб</t>
  </si>
  <si>
    <t>предельные</t>
  </si>
  <si>
    <t>Т пр-ва 2023</t>
  </si>
  <si>
    <t>минимум</t>
  </si>
  <si>
    <t>максимум</t>
  </si>
  <si>
    <t>КОТЛОВЫЕ</t>
  </si>
  <si>
    <t>Одн.Тариф</t>
  </si>
  <si>
    <t>Сбыт</t>
  </si>
  <si>
    <t>где:</t>
  </si>
  <si>
    <t>Показатель</t>
  </si>
  <si>
    <t>Значение, тыс. руб.</t>
  </si>
  <si>
    <r>
      <t xml:space="preserve">1. Корректировка операционных расходов (∆ОРj) </t>
    </r>
    <r>
      <rPr>
        <b/>
        <sz val="10"/>
        <color indexed="60"/>
        <rFont val="Times New Roman"/>
        <family val="1"/>
        <charset val="204"/>
      </rPr>
      <t>Не определяется для случаев, если год (j-2) является первым годом долгосрочного периода регулирования</t>
    </r>
  </si>
  <si>
    <t>2. Корректировка неподконтрольных расходов (∆НРj)</t>
  </si>
  <si>
    <t>3. Корректировка расходов на приобретение энергетических ресурсов (в том числе топлива) и воды (∆РЭj-2)</t>
  </si>
  <si>
    <t>4. Отклонение выручки, полученной в результате осуществления регулируемой деятельности по производству электрической энергии (мощности), определяемой исходя из установленных цен (тарифов) на электрическую энергию (мощность) и фактического объема реализуемых товаров (услуг), от величины необходимой валовой выручки, установленной на (j-2)-й год, в связи с отклонением объема реализуемых товаров (услуг) от объема, учтенного при установлении тарифов (∆Вырj-2)</t>
  </si>
  <si>
    <r>
      <t>5. Экономически обоснованные расходы регулируемой организации, понесенные в году (j-2), предшествовавшему переходу к регулированию цен (тарифов) с применением метода долгосрочной индексации необходимой валовой выручки и не возмещенные регулируемой организации (Рез</t>
    </r>
    <r>
      <rPr>
        <vertAlign val="superscript"/>
        <sz val="10"/>
        <rFont val="Arial Cyr"/>
        <charset val="204"/>
      </rPr>
      <t>+</t>
    </r>
    <r>
      <rPr>
        <vertAlign val="subscript"/>
        <sz val="10"/>
        <rFont val="Arial Cyr"/>
        <charset val="204"/>
      </rPr>
      <t>j-2</t>
    </r>
    <r>
      <rPr>
        <sz val="10"/>
        <rFont val="Arial Cyr"/>
        <charset val="204"/>
      </rPr>
      <t>)</t>
    </r>
  </si>
  <si>
    <r>
      <t>6. Доходы регулируемой организации, необоснованно (излишне) полученные в году (j-2), предшествовавшему переходу к регулированию цен (тарифов) с применением метода долгосрочной индексации необходимой валовой выручки, подлежащие исключению из необходимой валовой выручки (Рез</t>
    </r>
    <r>
      <rPr>
        <vertAlign val="superscript"/>
        <sz val="10"/>
        <rFont val="Arial Cyr"/>
        <charset val="204"/>
      </rPr>
      <t>-</t>
    </r>
    <r>
      <rPr>
        <vertAlign val="subscript"/>
        <sz val="10"/>
        <rFont val="Arial Cyr"/>
        <charset val="204"/>
      </rPr>
      <t>j-2</t>
    </r>
    <r>
      <rPr>
        <sz val="10"/>
        <rFont val="Arial Cyr"/>
        <charset val="204"/>
      </rPr>
      <t>)</t>
    </r>
  </si>
  <si>
    <t>ИПЦ 2024 года, %</t>
  </si>
  <si>
    <t>Оссора</t>
  </si>
  <si>
    <t>отклонение</t>
  </si>
  <si>
    <t>2 полугодие</t>
  </si>
  <si>
    <r>
      <t>ЦП</t>
    </r>
    <r>
      <rPr>
        <vertAlign val="subscript"/>
        <sz val="14"/>
        <rFont val="Times New Roman Cyr"/>
        <charset val="204"/>
      </rPr>
      <t xml:space="preserve">i-2 </t>
    </r>
  </si>
  <si>
    <t>Обозначение</t>
  </si>
  <si>
    <t>Значение</t>
  </si>
  <si>
    <t>Корректировка НВВ, тыс. руб.</t>
  </si>
  <si>
    <t>Расчет экономии расходов на оплату потерь электрической энергии, полученной сетевой организацией при осуществлении деятельности по передаче электрической энергии в результате проведения мероприятий по сокращению объема используемых энергетических ресурсов, за 2020 год</t>
  </si>
  <si>
    <t>Расчет, тыс. руб.</t>
  </si>
  <si>
    <t xml:space="preserve"> - максимальное значение уровня потерь электрической энергии при ее передаче по электрическим сетям из значений уровня потерь электрической энергии, являющихся долгосрочными параметрами регулирования, определенными в соответствии с пунктом 40(1) настоящего документа для долгосрочного периода регулирования, к которому относится 2019 год, и следующих за ним долгосрочных периодов регулирования, но не ранее долгосрочного периода регулирования, к которому относится год, предшествующий на 10 лет году j-2, за который определяется экономия;</t>
  </si>
  <si>
    <t>N</t>
  </si>
  <si>
    <t xml:space="preserve"> - фактическая величина суммарного отпуска электрической энергии в сеть сетевой организации в году j-2 (тыс. кВт·ч);</t>
  </si>
  <si>
    <t xml:space="preserve"> - величина фактических потерь электрической энергии в сетях сетевой организации в году j-2 (тыс. кВт·ч);</t>
  </si>
  <si>
    <t xml:space="preserve"> - фактически сложившаяся за год j-2 средневзвешенная цена покупки электрической энергии (мощности) в целях компенсации потерь электрической энергии при ее передаче по электрическим сетям (руб./кВт·ч).</t>
  </si>
  <si>
    <t>Объем покупки потерь</t>
  </si>
  <si>
    <t>цена покупки</t>
  </si>
  <si>
    <t>1 пг 2021</t>
  </si>
  <si>
    <t>2 пг 2021</t>
  </si>
  <si>
    <t>Корректировка необходимой валовой выручки с учетом изменения полезного отпуска и цен на электрическую энергию</t>
  </si>
  <si>
    <t>Величина фактических потерь электрической энергии в сетях в 2020 году, млн кВтч</t>
  </si>
  <si>
    <t>Уровень потерь в сетях плановый на 2020 год, %</t>
  </si>
  <si>
    <t>Фактический объем отпуска электрической энергии в сеть за 2020 год, млн кВтч</t>
  </si>
  <si>
    <t>Средневзвешенная фактическая цена покупки потерь электрической энергии в сетях (с учетом мощности) в 2020 году, руб./кВтч</t>
  </si>
  <si>
    <t>Прогнозная цена покупки потерь электрической энергии в сетях (с учетом мощности) в 2020 году, руб./кВтч</t>
  </si>
  <si>
    <t>Понижающий (повышающий) коэффициент, корректирующий НВВ с учетом надежности и качества производимых (реализуемых) товаров (услуг)</t>
  </si>
  <si>
    <t>Кнад1</t>
  </si>
  <si>
    <t>&lt;=</t>
  </si>
  <si>
    <t>не достигнуто</t>
  </si>
  <si>
    <t>из постан</t>
  </si>
  <si>
    <r>
      <t>Значение обобщенного показателя уровня надежности и качества оказываемых услуг за 2021 год (К</t>
    </r>
    <r>
      <rPr>
        <vertAlign val="subscript"/>
        <sz val="10"/>
        <rFont val="Times New Roman CYR"/>
        <charset val="204"/>
      </rPr>
      <t>об</t>
    </r>
    <r>
      <rPr>
        <sz val="10"/>
        <rFont val="Arial Cyr"/>
        <charset val="204"/>
      </rPr>
      <t>)</t>
    </r>
  </si>
  <si>
    <t>&lt;</t>
  </si>
  <si>
    <t>достигнуто</t>
  </si>
  <si>
    <t>Максимальный процент корректировки (начиная с 2013 года) (Пкор)</t>
  </si>
  <si>
    <t>со значит.улучш</t>
  </si>
  <si>
    <t>Пsaidi</t>
  </si>
  <si>
    <t>Понижающий (повышающий) коэффициент, корректирующий НВВ сетевой организации с учетом надежности и качества производимых (реализуемых) товаров (услуг) в году i (КНКi)</t>
  </si>
  <si>
    <t>Кнад2</t>
  </si>
  <si>
    <t>Пsaifi</t>
  </si>
  <si>
    <t>Необходимая валовая выручка, утвержденная на 2021 год, тыс. руб.</t>
  </si>
  <si>
    <t>Птпр</t>
  </si>
  <si>
    <t>Ккач3</t>
  </si>
  <si>
    <t>Ккач1</t>
  </si>
  <si>
    <t>расчет рст</t>
  </si>
  <si>
    <t>Пзаяв_тпр</t>
  </si>
  <si>
    <t>Пнс_тпр</t>
  </si>
  <si>
    <t>по данным ЭСО</t>
  </si>
  <si>
    <t xml:space="preserve">
</t>
  </si>
  <si>
    <t>N заяв_тпр</t>
  </si>
  <si>
    <r>
      <t>N</t>
    </r>
    <r>
      <rPr>
        <vertAlign val="superscript"/>
        <sz val="10"/>
        <rFont val="Arial Cyr"/>
        <charset val="204"/>
      </rPr>
      <t xml:space="preserve"> нс</t>
    </r>
    <r>
      <rPr>
        <sz val="10"/>
        <rFont val="Arial Cyr"/>
        <charset val="204"/>
      </rPr>
      <t xml:space="preserve"> заяв_тпр</t>
    </r>
  </si>
  <si>
    <r>
      <rPr>
        <sz val="12"/>
        <rFont val="Times New Roman Cyr"/>
        <charset val="204"/>
      </rPr>
      <t>К</t>
    </r>
    <r>
      <rPr>
        <sz val="10"/>
        <rFont val="Times New Roman CYR"/>
        <charset val="204"/>
      </rPr>
      <t>об</t>
    </r>
  </si>
  <si>
    <r>
      <rPr>
        <sz val="12"/>
        <rFont val="Times New Roman Cyr"/>
        <charset val="204"/>
      </rPr>
      <t>К</t>
    </r>
    <r>
      <rPr>
        <sz val="10"/>
        <rFont val="Times New Roman CYR"/>
        <charset val="204"/>
      </rPr>
      <t>над1</t>
    </r>
  </si>
  <si>
    <t>N сд_тпр</t>
  </si>
  <si>
    <r>
      <rPr>
        <sz val="12"/>
        <rFont val="Times New Roman Cyr"/>
        <charset val="204"/>
      </rPr>
      <t>К</t>
    </r>
    <r>
      <rPr>
        <sz val="10"/>
        <rFont val="Times New Roman CYR"/>
        <charset val="204"/>
      </rPr>
      <t>над2</t>
    </r>
  </si>
  <si>
    <r>
      <t>N</t>
    </r>
    <r>
      <rPr>
        <vertAlign val="superscript"/>
        <sz val="10"/>
        <rFont val="Arial Cyr"/>
        <charset val="204"/>
      </rPr>
      <t xml:space="preserve"> нс</t>
    </r>
    <r>
      <rPr>
        <sz val="10"/>
        <rFont val="Arial Cyr"/>
        <charset val="204"/>
      </rPr>
      <t xml:space="preserve"> сд_тпр</t>
    </r>
  </si>
  <si>
    <r>
      <rPr>
        <sz val="12"/>
        <rFont val="Times New Roman Cyr"/>
        <charset val="204"/>
      </rPr>
      <t>К</t>
    </r>
    <r>
      <rPr>
        <sz val="10"/>
        <rFont val="Times New Roman CYR"/>
        <charset val="204"/>
      </rPr>
      <t>кач1</t>
    </r>
  </si>
  <si>
    <r>
      <rPr>
        <sz val="12"/>
        <rFont val="Times New Roman Cyr"/>
        <charset val="204"/>
      </rPr>
      <t>К</t>
    </r>
    <r>
      <rPr>
        <sz val="10"/>
        <rFont val="Times New Roman CYR"/>
        <charset val="204"/>
      </rPr>
      <t>кач3</t>
    </r>
  </si>
  <si>
    <t>Корректировка необходимой валовой выручки по доходам от осуществления регулируемой деятельности</t>
  </si>
  <si>
    <t>Необходимая валовая выручка в части содержания электрических сетей, установленная на 2020 год, тыс. руб.</t>
  </si>
  <si>
    <t>Фактический объем выручки за услуги по передаче электрической энергии за 2020 год, тыс. руб.</t>
  </si>
  <si>
    <r>
      <t xml:space="preserve">1. Корректировка подконтрольных расходов (∆ПРi) </t>
    </r>
    <r>
      <rPr>
        <b/>
        <sz val="10"/>
        <color rgb="FFC00000"/>
        <rFont val="Times New Roman"/>
        <family val="1"/>
        <charset val="204"/>
      </rPr>
      <t>Не определяется для случаев, если год (i-2) является первым годом долгосрочного периода регулирования</t>
    </r>
  </si>
  <si>
    <t>2. Корректировка неподконтрольных расходов (∆НРi)</t>
  </si>
  <si>
    <t>3. Корректировка с учетом изменения полезного отпуска и цен на электрическую энергию (ПОi)</t>
  </si>
  <si>
    <r>
      <t xml:space="preserve">4. Корректировка фактического объема выручки за услуги по передаче электрической энергии в части содержания электрических сетей (∆НВВ </t>
    </r>
    <r>
      <rPr>
        <vertAlign val="superscript"/>
        <sz val="10"/>
        <rFont val="Times New Roman CYR"/>
        <charset val="204"/>
      </rPr>
      <t>сод</t>
    </r>
    <r>
      <rPr>
        <vertAlign val="subscript"/>
        <sz val="10"/>
        <rFont val="Times New Roman CYR"/>
        <charset val="204"/>
      </rPr>
      <t xml:space="preserve"> i</t>
    </r>
    <r>
      <rPr>
        <sz val="10"/>
        <rFont val="Arial Cyr"/>
        <charset val="204"/>
      </rPr>
      <t>)</t>
    </r>
  </si>
  <si>
    <t>Итого корректировка с учетом ИПЦ на 2023, 2024 гг.</t>
  </si>
  <si>
    <t>5. Корректировка необходимой валовой выручки с учетом надежности и качества производимых (реализуемых) товаров (услуг)</t>
  </si>
  <si>
    <r>
      <t xml:space="preserve">6. Учитываемая в 2022 году величина распределяемых в целях сглаживания изменения тарифов исключаемых необоснованных доходов и расходов (Вi </t>
    </r>
    <r>
      <rPr>
        <vertAlign val="superscript"/>
        <sz val="10"/>
        <rFont val="Times New Roman CYR"/>
        <charset val="204"/>
      </rPr>
      <t>распред</t>
    </r>
    <r>
      <rPr>
        <sz val="10"/>
        <rFont val="Arial Cyr"/>
        <charset val="204"/>
      </rPr>
      <t>)</t>
    </r>
  </si>
  <si>
    <t>Всего корректировка НВВ</t>
  </si>
  <si>
    <t>факт 2023</t>
  </si>
  <si>
    <t>Корректировка неподконтрольных расходов с учетом фактических значений 2023 года</t>
  </si>
  <si>
    <t>ЧЧИМ</t>
  </si>
  <si>
    <r>
      <t xml:space="preserve">Утверждено на  </t>
    </r>
    <r>
      <rPr>
        <b/>
        <sz val="11"/>
        <rFont val="Times New Roman"/>
        <family val="1"/>
        <charset val="204"/>
      </rPr>
      <t>2022 год</t>
    </r>
  </si>
  <si>
    <t>Утверждено РСТ на 2023 год</t>
  </si>
  <si>
    <r>
      <t xml:space="preserve">Утверждено на </t>
    </r>
    <r>
      <rPr>
        <b/>
        <sz val="10"/>
        <rFont val="Arial Cyr"/>
        <charset val="204"/>
      </rPr>
      <t>2022 год</t>
    </r>
  </si>
  <si>
    <r>
      <t>Факт принятый РСТ</t>
    </r>
    <r>
      <rPr>
        <b/>
        <sz val="10"/>
        <rFont val="Arial Cyr"/>
        <charset val="204"/>
      </rPr>
      <t xml:space="preserve"> 2023 год</t>
    </r>
  </si>
  <si>
    <r>
      <rPr>
        <sz val="11"/>
        <rFont val="Times New Roman"/>
        <family val="1"/>
        <charset val="204"/>
      </rPr>
      <t>Утверждено на</t>
    </r>
    <r>
      <rPr>
        <b/>
        <sz val="11"/>
        <rFont val="Times New Roman"/>
        <family val="1"/>
        <charset val="204"/>
      </rPr>
      <t xml:space="preserve"> 2022 год</t>
    </r>
  </si>
  <si>
    <r>
      <t xml:space="preserve">Утверждено </t>
    </r>
    <r>
      <rPr>
        <b/>
        <sz val="11"/>
        <rFont val="Arial Cyr"/>
        <charset val="204"/>
      </rPr>
      <t>2022 год</t>
    </r>
  </si>
  <si>
    <t>Примечание</t>
  </si>
  <si>
    <t>Фактические неподконтрольные расходы за год (j-2), признанные экономически обоснованными органом исполнительной власти субъекта Российской Федерации в области государственного регулирования тарифов, тыс. руб.</t>
  </si>
  <si>
    <t>Неподконтрольные расходы, учтенные при установлении цен (тарифов) на электрическую энергию (мощность) на год (j-2), тыс. руб.</t>
  </si>
  <si>
    <t xml:space="preserve">Фактические расходы на приобретение энергетических ресурсов (в том числе топлива) и воды в (j-2)-м году, определяемые по формуле (43), исходя из фактического объема отпуска электрической энергии с шин электростанции в расчетном периоде регулирования и фактических цен на топливо, тыс. руб.
</t>
  </si>
  <si>
    <t xml:space="preserve">Расходы на приобретение энергетических ресурсов (в том числе топлива) и воды, учтенные при установлении цен (тарифов) на электрическую энергию в (j-2)-м году, тыс. руб.
</t>
  </si>
  <si>
    <t>Корректировка неподконтрольных расходов  2023 года</t>
  </si>
  <si>
    <t>Корректировка расходов на приобретение энергетических ресурсов (в том числе топлива) и воды  2023 года</t>
  </si>
  <si>
    <t>ИПЦ 2025 года, %</t>
  </si>
  <si>
    <t>Корректировка необходимой валовой выручки за 2023год</t>
  </si>
  <si>
    <t>Итого корректировка с учетом ИПЦ на 2024, 2025 гг.</t>
  </si>
  <si>
    <t>Неподконтрольные расходы (НР), утвержденные на 2023 год (за исключением расходов на инвестиции), тыс. руб.</t>
  </si>
  <si>
    <t>Неподконтрольные расходы (НР),экономически обоснованный факт за 2023 год (за исключением расходов на инвестиции), тыс. руб.</t>
  </si>
  <si>
    <t>Приложение 1</t>
  </si>
  <si>
    <t>Объем воздушных линий электропередач (ВЛЭП) и кабельных линий электропередач (КЛЭП) в условных единицах в зависимости от протяженности, напряжения, конструктивного использования и материала опор</t>
  </si>
  <si>
    <t>ЛЭП</t>
  </si>
  <si>
    <t xml:space="preserve">Напряжение, кВ </t>
  </si>
  <si>
    <t>Количество цепей на опоре</t>
  </si>
  <si>
    <t>Муниципальный район</t>
  </si>
  <si>
    <t>Адрес объекта</t>
  </si>
  <si>
    <t xml:space="preserve">№ Договора </t>
  </si>
  <si>
    <t xml:space="preserve">Дата договора </t>
  </si>
  <si>
    <t>Аренда / Собственность</t>
  </si>
  <si>
    <t>Месяц, год ввода в эксплуатацию</t>
  </si>
  <si>
    <t>ФАКТ 2023 года</t>
  </si>
  <si>
    <t xml:space="preserve"> январь 2023 года</t>
  </si>
  <si>
    <t xml:space="preserve"> февраль 2023 года</t>
  </si>
  <si>
    <t xml:space="preserve"> март 2023 года</t>
  </si>
  <si>
    <t xml:space="preserve"> апрель 2023 года</t>
  </si>
  <si>
    <t>май 2023 года</t>
  </si>
  <si>
    <t xml:space="preserve"> июнь 2023 года</t>
  </si>
  <si>
    <t xml:space="preserve"> июль 2023 года</t>
  </si>
  <si>
    <t xml:space="preserve"> август 2023 года</t>
  </si>
  <si>
    <t xml:space="preserve"> сентябрь 2023 года</t>
  </si>
  <si>
    <t xml:space="preserve"> октябрь 2023 года</t>
  </si>
  <si>
    <t xml:space="preserve"> ноябрь 2023 года</t>
  </si>
  <si>
    <t xml:space="preserve"> декабрь 2023 года</t>
  </si>
  <si>
    <t>Количество условных единиц (у) на 100 км трассы ЛЭП</t>
  </si>
  <si>
    <t>Протяжённость</t>
  </si>
  <si>
    <t>сверка</t>
  </si>
  <si>
    <t>Объём условных единиц</t>
  </si>
  <si>
    <t>Протяженность</t>
  </si>
  <si>
    <t>у/100км</t>
  </si>
  <si>
    <t>у</t>
  </si>
  <si>
    <t>Наименование объекта</t>
  </si>
  <si>
    <t xml:space="preserve"> …</t>
  </si>
  <si>
    <t>400-500</t>
  </si>
  <si>
    <t>330</t>
  </si>
  <si>
    <t>110-150</t>
  </si>
  <si>
    <t xml:space="preserve">ВН, всего </t>
  </si>
  <si>
    <t>1-20</t>
  </si>
  <si>
    <t>ж/бетон, металл</t>
  </si>
  <si>
    <t>20-35</t>
  </si>
  <si>
    <t>3-10</t>
  </si>
  <si>
    <t>СН-1, всего</t>
  </si>
  <si>
    <t>СН-2, всего</t>
  </si>
  <si>
    <t xml:space="preserve">0, 4 кВ </t>
  </si>
  <si>
    <t>Карагинский</t>
  </si>
  <si>
    <t>с. Карага, ул. Солодчука,20</t>
  </si>
  <si>
    <t xml:space="preserve">аренда </t>
  </si>
  <si>
    <t>1987,1990,2020,2008,2014</t>
  </si>
  <si>
    <t xml:space="preserve">до 1 кВ </t>
  </si>
  <si>
    <t xml:space="preserve">1. необходимо отразить наименование объектов электросетевого хозяйства в соответствующей строоке по напряжениям, при необходимости добавить/удалить строки. </t>
  </si>
  <si>
    <t>2. цветные ячейки собирают значения по объектам</t>
  </si>
  <si>
    <t xml:space="preserve"> - ячейки, предназначенные для заполнения организацией</t>
  </si>
  <si>
    <t xml:space="preserve"> - ячейки, рассчитываемые автоматически</t>
  </si>
  <si>
    <t>Приложение</t>
  </si>
  <si>
    <r>
      <t xml:space="preserve">Информация о предварительных прогнозных объемах потребления электрической энергии (мощности) на 2025 год потребителями на территории </t>
    </r>
    <r>
      <rPr>
        <b/>
        <sz val="14"/>
        <color theme="1"/>
        <rFont val="Calibri"/>
        <family val="2"/>
        <charset val="204"/>
        <scheme val="minor"/>
      </rPr>
      <t>Камчатского края</t>
    </r>
    <r>
      <rPr>
        <sz val="14"/>
        <color theme="1"/>
        <rFont val="Calibri"/>
        <family val="2"/>
        <charset val="204"/>
        <scheme val="minor"/>
      </rPr>
      <t xml:space="preserve"> (субъект Российской Федерации, входящий в Дальневосточный федеральный округ)</t>
    </r>
  </si>
  <si>
    <t>На территории, относящейся к ценовой (неценовой) зоне оптового рынка</t>
  </si>
  <si>
    <t>№</t>
  </si>
  <si>
    <t>Категория потребителей</t>
  </si>
  <si>
    <t>Прогнозный объем потребления электрической энергии (мощности), тыс.кВт*ч</t>
  </si>
  <si>
    <t>в том числе по уровням напряжения:</t>
  </si>
  <si>
    <t>Потребители электрической энергии (мощности), осуществляющие деятельность в рамках территорий опережающего социально-экономического развития (резиденты ТОР) и Свободного порта Владивосток, за исключением предусмотренных пунктами 6 – 9</t>
  </si>
  <si>
    <t>Потребители, инвестиционные проекты которых отобраны в порядке, предусмотренном постановлением Правительства Российской Федерации от 16 октября 2014 г. № 1055 «Об утверждении методики отбора инвестиционных проектов, планируемых к реализации на территориях Дальнего Востока и Байкальского региона», за исключением предусмотренных пунктами 1 и 6 - 9</t>
  </si>
  <si>
    <t>Промышленные потребители электрической энергии (мощности), технологическое присоединение энергопринимающих устройств которых к электрическим сетям осуществлено на высоком, среднем первом и (или) среднем втором уровнях напряжения, реализующие инвестиционные проекты на территории Дальневосточного федерального округа с ростом потребления электрической энергии более 10% от уровня 2020 года, за исключением предусмотренных пунктами 1, 2 и 6 - 9</t>
  </si>
  <si>
    <t>Субъекты малого и среднего предпринимательства, технологическое присоединение энергопринимающих устройств которых к электрическим сетям осуществлено на среднем первом и (или) среднем втором уровнях напряжения, за исключением предусмотренных пунктами 1 – 3 и 6 - 9</t>
  </si>
  <si>
    <t>Потребители электрической энергии (мощности), технологическое присоединение энергопринимающих устройств которых к электрическим сетям осуществлено на низком уровне напряжения, за исключением предусмотренных пунктами 1 и 6</t>
  </si>
  <si>
    <t>Потребители электрической энергии (мощности), финансирование деятельности которых осуществляется за счет средств бюджетов бюджетной системы Российской Федерации, в отношении которых поэтапно в течение пяти лет сокращается разница между ценами (тарифами) на электрическую энергию (мощность) и базовыми уровнями цен (тарифов) на электрическую энергию (мощность)</t>
  </si>
  <si>
    <t xml:space="preserve">Потребители электрической энергии (мощности), относящиеся к организациям жилищно-коммунального хозяйства, за исключением предусмотренных пунктами 5 и 6 </t>
  </si>
  <si>
    <t>Потребители электрической энергии (мощности), относящиеся к организациям топливно-энергетического комплекса, за исключением предусмотренных пунктами 5 - 7</t>
  </si>
  <si>
    <t>Потребители электрической энергии (мощности), осуществляющие деятельность в области добычи, производства, использования и обращения драгоценных металлов и драгоценных камней, за исключением предусмотренных пунктами 5 – 8</t>
  </si>
  <si>
    <t>На территориях, не объединенных в ценовые и неценовые зоны</t>
  </si>
  <si>
    <t>2025 год</t>
  </si>
  <si>
    <t>1 полугодие</t>
  </si>
  <si>
    <t>I</t>
  </si>
  <si>
    <t>По категориям потребителей, предусмотренным приложением к постановлению Правительства Российской Федерации "О критериях определения потребителей электрической энергии (мощности), в отношении которых на территориях Дальневосточного федерального округа осуществляется доведение цен (тарифов) на электрическую энергию (мощность) до планируемых на следующий период регулирования базовых уровней цен (тарифов) на электрическую энергию (мощность)" (без учета объемов электрической энергии, поставляемой в технологически изолированных территориальных электроэнергетических системах по двусторонним договорам купли-продажи электрической энергии и потребляемой объектами, введенными в эксплуатацию после 1 июля 2017 года), в том числе:</t>
  </si>
  <si>
    <t>в том числе потребители, являющиеся собственниками объектов по производству электрической энергии или владеющие на ином законном основании объектами по производству электрической энергии, производимая электрическая энергия на которых поставляется гарантирующими поставщиками (энергосбытовыми, энергоснабжающими организациями) указанным потребителям.</t>
  </si>
  <si>
    <t>Всего за год, тыс.кВт*ч</t>
  </si>
  <si>
    <t>1 п/г</t>
  </si>
  <si>
    <t>2 п/г</t>
  </si>
  <si>
    <t>II</t>
  </si>
  <si>
    <t>Объем потребления электрической энергии (мощности), включая население, прочих потребителей и объемы по двусторонним договорам</t>
  </si>
  <si>
    <t>III</t>
  </si>
  <si>
    <t>Объем электрической энергии, поставляемой в технологически изолированных территориальных электроэнергетических системах по двусторонним договорам купли-продажи электрической энергии и потребляемой объектами, введенными в эксплуатацию после 1 июля 2017 года</t>
  </si>
  <si>
    <t>IV</t>
  </si>
  <si>
    <t xml:space="preserve">Объем потребления электрической энергии (мощности) населением и приравненными к нему категориями потребителей </t>
  </si>
  <si>
    <t>Корректировка необходимой валовой выручки за 2023 год</t>
  </si>
  <si>
    <t>утверждено 2023</t>
  </si>
  <si>
    <r>
      <t xml:space="preserve">Факт                  </t>
    </r>
    <r>
      <rPr>
        <b/>
        <sz val="10"/>
        <rFont val="Times New Roman"/>
        <family val="1"/>
        <charset val="204"/>
      </rPr>
      <t>2023 год рст</t>
    </r>
  </si>
  <si>
    <r>
      <t xml:space="preserve">Расчет РСТ </t>
    </r>
    <r>
      <rPr>
        <b/>
        <sz val="10"/>
        <rFont val="Times New Roman"/>
        <family val="1"/>
        <charset val="204"/>
      </rPr>
      <t xml:space="preserve"> 2025 год</t>
    </r>
  </si>
  <si>
    <t>Утверждено на 2023 год</t>
  </si>
  <si>
    <t>факт по данным представленным в Службу 2023 года</t>
  </si>
  <si>
    <t>2 пг 2024</t>
  </si>
  <si>
    <t>ЭОТ 2024</t>
  </si>
  <si>
    <t>Тр 2024</t>
  </si>
  <si>
    <t>Сб 2024</t>
  </si>
  <si>
    <t>Рост тарифов 1 пг 2025/2пг 2024</t>
  </si>
  <si>
    <t>Т пр-ва 2024</t>
  </si>
  <si>
    <t xml:space="preserve"> - уровень потерь электрической энергии при ее передаче по электрическим сетям, установленный регулирующим органом на долгосрочный период регулирования, являющийся долгосрочным параметром регулирования сетевой организации, определенный в соответствии с пунктами 38(1) или 40(1) настоящего документа в процентах величины суммарного отпуска в сеть сетевой организации для года j-2;
</t>
  </si>
  <si>
    <t xml:space="preserve"> - уровень потерь электрической энергии при ее передаче по электрическим сетям, установленный регулирующим органом на долгосрочный период регулирования, являющийся долгосрочным параметром регулирования сетевой организации, определенный в соответствии с пунктами 38(1) или 40(1) настоящего документа в процентах величины суммарного отпуска в сеть сетевой организации для года j;
</t>
  </si>
  <si>
    <t xml:space="preserve"> - прогнозная величина суммарного отпуска электрической энергии в сеть сетевой организации в году j (тыс. кВт·ч)
</t>
  </si>
  <si>
    <t xml:space="preserve"> - прогнозная средневзвешенная цена покупки электрической энергии (мощности) в целях компенсации потерь электрической энергии при ее передаче по электрическим сетям, определяемая в соответствии с пунктом 81 настоящего документа (руб./кВт·ч)
</t>
  </si>
  <si>
    <t xml:space="preserve">ЦПj
</t>
  </si>
  <si>
    <t>ΔЭПj-2</t>
  </si>
  <si>
    <t>Nj-2 уст</t>
  </si>
  <si>
    <t>Wосj-2</t>
  </si>
  <si>
    <t>Пфj-2</t>
  </si>
  <si>
    <t>ЦПj-2</t>
  </si>
  <si>
    <t>ΔЭП'j</t>
  </si>
  <si>
    <t>Nj уст</t>
  </si>
  <si>
    <t>Wосj</t>
  </si>
  <si>
    <t>П</t>
  </si>
</sst>
</file>

<file path=xl/styles.xml><?xml version="1.0" encoding="utf-8"?>
<styleSheet xmlns="http://schemas.openxmlformats.org/spreadsheetml/2006/main">
  <numFmts count="72">
    <numFmt numFmtId="41" formatCode="_-* #,##0\ _₽_-;\-* #,##0\ _₽_-;_-* &quot;-&quot;\ _₽_-;_-@_-"/>
    <numFmt numFmtId="43" formatCode="_-* #,##0.00\ _₽_-;\-* #,##0.00\ _₽_-;_-* &quot;-&quot;??\ _₽_-;_-@_-"/>
    <numFmt numFmtId="164" formatCode="_-* #,##0_-;\-* #,##0_-;_-* &quot;-&quot;_-;_-@_-"/>
    <numFmt numFmtId="165" formatCode="_-* #,##0.00_-;\-* #,##0.00_-;_-* &quot;-&quot;??_-;_-@_-"/>
    <numFmt numFmtId="166" formatCode="#,##0.00&quot;р.&quot;;\-#,##0.00&quot;р.&quot;"/>
    <numFmt numFmtId="167" formatCode="_-* #,##0_р_._-;\-* #,##0_р_._-;_-* &quot;-&quot;_р_._-;_-@_-"/>
    <numFmt numFmtId="168" formatCode="_-* #,##0.00&quot;р.&quot;_-;\-* #,##0.00&quot;р.&quot;_-;_-* &quot;-&quot;??&quot;р.&quot;_-;_-@_-"/>
    <numFmt numFmtId="169" formatCode="_-* #,##0.00_р_._-;\-* #,##0.00_р_._-;_-* &quot;-&quot;??_р_._-;_-@_-"/>
    <numFmt numFmtId="170" formatCode="0.000"/>
    <numFmt numFmtId="171" formatCode="0.0"/>
    <numFmt numFmtId="172" formatCode="_-* #,##0.0_р_._-;\-* #,##0.0_р_._-;_-* &quot;-&quot;??_р_._-;_-@_-"/>
    <numFmt numFmtId="173" formatCode="_-* #,##0_р_._-;\-* #,##0_р_._-;_-* &quot;-&quot;??_р_._-;_-@_-"/>
    <numFmt numFmtId="174" formatCode="_-* #,##0.000_р_._-;\-* #,##0.000_р_._-;_-* &quot;-&quot;??_р_._-;_-@_-"/>
    <numFmt numFmtId="175" formatCode="_-* #,##0.0000_р_._-;\-* #,##0.0000_р_._-;_-* &quot;-&quot;??_р_._-;_-@_-"/>
    <numFmt numFmtId="176" formatCode="#,##0.000"/>
    <numFmt numFmtId="177" formatCode="_(* #,##0.00_);_(* \(#,##0.00\);_(* &quot;-&quot;??_);_(@_)"/>
    <numFmt numFmtId="178" formatCode="0.0000"/>
    <numFmt numFmtId="179" formatCode="General_)"/>
    <numFmt numFmtId="180" formatCode="#,##0.0"/>
    <numFmt numFmtId="181" formatCode="_-* #,##0.0_р_._-;\-* #,##0.0_р_._-;_-* &quot;-&quot;?_р_._-;_-@_-"/>
    <numFmt numFmtId="182" formatCode="_-* #,##0.000_р_._-;\-* #,##0.000_р_._-;_-* &quot;-&quot;???_р_._-;_-@_-"/>
    <numFmt numFmtId="183" formatCode="#,##0.00000"/>
    <numFmt numFmtId="184" formatCode="#,##0.0000"/>
    <numFmt numFmtId="185" formatCode="_-* #,##0.00_р_._-;\-* #,##0.00_р_._-;_-* &quot;-&quot;?_р_._-;_-@_-"/>
    <numFmt numFmtId="186" formatCode="_-* #,##0.00[$€-1]_-;\-* #,##0.00[$€-1]_-;_-* &quot;-&quot;??[$€-1]_-"/>
    <numFmt numFmtId="187" formatCode="0.0%"/>
    <numFmt numFmtId="188" formatCode="0.0%_);\(0.0%\)"/>
    <numFmt numFmtId="189" formatCode="#,##0_);[Red]\(#,##0\)"/>
    <numFmt numFmtId="190" formatCode="#,##0;\(#,##0\)"/>
    <numFmt numFmtId="191" formatCode="_-* #,##0.00\ _$_-;\-* #,##0.00\ _$_-;_-* &quot;-&quot;??\ _$_-;_-@_-"/>
    <numFmt numFmtId="192" formatCode="#.##0\.00"/>
    <numFmt numFmtId="193" formatCode="#\.00"/>
    <numFmt numFmtId="194" formatCode="\$#\.00"/>
    <numFmt numFmtId="195" formatCode="#\."/>
    <numFmt numFmtId="196" formatCode="_-* #,##0&quot;đ.&quot;_-;\-* #,##0&quot;đ.&quot;_-;_-* &quot;-&quot;&quot;đ.&quot;_-;_-@_-"/>
    <numFmt numFmtId="197" formatCode="_-* #,##0.00&quot;đ.&quot;_-;\-* #,##0.00&quot;đ.&quot;_-;_-* &quot;-&quot;??&quot;đ.&quot;_-;_-@_-"/>
    <numFmt numFmtId="198" formatCode="&quot;$&quot;#,##0_);[Red]\(&quot;$&quot;#,##0\)"/>
    <numFmt numFmtId="199" formatCode="#,##0.000[$р.-419];\-#,##0.000[$р.-419]"/>
    <numFmt numFmtId="200" formatCode="_-* #,##0.0\ _$_-;\-* #,##0.0\ _$_-;_-* &quot;-&quot;??\ _$_-;_-@_-"/>
    <numFmt numFmtId="201" formatCode="#,##0.0_);\(#,##0.0\)"/>
    <numFmt numFmtId="202" formatCode="#,##0_ ;[Red]\-#,##0\ "/>
    <numFmt numFmtId="203" formatCode="#,##0_);[Blue]\(#,##0\)"/>
    <numFmt numFmtId="204" formatCode="#,##0__\ \ \ \ "/>
    <numFmt numFmtId="205" formatCode="_-&quot;£&quot;* #,##0_-;\-&quot;£&quot;* #,##0_-;_-&quot;£&quot;* &quot;-&quot;_-;_-@_-"/>
    <numFmt numFmtId="206" formatCode="_-&quot;£&quot;* #,##0.00_-;\-&quot;£&quot;* #,##0.00_-;_-&quot;£&quot;* &quot;-&quot;??_-;_-@_-"/>
    <numFmt numFmtId="207" formatCode="#,##0.00&quot;т.р.&quot;;\-#,##0.00&quot;т.р.&quot;"/>
    <numFmt numFmtId="208" formatCode="#,##0.0;[Red]#,##0.0"/>
    <numFmt numFmtId="209" formatCode="_-* #,##0_đ_._-;\-* #,##0_đ_._-;_-* &quot;-&quot;_đ_._-;_-@_-"/>
    <numFmt numFmtId="210" formatCode="_-* #,##0.00_đ_._-;\-* #,##0.00_đ_._-;_-* &quot;-&quot;??_đ_._-;_-@_-"/>
    <numFmt numFmtId="211" formatCode="\(#,##0.0\)"/>
    <numFmt numFmtId="212" formatCode="#,##0\ &quot;?.&quot;;\-#,##0\ &quot;?.&quot;"/>
    <numFmt numFmtId="213" formatCode="#,##0______;;&quot;------------      &quot;"/>
    <numFmt numFmtId="214" formatCode="#,##0.00&quot; &quot;[$руб.-419];[Red]&quot;-&quot;#,##0.00&quot; &quot;[$руб.-419]"/>
    <numFmt numFmtId="215" formatCode="#,##0.000_ ;\-#,##0.000\ "/>
    <numFmt numFmtId="216" formatCode="#,##0.00_ ;[Red]\-#,##0.00\ "/>
    <numFmt numFmtId="217" formatCode="_-* #,##0\ _р_._-;\-* #,##0\ _р_._-;_-* &quot;-&quot;\ _р_._-;_-@_-"/>
    <numFmt numFmtId="218" formatCode="_-* #,##0.00\ _р_._-;\-* #,##0.00\ _р_._-;_-* &quot;-&quot;??\ _р_._-;_-@_-"/>
    <numFmt numFmtId="219" formatCode="_(* #,##0_);_(* \(#,##0\);_(* &quot;-&quot;_);_(@_)"/>
    <numFmt numFmtId="220" formatCode="_-* #,##0\ _$_-;\-* #,##0\ _$_-;_-* &quot;-&quot;\ _$_-;_-@_-"/>
    <numFmt numFmtId="221" formatCode="#,##0.00_ ;\-#,##0.00\ "/>
    <numFmt numFmtId="222" formatCode="%#\.00"/>
    <numFmt numFmtId="223" formatCode="#,##0.000000"/>
    <numFmt numFmtId="224" formatCode="0.00000"/>
    <numFmt numFmtId="225" formatCode="#,##0.00_р_."/>
    <numFmt numFmtId="226" formatCode="#,##0_р_."/>
    <numFmt numFmtId="227" formatCode="#,##0.0000000"/>
    <numFmt numFmtId="228" formatCode="#,##0.0000_р_."/>
    <numFmt numFmtId="232" formatCode="#\ ##0.000"/>
    <numFmt numFmtId="233" formatCode="_-* #,##0\ _d_._-;\-* #,##0\ _d_._-;_-* &quot;-&quot;\ _d_._-;_-@_-"/>
    <numFmt numFmtId="234" formatCode="_-* #,##0.00\ _d_._-;\-* #,##0.00\ _d_._-;_-* &quot;-&quot;??\ _d_._-;_-@_-"/>
    <numFmt numFmtId="235" formatCode="##,##0.000"/>
    <numFmt numFmtId="236" formatCode="0_)"/>
  </numFmts>
  <fonts count="25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sz val="10"/>
      <name val="Times New Roman"/>
      <family val="1"/>
      <charset val="204"/>
    </font>
    <font>
      <b/>
      <sz val="13"/>
      <name val="Times New Roman"/>
      <family val="1"/>
      <charset val="204"/>
    </font>
    <font>
      <b/>
      <sz val="12"/>
      <name val="Times New Roman"/>
      <family val="1"/>
      <charset val="204"/>
    </font>
    <font>
      <sz val="11"/>
      <name val="Times New Roman"/>
      <family val="1"/>
      <charset val="204"/>
    </font>
    <font>
      <sz val="8"/>
      <color indexed="9"/>
      <name val="Times New Roman"/>
      <family val="1"/>
      <charset val="204"/>
    </font>
    <font>
      <sz val="8"/>
      <name val="Times New Roman"/>
      <family val="1"/>
      <charset val="204"/>
    </font>
    <font>
      <sz val="8"/>
      <name val="Arial Cyr"/>
      <charset val="204"/>
    </font>
    <font>
      <b/>
      <sz val="10"/>
      <name val="Times New Roman"/>
      <family val="1"/>
      <charset val="204"/>
    </font>
    <font>
      <sz val="10"/>
      <color indexed="9"/>
      <name val="Times New Roman"/>
      <family val="1"/>
      <charset val="204"/>
    </font>
    <font>
      <sz val="11"/>
      <color indexed="9"/>
      <name val="Times New Roman"/>
      <family val="1"/>
      <charset val="204"/>
    </font>
    <font>
      <sz val="9"/>
      <name val="Times New Roman"/>
      <family val="1"/>
      <charset val="204"/>
    </font>
    <font>
      <b/>
      <sz val="11"/>
      <name val="Times New Roman"/>
      <family val="1"/>
      <charset val="204"/>
    </font>
    <font>
      <vertAlign val="subscript"/>
      <sz val="11"/>
      <name val="Times New Roman"/>
      <family val="1"/>
      <charset val="204"/>
    </font>
    <font>
      <b/>
      <sz val="10"/>
      <name val="Arial Cyr"/>
      <charset val="204"/>
    </font>
    <font>
      <b/>
      <sz val="12"/>
      <name val="Arial Cyr"/>
      <charset val="204"/>
    </font>
    <font>
      <sz val="12"/>
      <name val="Arial Cyr"/>
      <charset val="204"/>
    </font>
    <font>
      <b/>
      <sz val="11"/>
      <name val="Arial Cyr"/>
      <charset val="204"/>
    </font>
    <font>
      <sz val="12"/>
      <name val="Arial"/>
      <family val="2"/>
      <charset val="204"/>
    </font>
    <font>
      <b/>
      <sz val="9"/>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sz val="10"/>
      <name val="Arial"/>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9"/>
      <name val="Tahoma"/>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name val="Arial"/>
      <family val="2"/>
      <charset val="204"/>
    </font>
    <font>
      <sz val="9"/>
      <color indexed="9"/>
      <name val="Times New Roman"/>
      <family val="1"/>
      <charset val="204"/>
    </font>
    <font>
      <sz val="10"/>
      <name val="Arial Unicode MS"/>
      <family val="2"/>
      <charset val="204"/>
    </font>
    <font>
      <sz val="10"/>
      <name val="Times New Roman"/>
      <family val="1"/>
      <charset val="204"/>
    </font>
    <font>
      <b/>
      <sz val="12"/>
      <name val="Times New Roman"/>
      <family val="1"/>
      <charset val="204"/>
    </font>
    <font>
      <b/>
      <sz val="10"/>
      <name val="Times New Roman"/>
      <family val="1"/>
      <charset val="204"/>
    </font>
    <font>
      <sz val="8"/>
      <color indexed="9"/>
      <name val="Times New Roman"/>
      <family val="1"/>
      <charset val="204"/>
    </font>
    <font>
      <sz val="8"/>
      <name val="Times New Roman"/>
      <family val="1"/>
      <charset val="204"/>
    </font>
    <font>
      <sz val="10"/>
      <color theme="0" tint="-4.9989318521683403E-2"/>
      <name val="Times New Roman"/>
      <family val="1"/>
      <charset val="204"/>
    </font>
    <font>
      <sz val="8"/>
      <color theme="0" tint="-4.9989318521683403E-2"/>
      <name val="Times New Roman"/>
      <family val="1"/>
      <charset val="204"/>
    </font>
    <font>
      <sz val="10"/>
      <color rgb="FFFF0000"/>
      <name val="Times New Roman"/>
      <family val="1"/>
      <charset val="204"/>
    </font>
    <font>
      <sz val="8"/>
      <color rgb="FFFF0000"/>
      <name val="Times New Roman"/>
      <family val="1"/>
      <charset val="204"/>
    </font>
    <font>
      <sz val="10"/>
      <name val="Times New Roman CYR"/>
      <charset val="204"/>
    </font>
    <font>
      <sz val="10"/>
      <name val="Times New Roman Cyr"/>
    </font>
    <font>
      <sz val="10"/>
      <name val="Arial Cyr"/>
      <family val="2"/>
      <charset val="204"/>
    </font>
    <font>
      <b/>
      <sz val="10"/>
      <color indexed="12"/>
      <name val="Arial Cyr"/>
      <family val="2"/>
      <charset val="204"/>
    </font>
    <font>
      <sz val="13"/>
      <name val="Times New Roman"/>
      <family val="1"/>
      <charset val="204"/>
    </font>
    <font>
      <b/>
      <sz val="11"/>
      <name val="Times New Roman Cyr"/>
      <charset val="204"/>
    </font>
    <font>
      <sz val="11"/>
      <name val="Times New Roman CYR"/>
      <charset val="204"/>
    </font>
    <font>
      <sz val="16"/>
      <color rgb="FFFF0000"/>
      <name val="Times New Roman"/>
      <family val="1"/>
      <charset val="204"/>
    </font>
    <font>
      <sz val="11"/>
      <name val="Arial"/>
      <family val="2"/>
      <charset val="204"/>
    </font>
    <font>
      <sz val="11"/>
      <name val="Arial Cyr"/>
      <charset val="204"/>
    </font>
    <font>
      <b/>
      <sz val="11"/>
      <color rgb="FFC00000"/>
      <name val="Times New Roman"/>
      <family val="1"/>
      <charset val="204"/>
    </font>
    <font>
      <sz val="14"/>
      <name val="Times New Roman"/>
      <family val="1"/>
      <charset val="204"/>
    </font>
    <font>
      <b/>
      <sz val="11"/>
      <color theme="1"/>
      <name val="Calibri"/>
      <family val="2"/>
      <charset val="204"/>
      <scheme val="minor"/>
    </font>
    <font>
      <sz val="10"/>
      <name val="Helv"/>
    </font>
    <font>
      <sz val="10"/>
      <name val="Helv"/>
      <charset val="204"/>
    </font>
    <font>
      <sz val="8"/>
      <color indexed="12"/>
      <name val="Arial"/>
      <family val="2"/>
      <charset val="204"/>
    </font>
    <font>
      <sz val="11"/>
      <name val="?l?r ?o?S?V?b?N"/>
      <family val="3"/>
    </font>
    <font>
      <sz val="10"/>
      <name val="’†?S?V?b?N‘М"/>
      <family val="3"/>
      <charset val="128"/>
    </font>
    <font>
      <sz val="10"/>
      <name val="Arial Cyr"/>
    </font>
    <font>
      <sz val="1"/>
      <color indexed="8"/>
      <name val="Courier"/>
      <family val="1"/>
      <charset val="204"/>
    </font>
    <font>
      <b/>
      <sz val="1"/>
      <color indexed="8"/>
      <name val="Courier"/>
      <family val="1"/>
      <charset val="204"/>
    </font>
    <font>
      <sz val="10"/>
      <name val="MS Sans Serif"/>
      <family val="2"/>
      <charset val="204"/>
    </font>
    <font>
      <u/>
      <sz val="10"/>
      <color indexed="12"/>
      <name val="Courier"/>
      <family val="3"/>
    </font>
    <font>
      <sz val="9"/>
      <color indexed="56"/>
      <name val="Frutiger 45 Light"/>
      <family val="2"/>
    </font>
    <font>
      <sz val="10"/>
      <name val="Times New Roman"/>
      <family val="1"/>
    </font>
    <font>
      <sz val="10"/>
      <name val="Tahoma"/>
      <family val="2"/>
      <charset val="204"/>
    </font>
    <font>
      <sz val="10"/>
      <color indexed="57"/>
      <name val="Wingdings"/>
      <charset val="2"/>
    </font>
    <font>
      <sz val="8"/>
      <name val="Palatino"/>
      <family val="1"/>
    </font>
    <font>
      <sz val="12"/>
      <name val="Tms Rmn"/>
      <charset val="204"/>
    </font>
    <font>
      <u/>
      <sz val="8"/>
      <color indexed="12"/>
      <name val="Arial Cyr"/>
      <charset val="204"/>
    </font>
    <font>
      <u/>
      <sz val="11"/>
      <color rgb="FF0000FF"/>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0"/>
      <name val="Arial"/>
      <family val="2"/>
    </font>
    <font>
      <sz val="9"/>
      <name val="Futura UBS Bk"/>
      <family val="2"/>
    </font>
    <font>
      <sz val="6"/>
      <color indexed="16"/>
      <name val="Palatino"/>
      <family val="1"/>
    </font>
    <font>
      <b/>
      <i/>
      <sz val="16"/>
      <color rgb="FF000000"/>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8"/>
      <color indexed="12"/>
      <name val="Palatino"/>
      <family val="1"/>
    </font>
    <font>
      <sz val="12"/>
      <name val="Gill Sans"/>
    </font>
    <font>
      <i/>
      <sz val="10"/>
      <name val="PragmaticaC"/>
      <charset val="204"/>
    </font>
    <font>
      <sz val="14"/>
      <name val="NewtonC"/>
      <charset val="204"/>
    </font>
    <font>
      <sz val="8"/>
      <name val="Helv"/>
      <charset val="204"/>
    </font>
    <font>
      <sz val="10"/>
      <name val="Palatino"/>
      <family val="1"/>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b/>
      <i/>
      <u/>
      <sz val="11"/>
      <color rgb="FF000000"/>
      <name val="Calibri"/>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0"/>
      <color indexed="8"/>
      <name val="Arial Cyr"/>
      <family val="2"/>
      <charset val="204"/>
    </font>
    <font>
      <sz val="12"/>
      <color indexed="8"/>
      <name val="Palatino"/>
      <family val="1"/>
    </font>
    <font>
      <sz val="11"/>
      <name val="Helvetica-Black"/>
    </font>
    <font>
      <sz val="11"/>
      <color indexed="8"/>
      <name val="Helvetica-Black"/>
    </font>
    <font>
      <sz val="11"/>
      <name val="Tahoma"/>
      <family val="2"/>
      <charset val="204"/>
    </font>
    <font>
      <b/>
      <sz val="8"/>
      <name val="Palatino"/>
      <family val="1"/>
    </font>
    <font>
      <u/>
      <sz val="8"/>
      <color indexed="8"/>
      <name val="Arial"/>
      <family val="2"/>
    </font>
    <font>
      <b/>
      <i/>
      <sz val="8"/>
      <name val="Helv"/>
    </font>
    <font>
      <b/>
      <sz val="8"/>
      <name val="Arial Cyr"/>
      <family val="2"/>
      <charset val="204"/>
    </font>
    <font>
      <u/>
      <sz val="11"/>
      <color indexed="12"/>
      <name val="Calibri"/>
      <family val="2"/>
      <charset val="204"/>
    </font>
    <font>
      <u/>
      <sz val="9"/>
      <color indexed="12"/>
      <name val="Tahoma"/>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sz val="9"/>
      <name val="Tahoma"/>
      <family val="2"/>
      <charset val="204"/>
    </font>
    <font>
      <b/>
      <sz val="14"/>
      <name val="Arial Cyr"/>
      <family val="2"/>
      <charset val="204"/>
    </font>
    <font>
      <b/>
      <sz val="14"/>
      <name val="Arial"/>
      <family val="2"/>
      <charset val="204"/>
    </font>
    <font>
      <sz val="10"/>
      <color indexed="9"/>
      <name val="Arial Cyr"/>
      <family val="2"/>
      <charset val="204"/>
    </font>
    <font>
      <sz val="12"/>
      <name val="Arial Cyr"/>
      <family val="2"/>
      <charset val="204"/>
    </font>
    <font>
      <sz val="10"/>
      <color indexed="64"/>
      <name val="Arial"/>
      <family val="2"/>
      <charset val="204"/>
    </font>
    <font>
      <sz val="11"/>
      <color theme="1"/>
      <name val="Calibri"/>
      <family val="2"/>
      <scheme val="minor"/>
    </font>
    <font>
      <sz val="8"/>
      <name val="Arial"/>
      <family val="2"/>
    </font>
    <font>
      <sz val="11"/>
      <color theme="1"/>
      <name val="Arial"/>
      <family val="2"/>
      <charset val="204"/>
    </font>
    <font>
      <b/>
      <i/>
      <sz val="10"/>
      <color indexed="10"/>
      <name val="Arial Cyr"/>
      <family val="2"/>
      <charset val="204"/>
    </font>
    <font>
      <b/>
      <sz val="11"/>
      <name val="Arial Cyr"/>
      <family val="2"/>
      <charset val="204"/>
    </font>
    <font>
      <sz val="11"/>
      <name val="Times New Roman CYR"/>
      <family val="1"/>
      <charset val="204"/>
    </font>
    <font>
      <sz val="11"/>
      <color indexed="8"/>
      <name val="Calibri"/>
      <family val="2"/>
    </font>
    <font>
      <b/>
      <i/>
      <sz val="14"/>
      <color indexed="57"/>
      <name val="Arial Cyr"/>
      <family val="2"/>
      <charset val="204"/>
    </font>
    <font>
      <sz val="10"/>
      <color indexed="8"/>
      <name val="Times New Roman Cyr"/>
      <family val="1"/>
      <charset val="204"/>
    </font>
    <font>
      <sz val="14"/>
      <name val="Arial Cyr"/>
      <family val="2"/>
      <charset val="204"/>
    </font>
    <font>
      <b/>
      <sz val="9"/>
      <color indexed="81"/>
      <name val="Tahoma"/>
      <family val="2"/>
      <charset val="204"/>
    </font>
    <font>
      <sz val="9"/>
      <color indexed="81"/>
      <name val="Tahoma"/>
      <family val="2"/>
      <charset val="204"/>
    </font>
    <font>
      <b/>
      <sz val="14"/>
      <color rgb="FFC00000"/>
      <name val="Times New Roman"/>
      <family val="1"/>
      <charset val="204"/>
    </font>
    <font>
      <b/>
      <sz val="12"/>
      <color theme="1"/>
      <name val="Calibri"/>
      <family val="2"/>
      <charset val="204"/>
      <scheme val="minor"/>
    </font>
    <font>
      <sz val="12"/>
      <color theme="1"/>
      <name val="Calibri"/>
      <family val="2"/>
      <charset val="204"/>
      <scheme val="minor"/>
    </font>
    <font>
      <sz val="11"/>
      <color rgb="FFFF0000"/>
      <name val="Calibri"/>
      <family val="2"/>
      <charset val="204"/>
      <scheme val="minor"/>
    </font>
    <font>
      <sz val="9"/>
      <color theme="1"/>
      <name val="Calibri"/>
      <family val="2"/>
      <charset val="204"/>
      <scheme val="minor"/>
    </font>
    <font>
      <sz val="11"/>
      <color theme="1"/>
      <name val="Times New Roman"/>
      <family val="1"/>
      <charset val="204"/>
    </font>
    <font>
      <b/>
      <sz val="14"/>
      <name val="Times New Roman"/>
      <family val="1"/>
      <charset val="204"/>
    </font>
    <font>
      <b/>
      <sz val="10"/>
      <name val="Times New Roman CYR"/>
      <charset val="204"/>
    </font>
    <font>
      <b/>
      <sz val="12"/>
      <color indexed="10"/>
      <name val="Times New Roman"/>
      <family val="1"/>
      <charset val="204"/>
    </font>
    <font>
      <b/>
      <sz val="12"/>
      <name val="Times New Roman Cyr"/>
      <charset val="204"/>
    </font>
    <font>
      <sz val="12"/>
      <name val="Times New Roman Cyr"/>
      <charset val="204"/>
    </font>
    <font>
      <b/>
      <sz val="12"/>
      <color rgb="FFC00000"/>
      <name val="Times New Roman CYR"/>
      <charset val="204"/>
    </font>
    <font>
      <sz val="12"/>
      <color theme="1"/>
      <name val="Times New Roman Cyr"/>
      <charset val="204"/>
    </font>
    <font>
      <b/>
      <sz val="12"/>
      <color rgb="FFFF0000"/>
      <name val="Times New Roman"/>
      <family val="1"/>
      <charset val="204"/>
    </font>
    <font>
      <sz val="12"/>
      <color rgb="FF7030A0"/>
      <name val="Times New Roman Cyr"/>
      <charset val="204"/>
    </font>
    <font>
      <sz val="12"/>
      <color theme="6" tint="-0.499984740745262"/>
      <name val="Times New Roman CYR"/>
      <charset val="204"/>
    </font>
    <font>
      <sz val="14"/>
      <color theme="1"/>
      <name val="Times New Roman"/>
      <family val="1"/>
      <charset val="204"/>
    </font>
    <font>
      <b/>
      <sz val="10"/>
      <color indexed="60"/>
      <name val="Times New Roman"/>
      <family val="1"/>
      <charset val="204"/>
    </font>
    <font>
      <vertAlign val="superscript"/>
      <sz val="10"/>
      <name val="Arial Cyr"/>
      <charset val="204"/>
    </font>
    <font>
      <vertAlign val="subscript"/>
      <sz val="10"/>
      <name val="Arial Cyr"/>
      <charset val="204"/>
    </font>
    <font>
      <sz val="14"/>
      <name val="Times New Roman Cyr"/>
      <charset val="204"/>
    </font>
    <font>
      <vertAlign val="subscript"/>
      <sz val="14"/>
      <name val="Times New Roman Cyr"/>
      <charset val="204"/>
    </font>
    <font>
      <vertAlign val="subscript"/>
      <sz val="10"/>
      <name val="Times New Roman CYR"/>
      <charset val="204"/>
    </font>
    <font>
      <sz val="14"/>
      <color rgb="FF000000"/>
      <name val="Arial Narrow"/>
      <family val="2"/>
      <charset val="204"/>
    </font>
    <font>
      <b/>
      <sz val="11"/>
      <color rgb="FFC00000"/>
      <name val="Arial Cyr"/>
      <charset val="204"/>
    </font>
    <font>
      <b/>
      <sz val="10"/>
      <color rgb="FFC00000"/>
      <name val="Arial Cyr"/>
      <charset val="204"/>
    </font>
    <font>
      <b/>
      <sz val="9"/>
      <color rgb="FFC00000"/>
      <name val="Arial Cyr"/>
      <charset val="204"/>
    </font>
    <font>
      <sz val="10"/>
      <color rgb="FFFFFF00"/>
      <name val="Times New Roman CYR"/>
      <charset val="204"/>
    </font>
    <font>
      <b/>
      <sz val="8"/>
      <color rgb="FFC00000"/>
      <name val="Arial Cyr"/>
      <charset val="204"/>
    </font>
    <font>
      <b/>
      <sz val="10"/>
      <color rgb="FFC00000"/>
      <name val="Times New Roman"/>
      <family val="1"/>
      <charset val="204"/>
    </font>
    <font>
      <vertAlign val="superscript"/>
      <sz val="10"/>
      <name val="Times New Roman CYR"/>
      <charset val="204"/>
    </font>
    <font>
      <sz val="14"/>
      <color theme="1"/>
      <name val="Calibri"/>
      <family val="2"/>
      <charset val="204"/>
      <scheme val="minor"/>
    </font>
    <font>
      <sz val="10"/>
      <name val="Times New Roman Cyr"/>
      <family val="1"/>
      <charset val="204"/>
    </font>
    <font>
      <sz val="9"/>
      <color indexed="9"/>
      <name val="Tahoma"/>
      <family val="2"/>
      <charset val="204"/>
    </font>
    <font>
      <b/>
      <sz val="14"/>
      <name val="Tahoma"/>
      <family val="2"/>
      <charset val="204"/>
    </font>
    <font>
      <sz val="14"/>
      <color rgb="FF0000FF"/>
      <name val="Times New Roman Cyr"/>
      <charset val="204"/>
    </font>
    <font>
      <b/>
      <sz val="11"/>
      <name val="Tahoma"/>
      <family val="2"/>
      <charset val="204"/>
    </font>
    <font>
      <sz val="9"/>
      <color indexed="8"/>
      <name val="Tahoma"/>
      <family val="2"/>
      <charset val="204"/>
    </font>
    <font>
      <sz val="12"/>
      <name val="Tahoma"/>
      <family val="2"/>
      <charset val="204"/>
    </font>
    <font>
      <sz val="11"/>
      <color rgb="FF002060"/>
      <name val="Calibri"/>
      <family val="2"/>
      <charset val="204"/>
      <scheme val="minor"/>
    </font>
    <font>
      <b/>
      <sz val="9"/>
      <color indexed="9"/>
      <name val="Tahoma"/>
      <family val="2"/>
      <charset val="204"/>
    </font>
    <font>
      <sz val="9"/>
      <color indexed="11"/>
      <name val="Tahoma"/>
      <family val="2"/>
      <charset val="204"/>
    </font>
    <font>
      <sz val="9"/>
      <color indexed="8"/>
      <name val="Times New Roman"/>
      <family val="1"/>
      <charset val="204"/>
    </font>
    <font>
      <b/>
      <sz val="14"/>
      <color theme="1"/>
      <name val="Calibri"/>
      <family val="2"/>
      <charset val="204"/>
      <scheme val="minor"/>
    </font>
    <font>
      <sz val="11"/>
      <color theme="1" tint="0.499984740745262"/>
      <name val="Calibri"/>
      <family val="2"/>
      <charset val="204"/>
      <scheme val="minor"/>
    </font>
    <font>
      <sz val="10"/>
      <color theme="1"/>
      <name val="Arial Cyr"/>
      <family val="2"/>
      <charset val="204"/>
    </font>
    <font>
      <sz val="10"/>
      <name val="Courier Cyr"/>
      <family val="2"/>
    </font>
    <font>
      <b/>
      <sz val="10"/>
      <color indexed="9"/>
      <name val="Verdana"/>
      <family val="2"/>
      <charset val="204"/>
    </font>
    <font>
      <sz val="10"/>
      <color indexed="9"/>
      <name val="Arial"/>
      <family val="2"/>
      <charset val="204"/>
    </font>
    <font>
      <sz val="10"/>
      <color indexed="8"/>
      <name val="Verdana"/>
      <family val="2"/>
      <charset val="204"/>
    </font>
    <font>
      <b/>
      <u/>
      <sz val="9"/>
      <color indexed="12"/>
      <name val="Tahoma"/>
      <family val="2"/>
      <charset val="204"/>
    </font>
    <font>
      <sz val="11"/>
      <color theme="0"/>
      <name val="Calibri"/>
      <family val="2"/>
      <charset val="204"/>
      <scheme val="minor"/>
    </font>
    <font>
      <sz val="10"/>
      <name val="NTHarmonica"/>
      <charset val="204"/>
    </font>
    <font>
      <b/>
      <sz val="13"/>
      <color theme="3"/>
      <name val="Calibri"/>
      <family val="2"/>
      <charset val="204"/>
      <scheme val="minor"/>
    </font>
    <font>
      <sz val="11"/>
      <color rgb="FF006100"/>
      <name val="Calibri"/>
      <family val="2"/>
      <charset val="204"/>
      <scheme val="minor"/>
    </font>
    <font>
      <b/>
      <sz val="11"/>
      <color rgb="FFFA7D00"/>
      <name val="Calibri"/>
      <family val="2"/>
      <charset val="204"/>
      <scheme val="minor"/>
    </font>
    <font>
      <sz val="10"/>
      <color theme="0"/>
      <name val="Arial Cyr"/>
      <family val="2"/>
      <charset val="204"/>
    </font>
    <font>
      <sz val="10"/>
      <color indexed="12"/>
      <name val="Arial"/>
      <family val="2"/>
      <charset val="204"/>
    </font>
    <font>
      <b/>
      <sz val="12"/>
      <color indexed="8"/>
      <name val="Times New Roman"/>
      <family val="2"/>
      <charset val="204"/>
    </font>
    <font>
      <b/>
      <sz val="12"/>
      <color rgb="FF3F3F3F"/>
      <name val="Times New Roman"/>
      <family val="2"/>
      <charset val="204"/>
    </font>
    <font>
      <b/>
      <sz val="10"/>
      <color rgb="FFFA7D00"/>
      <name val="Arial Cyr"/>
      <family val="2"/>
      <charset val="204"/>
    </font>
    <font>
      <u/>
      <sz val="10"/>
      <color theme="10"/>
      <name val="Arial Cyr"/>
      <charset val="204"/>
    </font>
    <font>
      <u/>
      <sz val="8"/>
      <color theme="10"/>
      <name val="Arial"/>
      <family val="2"/>
      <charset val="204"/>
    </font>
    <font>
      <u/>
      <sz val="10.8"/>
      <color theme="10"/>
      <name val="Times New Roman"/>
      <family val="2"/>
      <charset val="204"/>
    </font>
    <font>
      <u/>
      <sz val="11"/>
      <color theme="10"/>
      <name val="Calibri"/>
      <family val="2"/>
      <charset val="204"/>
    </font>
    <font>
      <b/>
      <sz val="10"/>
      <color theme="0"/>
      <name val="Arial Cyr"/>
      <family val="2"/>
      <charset val="204"/>
    </font>
    <font>
      <sz val="11"/>
      <color indexed="8"/>
      <name val="Times New Roman"/>
      <family val="1"/>
      <charset val="204"/>
    </font>
    <font>
      <sz val="11"/>
      <color theme="1"/>
      <name val="Times New Roman"/>
      <family val="2"/>
      <charset val="204"/>
    </font>
    <font>
      <sz val="12"/>
      <color rgb="FF9C0006"/>
      <name val="Monotype Corsiva"/>
      <family val="2"/>
      <charset val="204"/>
    </font>
    <font>
      <sz val="12"/>
      <color theme="1"/>
      <name val="Times New Roman"/>
      <family val="2"/>
      <charset val="204"/>
    </font>
    <font>
      <sz val="10"/>
      <color rgb="FF006100"/>
      <name val="Arial Cyr"/>
      <family val="2"/>
      <charset val="204"/>
    </font>
    <font>
      <b/>
      <sz val="11"/>
      <color rgb="FF3F3F3F"/>
      <name val="Calibri"/>
      <family val="2"/>
      <charset val="204"/>
      <scheme val="minor"/>
    </font>
    <font>
      <i/>
      <sz val="1"/>
      <color indexed="8"/>
      <name val="Courier"/>
      <family val="1"/>
      <charset val="204"/>
    </font>
    <font>
      <sz val="12"/>
      <color rgb="FFFF0000"/>
      <name val="Times New Roman Cyr"/>
      <charset val="204"/>
    </font>
  </fonts>
  <fills count="1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27"/>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39997558519241921"/>
        <bgColor indexed="64"/>
      </patternFill>
    </fill>
    <fill>
      <patternFill patternType="solid">
        <fgColor rgb="FF00FF00"/>
        <bgColor indexed="64"/>
      </patternFill>
    </fill>
    <fill>
      <patternFill patternType="solid">
        <fgColor rgb="FFCCFFFF"/>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32"/>
        <bgColor indexed="64"/>
      </patternFill>
    </fill>
    <fill>
      <patternFill patternType="solid">
        <fgColor indexed="43"/>
        <bgColor indexed="26"/>
      </patternFill>
    </fill>
    <fill>
      <patternFill patternType="solid">
        <fgColor indexed="26"/>
        <bgColor indexed="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CCFF"/>
        <bgColor indexed="64"/>
      </patternFill>
    </fill>
    <fill>
      <patternFill patternType="solid">
        <fgColor rgb="FF66FFFF"/>
        <bgColor indexed="64"/>
      </patternFill>
    </fill>
    <fill>
      <patternFill patternType="solid">
        <fgColor theme="2"/>
        <bgColor indexed="64"/>
      </patternFill>
    </fill>
    <fill>
      <patternFill patternType="solid">
        <fgColor theme="3" tint="0.59999389629810485"/>
        <bgColor indexed="64"/>
      </patternFill>
    </fill>
    <fill>
      <patternFill patternType="solid">
        <fgColor rgb="FFFF99FF"/>
        <bgColor indexed="64"/>
      </patternFill>
    </fill>
    <fill>
      <patternFill patternType="solid">
        <fgColor rgb="FF59E6F9"/>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CCFF99"/>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50"/>
        <bgColor indexed="64"/>
      </patternFill>
    </fill>
    <fill>
      <patternFill patternType="solid">
        <fgColor indexed="9"/>
        <bgColor indexed="64"/>
      </patternFill>
    </fill>
    <fill>
      <patternFill patternType="solid">
        <fgColor rgb="FFFF99CC"/>
        <bgColor indexed="64"/>
      </patternFill>
    </fill>
    <fill>
      <patternFill patternType="solid">
        <fgColor rgb="FFCCFFCC"/>
        <bgColor indexed="64"/>
      </patternFill>
    </fill>
    <fill>
      <patternFill patternType="solid">
        <fgColor rgb="FFFFFFCC"/>
        <bgColor indexed="64"/>
      </patternFill>
    </fill>
    <fill>
      <patternFill patternType="solid">
        <fgColor rgb="FFFF6699"/>
        <bgColor indexed="64"/>
      </patternFill>
    </fill>
    <fill>
      <patternFill patternType="solid">
        <fgColor rgb="FFB1FCA4"/>
        <bgColor indexed="64"/>
      </patternFill>
    </fill>
    <fill>
      <patternFill patternType="solid">
        <fgColor rgb="FFFFFF99"/>
        <bgColor indexed="64"/>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7"/>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59999389629810485"/>
        <bgColor indexed="65"/>
      </patternFill>
    </fill>
  </fills>
  <borders count="13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style="medium">
        <color indexed="64"/>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hair">
        <color indexed="64"/>
      </left>
      <right/>
      <top style="hair">
        <color indexed="64"/>
      </top>
      <bottom style="hair">
        <color indexed="9"/>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bottom/>
      <diagonal/>
    </border>
    <border>
      <left/>
      <right/>
      <top style="thin">
        <color indexed="64"/>
      </top>
      <bottom style="double">
        <color indexed="64"/>
      </bottom>
      <diagonal/>
    </border>
    <border>
      <left/>
      <right/>
      <top/>
      <bottom style="dotted">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ck">
        <color indexed="23"/>
      </left>
      <right style="thick">
        <color indexed="23"/>
      </right>
      <top style="thick">
        <color indexed="23"/>
      </top>
      <bottom style="thick">
        <color indexed="23"/>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top style="thin">
        <color indexed="22"/>
      </top>
      <bottom style="thin">
        <color indexed="22"/>
      </bottom>
      <diagonal/>
    </border>
    <border>
      <left/>
      <right/>
      <top style="thin">
        <color indexed="22"/>
      </top>
      <bottom/>
      <diagonal/>
    </border>
    <border>
      <left style="thin">
        <color theme="1" tint="0.499984740745262"/>
      </left>
      <right style="thin">
        <color indexed="22"/>
      </right>
      <top style="thin">
        <color theme="1" tint="0.499984740745262"/>
      </top>
      <bottom style="thin">
        <color indexed="22"/>
      </bottom>
      <diagonal/>
    </border>
    <border>
      <left style="thin">
        <color indexed="22"/>
      </left>
      <right/>
      <top style="thin">
        <color theme="1" tint="0.499984740745262"/>
      </top>
      <bottom style="thin">
        <color indexed="22"/>
      </bottom>
      <diagonal/>
    </border>
    <border>
      <left/>
      <right style="thin">
        <color indexed="22"/>
      </right>
      <top style="thin">
        <color theme="1" tint="0.499984740745262"/>
      </top>
      <bottom style="thin">
        <color indexed="22"/>
      </bottom>
      <diagonal/>
    </border>
    <border>
      <left style="double">
        <color theme="0" tint="-0.499984740745262"/>
      </left>
      <right style="thin">
        <color indexed="22"/>
      </right>
      <top style="thin">
        <color theme="1" tint="0.499984740745262"/>
      </top>
      <bottom/>
      <diagonal/>
    </border>
    <border>
      <left style="thin">
        <color indexed="22"/>
      </left>
      <right style="thin">
        <color indexed="22"/>
      </right>
      <top style="thin">
        <color theme="1" tint="0.499984740745262"/>
      </top>
      <bottom/>
      <diagonal/>
    </border>
    <border>
      <left style="thin">
        <color indexed="22"/>
      </left>
      <right style="double">
        <color theme="0" tint="-0.499984740745262"/>
      </right>
      <top style="thin">
        <color theme="1" tint="0.499984740745262"/>
      </top>
      <bottom/>
      <diagonal/>
    </border>
    <border>
      <left style="double">
        <color theme="0" tint="-0.499984740745262"/>
      </left>
      <right/>
      <top style="thin">
        <color theme="1" tint="0.499984740745262"/>
      </top>
      <bottom/>
      <diagonal/>
    </border>
    <border>
      <left/>
      <right/>
      <top style="thin">
        <color theme="1" tint="0.499984740745262"/>
      </top>
      <bottom/>
      <diagonal/>
    </border>
    <border>
      <left/>
      <right style="thin">
        <color indexed="22"/>
      </right>
      <top style="thin">
        <color theme="1" tint="0.499984740745262"/>
      </top>
      <bottom/>
      <diagonal/>
    </border>
    <border>
      <left/>
      <right/>
      <top style="thin">
        <color theme="1" tint="0.499984740745262"/>
      </top>
      <bottom style="thin">
        <color indexed="22"/>
      </bottom>
      <diagonal/>
    </border>
    <border>
      <left style="thin">
        <color theme="1" tint="0.49998474074526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double">
        <color theme="0" tint="-0.499984740745262"/>
      </left>
      <right style="thin">
        <color indexed="22"/>
      </right>
      <top/>
      <bottom/>
      <diagonal/>
    </border>
    <border>
      <left style="thin">
        <color indexed="22"/>
      </left>
      <right style="thin">
        <color indexed="22"/>
      </right>
      <top/>
      <bottom/>
      <diagonal/>
    </border>
    <border>
      <left style="thin">
        <color indexed="22"/>
      </left>
      <right style="double">
        <color theme="0" tint="-0.499984740745262"/>
      </right>
      <top/>
      <bottom/>
      <diagonal/>
    </border>
    <border>
      <left style="thin">
        <color indexed="22"/>
      </left>
      <right style="thick">
        <color indexed="22"/>
      </right>
      <top style="thin">
        <color indexed="22"/>
      </top>
      <bottom style="thin">
        <color indexed="22"/>
      </bottom>
      <diagonal/>
    </border>
    <border>
      <left/>
      <right/>
      <top/>
      <bottom style="thin">
        <color indexed="22"/>
      </bottom>
      <diagonal/>
    </border>
    <border>
      <left style="double">
        <color theme="0" tint="-0.49998474074526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double">
        <color theme="0" tint="-0.499984740745262"/>
      </right>
      <top/>
      <bottom style="thin">
        <color indexed="22"/>
      </bottom>
      <diagonal/>
    </border>
    <border>
      <left style="thin">
        <color theme="1" tint="0.499984740745262"/>
      </left>
      <right style="thin">
        <color indexed="22"/>
      </right>
      <top style="thin">
        <color indexed="22"/>
      </top>
      <bottom/>
      <diagonal/>
    </border>
    <border>
      <left style="double">
        <color theme="0" tint="-0.499984740745262"/>
      </left>
      <right/>
      <top style="thin">
        <color indexed="22"/>
      </top>
      <bottom/>
      <diagonal/>
    </border>
    <border>
      <left style="thin">
        <color indexed="22"/>
      </left>
      <right/>
      <top style="thin">
        <color indexed="22"/>
      </top>
      <bottom/>
      <diagonal/>
    </border>
    <border>
      <left style="thin">
        <color indexed="22"/>
      </left>
      <right style="double">
        <color theme="0" tint="-0.499984740745262"/>
      </right>
      <top style="thin">
        <color indexed="22"/>
      </top>
      <bottom/>
      <diagonal/>
    </border>
    <border>
      <left style="thin">
        <color auto="1"/>
      </left>
      <right style="thin">
        <color auto="1"/>
      </right>
      <top style="thin">
        <color auto="1"/>
      </top>
      <bottom style="thin">
        <color auto="1"/>
      </bottom>
      <diagonal/>
    </border>
    <border>
      <left style="thin">
        <color theme="1" tint="0.499984740745262"/>
      </left>
      <right style="thin">
        <color indexed="22"/>
      </right>
      <top/>
      <bottom/>
      <diagonal/>
    </border>
    <border>
      <left style="double">
        <color theme="0" tint="-0.499984740745262"/>
      </left>
      <right style="thin">
        <color indexed="22"/>
      </right>
      <top style="thin">
        <color indexed="22"/>
      </top>
      <bottom style="thin">
        <color indexed="22"/>
      </bottom>
      <diagonal/>
    </border>
    <border>
      <left style="thin">
        <color indexed="22"/>
      </left>
      <right style="double">
        <color theme="0" tint="-0.499984740745262"/>
      </right>
      <top style="thin">
        <color indexed="22"/>
      </top>
      <bottom style="thin">
        <color indexed="22"/>
      </bottom>
      <diagonal/>
    </border>
    <border>
      <left style="thin">
        <color theme="1" tint="0.499984740745262"/>
      </left>
      <right style="thin">
        <color indexed="22"/>
      </right>
      <top/>
      <bottom style="thin">
        <color indexed="22"/>
      </bottom>
      <diagonal/>
    </border>
    <border>
      <left style="thin">
        <color theme="1" tint="0.499984740745262"/>
      </left>
      <right style="thin">
        <color indexed="22"/>
      </right>
      <top style="thin">
        <color indexed="22"/>
      </top>
      <bottom style="thin">
        <color theme="1" tint="0.499984740745262"/>
      </bottom>
      <diagonal/>
    </border>
    <border>
      <left style="thin">
        <color indexed="22"/>
      </left>
      <right/>
      <top style="thin">
        <color indexed="22"/>
      </top>
      <bottom style="thin">
        <color theme="1" tint="0.499984740745262"/>
      </bottom>
      <diagonal/>
    </border>
    <border>
      <left/>
      <right style="thin">
        <color indexed="22"/>
      </right>
      <top style="thin">
        <color indexed="22"/>
      </top>
      <bottom style="thin">
        <color theme="1" tint="0.499984740745262"/>
      </bottom>
      <diagonal/>
    </border>
    <border>
      <left/>
      <right/>
      <top/>
      <bottom style="thin">
        <color theme="1" tint="0.499984740745262"/>
      </bottom>
      <diagonal/>
    </border>
    <border>
      <left style="double">
        <color theme="0" tint="-0.499984740745262"/>
      </left>
      <right style="thin">
        <color indexed="22"/>
      </right>
      <top style="thin">
        <color indexed="22"/>
      </top>
      <bottom style="thin">
        <color theme="1" tint="0.499984740745262"/>
      </bottom>
      <diagonal/>
    </border>
    <border>
      <left style="thin">
        <color indexed="22"/>
      </left>
      <right style="thin">
        <color indexed="22"/>
      </right>
      <top style="thin">
        <color indexed="22"/>
      </top>
      <bottom style="thin">
        <color theme="1" tint="0.499984740745262"/>
      </bottom>
      <diagonal/>
    </border>
    <border>
      <left style="thin">
        <color indexed="22"/>
      </left>
      <right style="double">
        <color theme="0" tint="-0.499984740745262"/>
      </right>
      <top style="thin">
        <color indexed="22"/>
      </top>
      <bottom style="thin">
        <color theme="1" tint="0.499984740745262"/>
      </bottom>
      <diagonal/>
    </border>
    <border>
      <left style="thin">
        <color indexed="22"/>
      </left>
      <right style="thick">
        <color indexed="22"/>
      </right>
      <top style="thin">
        <color indexed="22"/>
      </top>
      <bottom style="thin">
        <color theme="1"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style="thin">
        <color indexed="9"/>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s>
  <cellStyleXfs count="4670">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7" borderId="1" applyNumberFormat="0" applyAlignment="0" applyProtection="0"/>
    <xf numFmtId="0" fontId="33" fillId="20" borderId="2" applyNumberFormat="0" applyAlignment="0" applyProtection="0"/>
    <xf numFmtId="0" fontId="34" fillId="20" borderId="1" applyNumberFormat="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9" fillId="0" borderId="6" applyBorder="0">
      <alignment horizontal="center" vertical="center" wrapText="1"/>
    </xf>
    <xf numFmtId="0" fontId="40" fillId="0" borderId="7" applyNumberFormat="0" applyFill="0" applyAlignment="0" applyProtection="0"/>
    <xf numFmtId="0" fontId="41" fillId="21" borderId="8" applyNumberFormat="0" applyAlignment="0" applyProtection="0"/>
    <xf numFmtId="0" fontId="42" fillId="0" borderId="0" applyNumberFormat="0" applyFill="0" applyBorder="0" applyAlignment="0" applyProtection="0"/>
    <xf numFmtId="0" fontId="43" fillId="22" borderId="0" applyNumberFormat="0" applyBorder="0" applyAlignment="0" applyProtection="0"/>
    <xf numFmtId="0" fontId="30" fillId="0" borderId="0"/>
    <xf numFmtId="0" fontId="44" fillId="3" borderId="0" applyNumberFormat="0" applyBorder="0" applyAlignment="0" applyProtection="0"/>
    <xf numFmtId="0" fontId="45" fillId="0" borderId="0" applyNumberFormat="0" applyFill="0" applyBorder="0" applyAlignment="0" applyProtection="0"/>
    <xf numFmtId="0" fontId="9" fillId="23" borderId="9" applyNumberFormat="0" applyFont="0" applyAlignment="0" applyProtection="0"/>
    <xf numFmtId="9" fontId="9" fillId="0" borderId="0" applyFont="0" applyFill="0" applyBorder="0" applyAlignment="0" applyProtection="0"/>
    <xf numFmtId="0" fontId="46" fillId="0" borderId="10" applyNumberFormat="0" applyFill="0" applyAlignment="0" applyProtection="0"/>
    <xf numFmtId="0" fontId="47" fillId="0" borderId="0" applyNumberFormat="0" applyFill="0" applyBorder="0" applyAlignment="0" applyProtection="0"/>
    <xf numFmtId="169" fontId="9" fillId="0" borderId="0" applyFont="0" applyFill="0" applyBorder="0" applyAlignment="0" applyProtection="0"/>
    <xf numFmtId="177" fontId="35" fillId="0" borderId="0" applyFont="0" applyFill="0" applyBorder="0" applyAlignment="0" applyProtection="0"/>
    <xf numFmtId="0" fontId="48" fillId="4" borderId="0" applyNumberFormat="0" applyBorder="0" applyAlignment="0" applyProtection="0"/>
    <xf numFmtId="0" fontId="61" fillId="0" borderId="0"/>
    <xf numFmtId="0" fontId="62" fillId="0" borderId="0"/>
    <xf numFmtId="169" fontId="61" fillId="0" borderId="0" applyFont="0" applyFill="0" applyBorder="0" applyAlignment="0" applyProtection="0"/>
    <xf numFmtId="179" fontId="63" fillId="0" borderId="41">
      <protection locked="0"/>
    </xf>
    <xf numFmtId="179" fontId="64" fillId="25" borderId="41"/>
    <xf numFmtId="0" fontId="9" fillId="0" borderId="0"/>
    <xf numFmtId="0" fontId="8" fillId="0" borderId="0"/>
    <xf numFmtId="169" fontId="9" fillId="0" borderId="0" applyFont="0" applyFill="0" applyBorder="0" applyAlignment="0" applyProtection="0"/>
    <xf numFmtId="0" fontId="6" fillId="0" borderId="0"/>
    <xf numFmtId="0" fontId="74" fillId="0" borderId="0"/>
    <xf numFmtId="186" fontId="74" fillId="0" borderId="0"/>
    <xf numFmtId="0" fontId="75" fillId="0" borderId="0"/>
    <xf numFmtId="0" fontId="35" fillId="0" borderId="0"/>
    <xf numFmtId="187" fontId="49" fillId="0" borderId="0">
      <alignment vertical="top"/>
    </xf>
    <xf numFmtId="187" fontId="76" fillId="0" borderId="0">
      <alignment vertical="top"/>
    </xf>
    <xf numFmtId="188" fontId="76" fillId="38" borderId="0">
      <alignment vertical="top"/>
    </xf>
    <xf numFmtId="187" fontId="76" fillId="39" borderId="0">
      <alignment vertical="top"/>
    </xf>
    <xf numFmtId="40" fontId="77" fillId="0" borderId="0" applyFont="0" applyFill="0" applyBorder="0" applyAlignment="0" applyProtection="0"/>
    <xf numFmtId="0" fontId="78" fillId="0" borderId="0"/>
    <xf numFmtId="0" fontId="75" fillId="0" borderId="0"/>
    <xf numFmtId="189"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89"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90" fontId="35" fillId="40" borderId="19">
      <alignment wrapText="1"/>
      <protection locked="0"/>
    </xf>
    <xf numFmtId="0" fontId="74" fillId="0" borderId="0"/>
    <xf numFmtId="0" fontId="75" fillId="0" borderId="0"/>
    <xf numFmtId="186" fontId="75" fillId="0" borderId="0"/>
    <xf numFmtId="0" fontId="75" fillId="0" borderId="0"/>
    <xf numFmtId="186" fontId="75" fillId="0" borderId="0"/>
    <xf numFmtId="0" fontId="75" fillId="0" borderId="0"/>
    <xf numFmtId="186" fontId="75" fillId="0" borderId="0"/>
    <xf numFmtId="0" fontId="75" fillId="0" borderId="0"/>
    <xf numFmtId="186" fontId="75" fillId="0" borderId="0"/>
    <xf numFmtId="0" fontId="79" fillId="0" borderId="0"/>
    <xf numFmtId="0" fontId="74" fillId="0" borderId="0"/>
    <xf numFmtId="186" fontId="74" fillId="0" borderId="0"/>
    <xf numFmtId="0" fontId="74" fillId="0" borderId="0"/>
    <xf numFmtId="189"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0" fontId="74" fillId="0" borderId="0"/>
    <xf numFmtId="186" fontId="74" fillId="0" borderId="0"/>
    <xf numFmtId="0" fontId="74" fillId="0" borderId="0"/>
    <xf numFmtId="186" fontId="74" fillId="0" borderId="0"/>
    <xf numFmtId="0" fontId="75" fillId="0" borderId="0"/>
    <xf numFmtId="186" fontId="75" fillId="0" borderId="0"/>
    <xf numFmtId="0" fontId="75" fillId="0" borderId="0"/>
    <xf numFmtId="186" fontId="75" fillId="0" borderId="0"/>
    <xf numFmtId="189"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0" fontId="75" fillId="0" borderId="0"/>
    <xf numFmtId="186" fontId="75" fillId="0" borderId="0"/>
    <xf numFmtId="0" fontId="75" fillId="0" borderId="0"/>
    <xf numFmtId="0" fontId="75" fillId="0" borderId="0"/>
    <xf numFmtId="186" fontId="75" fillId="0" borderId="0"/>
    <xf numFmtId="0" fontId="75" fillId="0" borderId="0"/>
    <xf numFmtId="186" fontId="75" fillId="0" borderId="0"/>
    <xf numFmtId="189"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89"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0" fontId="75" fillId="0" borderId="0"/>
    <xf numFmtId="186" fontId="75" fillId="0" borderId="0"/>
    <xf numFmtId="0" fontId="75" fillId="0" borderId="0"/>
    <xf numFmtId="0" fontId="74" fillId="0" borderId="0"/>
    <xf numFmtId="186" fontId="74" fillId="0" borderId="0"/>
    <xf numFmtId="0" fontId="74" fillId="0" borderId="0"/>
    <xf numFmtId="186" fontId="74" fillId="0" borderId="0"/>
    <xf numFmtId="0" fontId="75" fillId="0" borderId="0"/>
    <xf numFmtId="186" fontId="75" fillId="0" borderId="0"/>
    <xf numFmtId="0" fontId="74" fillId="0" borderId="0"/>
    <xf numFmtId="186" fontId="74" fillId="0" borderId="0"/>
    <xf numFmtId="0" fontId="74" fillId="0" borderId="0"/>
    <xf numFmtId="186" fontId="74" fillId="0" borderId="0"/>
    <xf numFmtId="0" fontId="9" fillId="0" borderId="0"/>
    <xf numFmtId="0" fontId="75" fillId="0" borderId="0"/>
    <xf numFmtId="186" fontId="75" fillId="0" borderId="0"/>
    <xf numFmtId="191" fontId="9" fillId="0" borderId="0" applyFont="0" applyFill="0" applyBorder="0" applyAlignment="0" applyProtection="0"/>
    <xf numFmtId="192" fontId="80" fillId="0" borderId="0">
      <protection locked="0"/>
    </xf>
    <xf numFmtId="193" fontId="80" fillId="0" borderId="0">
      <protection locked="0"/>
    </xf>
    <xf numFmtId="192" fontId="80" fillId="0" borderId="0">
      <protection locked="0"/>
    </xf>
    <xf numFmtId="193" fontId="80" fillId="0" borderId="0">
      <protection locked="0"/>
    </xf>
    <xf numFmtId="194" fontId="80" fillId="0" borderId="0">
      <protection locked="0"/>
    </xf>
    <xf numFmtId="195" fontId="80" fillId="0" borderId="49">
      <protection locked="0"/>
    </xf>
    <xf numFmtId="195" fontId="81" fillId="0" borderId="0">
      <protection locked="0"/>
    </xf>
    <xf numFmtId="195" fontId="81" fillId="0" borderId="0">
      <protection locked="0"/>
    </xf>
    <xf numFmtId="195" fontId="80" fillId="0" borderId="49">
      <protection locked="0"/>
    </xf>
    <xf numFmtId="0" fontId="82" fillId="41" borderId="0"/>
    <xf numFmtId="0" fontId="30" fillId="4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4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4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5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4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5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1" fillId="52"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9" borderId="0" applyNumberFormat="0" applyBorder="0" applyAlignment="0" applyProtection="0"/>
    <xf numFmtId="0" fontId="83" fillId="0" borderId="0" applyNumberFormat="0" applyFill="0" applyBorder="0" applyAlignment="0" applyProtection="0">
      <alignment vertical="top"/>
      <protection locked="0"/>
    </xf>
    <xf numFmtId="0" fontId="79" fillId="0" borderId="0"/>
    <xf numFmtId="179" fontId="63" fillId="0" borderId="41">
      <protection locked="0"/>
    </xf>
    <xf numFmtId="196" fontId="9" fillId="0" borderId="0" applyFont="0" applyFill="0" applyBorder="0" applyAlignment="0" applyProtection="0"/>
    <xf numFmtId="197" fontId="9" fillId="0" borderId="0" applyFont="0" applyFill="0" applyBorder="0" applyAlignment="0" applyProtection="0"/>
    <xf numFmtId="0" fontId="44" fillId="43" borderId="0" applyNumberFormat="0" applyBorder="0" applyAlignment="0" applyProtection="0"/>
    <xf numFmtId="10" fontId="84" fillId="0" borderId="0" applyNumberFormat="0" applyFill="0" applyBorder="0" applyAlignment="0"/>
    <xf numFmtId="0" fontId="85" fillId="0" borderId="0"/>
    <xf numFmtId="0" fontId="34" fillId="60" borderId="1" applyNumberFormat="0" applyAlignment="0" applyProtection="0"/>
    <xf numFmtId="0" fontId="86" fillId="0" borderId="1" applyNumberFormat="0" applyAlignment="0">
      <protection locked="0"/>
    </xf>
    <xf numFmtId="0" fontId="41" fillId="61" borderId="8" applyNumberFormat="0" applyAlignment="0" applyProtection="0"/>
    <xf numFmtId="0" fontId="87" fillId="0" borderId="11">
      <alignment horizontal="left" vertical="center"/>
    </xf>
    <xf numFmtId="167" fontId="35" fillId="0" borderId="0" applyFont="0" applyFill="0" applyBorder="0" applyAlignment="0" applyProtection="0"/>
    <xf numFmtId="0" fontId="88" fillId="0" borderId="0" applyFont="0" applyFill="0" applyBorder="0" applyAlignment="0" applyProtection="0">
      <alignment horizontal="right"/>
    </xf>
    <xf numFmtId="0" fontId="88" fillId="0" borderId="0" applyFont="0" applyFill="0" applyBorder="0" applyAlignment="0" applyProtection="0"/>
    <xf numFmtId="0" fontId="88" fillId="0" borderId="0" applyFont="0" applyFill="0" applyBorder="0" applyAlignment="0" applyProtection="0">
      <alignment horizontal="right"/>
    </xf>
    <xf numFmtId="0" fontId="88" fillId="0" borderId="0" applyFont="0" applyFill="0" applyBorder="0" applyAlignment="0" applyProtection="0"/>
    <xf numFmtId="169" fontId="35" fillId="0" borderId="0" applyFont="0" applyFill="0" applyBorder="0" applyAlignment="0" applyProtection="0"/>
    <xf numFmtId="3" fontId="35" fillId="0" borderId="0"/>
    <xf numFmtId="179" fontId="64" fillId="25" borderId="41"/>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198" fontId="82" fillId="0" borderId="0" applyFont="0" applyFill="0" applyBorder="0" applyAlignment="0" applyProtection="0"/>
    <xf numFmtId="0" fontId="88" fillId="0" borderId="0" applyFont="0" applyFill="0" applyBorder="0" applyAlignment="0" applyProtection="0">
      <alignment horizontal="right"/>
    </xf>
    <xf numFmtId="0" fontId="88" fillId="0" borderId="0" applyFont="0" applyFill="0" applyBorder="0" applyAlignment="0" applyProtection="0">
      <alignment horizontal="right"/>
    </xf>
    <xf numFmtId="168" fontId="9" fillId="0" borderId="0" applyFont="0" applyFill="0" applyBorder="0" applyAlignment="0" applyProtection="0"/>
    <xf numFmtId="3" fontId="35" fillId="0" borderId="0"/>
    <xf numFmtId="0" fontId="88" fillId="0" borderId="0" applyFill="0" applyBorder="0" applyProtection="0">
      <alignment vertical="center"/>
    </xf>
    <xf numFmtId="14" fontId="35" fillId="0" borderId="0"/>
    <xf numFmtId="0" fontId="88" fillId="0" borderId="0" applyFont="0" applyFill="0" applyBorder="0" applyAlignment="0" applyProtection="0"/>
    <xf numFmtId="14" fontId="17" fillId="0" borderId="0">
      <alignment vertical="top"/>
    </xf>
    <xf numFmtId="199" fontId="9" fillId="0" borderId="0" applyFont="0" applyFill="0" applyBorder="0" applyAlignment="0" applyProtection="0"/>
    <xf numFmtId="200" fontId="9" fillId="0" borderId="0" applyFont="0" applyFill="0" applyBorder="0" applyAlignment="0" applyProtection="0"/>
    <xf numFmtId="0" fontId="88" fillId="0" borderId="50" applyNumberFormat="0" applyFont="0" applyFill="0" applyAlignment="0" applyProtection="0"/>
    <xf numFmtId="0" fontId="89" fillId="0" borderId="0" applyNumberFormat="0" applyFill="0" applyBorder="0" applyAlignment="0" applyProtection="0"/>
    <xf numFmtId="189" fontId="90" fillId="0" borderId="0">
      <alignment vertical="top"/>
    </xf>
    <xf numFmtId="38" fontId="90" fillId="0" borderId="0">
      <alignment vertical="top"/>
    </xf>
    <xf numFmtId="38" fontId="90" fillId="0" borderId="0">
      <alignment vertical="top"/>
    </xf>
    <xf numFmtId="186" fontId="17" fillId="0" borderId="0" applyFont="0" applyFill="0" applyBorder="0" applyAlignment="0" applyProtection="0"/>
    <xf numFmtId="37" fontId="35" fillId="0" borderId="0"/>
    <xf numFmtId="0" fontId="30" fillId="0" borderId="0"/>
    <xf numFmtId="0" fontId="91" fillId="0" borderId="0"/>
    <xf numFmtId="0" fontId="45" fillId="0" borderId="0" applyNumberFormat="0" applyFill="0" applyBorder="0" applyAlignment="0" applyProtection="0"/>
    <xf numFmtId="171" fontId="92" fillId="0" borderId="0" applyFill="0" applyBorder="0" applyAlignment="0" applyProtection="0"/>
    <xf numFmtId="171" fontId="49" fillId="0" borderId="0" applyFill="0" applyBorder="0" applyAlignment="0" applyProtection="0"/>
    <xf numFmtId="171" fontId="93" fillId="0" borderId="0" applyFill="0" applyBorder="0" applyAlignment="0" applyProtection="0"/>
    <xf numFmtId="171" fontId="94" fillId="0" borderId="0" applyFill="0" applyBorder="0" applyAlignment="0" applyProtection="0"/>
    <xf numFmtId="171" fontId="95" fillId="0" borderId="0" applyFill="0" applyBorder="0" applyAlignment="0" applyProtection="0"/>
    <xf numFmtId="171" fontId="96" fillId="0" borderId="0" applyFill="0" applyBorder="0" applyAlignment="0" applyProtection="0"/>
    <xf numFmtId="171" fontId="97" fillId="0" borderId="0" applyFill="0" applyBorder="0" applyAlignment="0" applyProtection="0"/>
    <xf numFmtId="2" fontId="35" fillId="0" borderId="0"/>
    <xf numFmtId="0" fontId="98" fillId="0" borderId="0">
      <alignment vertical="center"/>
    </xf>
    <xf numFmtId="0" fontId="99" fillId="0" borderId="0" applyNumberFormat="0" applyFill="0" applyBorder="0" applyAlignment="0" applyProtection="0">
      <alignment vertical="top"/>
      <protection locked="0"/>
    </xf>
    <xf numFmtId="0" fontId="100" fillId="0" borderId="0" applyFill="0" applyBorder="0" applyProtection="0">
      <alignment horizontal="left"/>
    </xf>
    <xf numFmtId="0" fontId="48" fillId="44" borderId="0" applyNumberFormat="0" applyBorder="0" applyAlignment="0" applyProtection="0"/>
    <xf numFmtId="187" fontId="101" fillId="39" borderId="11" applyNumberFormat="0" applyFont="0" applyBorder="0" applyAlignment="0" applyProtection="0"/>
    <xf numFmtId="0" fontId="88" fillId="0" borderId="0" applyFont="0" applyFill="0" applyBorder="0" applyAlignment="0" applyProtection="0">
      <alignment horizontal="right"/>
    </xf>
    <xf numFmtId="201" fontId="102" fillId="39" borderId="0" applyNumberFormat="0" applyFont="0" applyAlignment="0"/>
    <xf numFmtId="0" fontId="103" fillId="0" borderId="0" applyProtection="0">
      <alignment horizontal="right"/>
    </xf>
    <xf numFmtId="0" fontId="86" fillId="20" borderId="1" applyNumberFormat="0" applyAlignment="0"/>
    <xf numFmtId="0" fontId="104" fillId="0" borderId="0">
      <alignment horizontal="center"/>
    </xf>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2" fontId="105" fillId="62" borderId="0" applyAlignment="0">
      <alignment horizontal="right"/>
      <protection locked="0"/>
    </xf>
    <xf numFmtId="0" fontId="104" fillId="0" borderId="0">
      <alignment horizontal="center" textRotation="90"/>
    </xf>
    <xf numFmtId="189" fontId="106" fillId="0" borderId="0">
      <alignment vertical="top"/>
    </xf>
    <xf numFmtId="38" fontId="106" fillId="0" borderId="0">
      <alignment vertical="top"/>
    </xf>
    <xf numFmtId="38" fontId="106" fillId="0" borderId="0">
      <alignment vertical="top"/>
    </xf>
    <xf numFmtId="0" fontId="107" fillId="0" borderId="0" applyNumberFormat="0" applyFill="0" applyBorder="0" applyAlignment="0" applyProtection="0">
      <alignment vertical="top"/>
      <protection locked="0"/>
    </xf>
    <xf numFmtId="179" fontId="108" fillId="0" borderId="0"/>
    <xf numFmtId="0" fontId="35" fillId="0" borderId="0"/>
    <xf numFmtId="0" fontId="109" fillId="0" borderId="0" applyNumberFormat="0" applyFill="0" applyBorder="0" applyAlignment="0" applyProtection="0">
      <alignment vertical="top"/>
      <protection locked="0"/>
    </xf>
    <xf numFmtId="202" fontId="110" fillId="0" borderId="11">
      <alignment horizontal="center" vertical="center" wrapText="1"/>
    </xf>
    <xf numFmtId="0" fontId="32" fillId="47" borderId="1" applyNumberFormat="0" applyAlignment="0" applyProtection="0"/>
    <xf numFmtId="0" fontId="111" fillId="0" borderId="0" applyFill="0" applyBorder="0" applyProtection="0">
      <alignment vertical="center"/>
    </xf>
    <xf numFmtId="0" fontId="111" fillId="0" borderId="0" applyFill="0" applyBorder="0" applyProtection="0">
      <alignment vertical="center"/>
    </xf>
    <xf numFmtId="0" fontId="111" fillId="0" borderId="0" applyFill="0" applyBorder="0" applyProtection="0">
      <alignment vertical="center"/>
    </xf>
    <xf numFmtId="0" fontId="111" fillId="0" borderId="0" applyFill="0" applyBorder="0" applyProtection="0">
      <alignment vertical="center"/>
    </xf>
    <xf numFmtId="189" fontId="76" fillId="0" borderId="0">
      <alignment vertical="top"/>
    </xf>
    <xf numFmtId="189" fontId="76" fillId="38" borderId="0">
      <alignment vertical="top"/>
    </xf>
    <xf numFmtId="38" fontId="76" fillId="38" borderId="0">
      <alignment vertical="top"/>
    </xf>
    <xf numFmtId="38" fontId="76" fillId="38" borderId="0">
      <alignment vertical="top"/>
    </xf>
    <xf numFmtId="38" fontId="76" fillId="0" borderId="0">
      <alignment vertical="top"/>
    </xf>
    <xf numFmtId="203" fontId="76" fillId="39" borderId="0">
      <alignment vertical="top"/>
    </xf>
    <xf numFmtId="38" fontId="76" fillId="0" borderId="0">
      <alignment vertical="top"/>
    </xf>
    <xf numFmtId="0" fontId="46" fillId="0" borderId="10" applyNumberFormat="0" applyFill="0" applyAlignment="0" applyProtection="0"/>
    <xf numFmtId="164" fontId="112" fillId="0" borderId="0" applyFont="0" applyFill="0" applyBorder="0" applyAlignment="0" applyProtection="0"/>
    <xf numFmtId="165" fontId="112" fillId="0" borderId="0" applyFont="0" applyFill="0" applyBorder="0" applyAlignment="0" applyProtection="0"/>
    <xf numFmtId="164" fontId="112" fillId="0" borderId="0" applyFont="0" applyFill="0" applyBorder="0" applyAlignment="0" applyProtection="0"/>
    <xf numFmtId="165" fontId="112" fillId="0" borderId="0" applyFont="0" applyFill="0" applyBorder="0" applyAlignment="0" applyProtection="0"/>
    <xf numFmtId="204" fontId="113" fillId="0" borderId="11">
      <alignment horizontal="right"/>
      <protection locked="0"/>
    </xf>
    <xf numFmtId="205" fontId="112" fillId="0" borderId="0" applyFont="0" applyFill="0" applyBorder="0" applyAlignment="0" applyProtection="0"/>
    <xf numFmtId="206" fontId="112" fillId="0" borderId="0" applyFont="0" applyFill="0" applyBorder="0" applyAlignment="0" applyProtection="0"/>
    <xf numFmtId="205" fontId="112" fillId="0" borderId="0" applyFont="0" applyFill="0" applyBorder="0" applyAlignment="0" applyProtection="0"/>
    <xf numFmtId="206" fontId="112" fillId="0" borderId="0" applyFont="0" applyFill="0" applyBorder="0" applyAlignment="0" applyProtection="0"/>
    <xf numFmtId="0" fontId="88" fillId="0" borderId="0" applyFont="0" applyFill="0" applyBorder="0" applyAlignment="0" applyProtection="0">
      <alignment horizontal="right"/>
    </xf>
    <xf numFmtId="0" fontId="88" fillId="0" borderId="0" applyFill="0" applyBorder="0" applyProtection="0">
      <alignment vertical="center"/>
    </xf>
    <xf numFmtId="0" fontId="88" fillId="0" borderId="0" applyFont="0" applyFill="0" applyBorder="0" applyAlignment="0" applyProtection="0">
      <alignment horizontal="right"/>
    </xf>
    <xf numFmtId="3" fontId="9" fillId="0" borderId="51" applyFont="0" applyBorder="0">
      <alignment horizontal="center" vertical="center"/>
    </xf>
    <xf numFmtId="0" fontId="43" fillId="63" borderId="0" applyNumberFormat="0" applyBorder="0" applyAlignment="0" applyProtection="0"/>
    <xf numFmtId="0" fontId="82" fillId="0" borderId="52"/>
    <xf numFmtId="0" fontId="28" fillId="0" borderId="0" applyNumberFormat="0" applyFill="0" applyBorder="0" applyAlignment="0" applyProtection="0"/>
    <xf numFmtId="207" fontId="9" fillId="0" borderId="0"/>
    <xf numFmtId="0" fontId="28" fillId="0" borderId="0" applyNumberFormat="0" applyFill="0" applyBorder="0" applyAlignment="0" applyProtection="0"/>
    <xf numFmtId="0" fontId="9" fillId="0" borderId="0"/>
    <xf numFmtId="0" fontId="9" fillId="0" borderId="0"/>
    <xf numFmtId="0" fontId="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14" fillId="0" borderId="0">
      <alignment horizontal="right"/>
    </xf>
    <xf numFmtId="0" fontId="9" fillId="0" borderId="0"/>
    <xf numFmtId="0" fontId="115" fillId="0" borderId="0"/>
    <xf numFmtId="0" fontId="88" fillId="0" borderId="0" applyFill="0" applyBorder="0" applyProtection="0">
      <alignment vertical="center"/>
    </xf>
    <xf numFmtId="0" fontId="116" fillId="0" borderId="0"/>
    <xf numFmtId="0" fontId="35" fillId="0" borderId="0"/>
    <xf numFmtId="0" fontId="74" fillId="0" borderId="0"/>
    <xf numFmtId="0" fontId="30" fillId="64" borderId="9" applyNumberFormat="0" applyAlignment="0" applyProtection="0"/>
    <xf numFmtId="208" fontId="9" fillId="0" borderId="0" applyFont="0" applyAlignment="0">
      <alignment horizontal="center"/>
    </xf>
    <xf numFmtId="209" fontId="9" fillId="0" borderId="0" applyFont="0" applyFill="0" applyBorder="0" applyAlignment="0" applyProtection="0"/>
    <xf numFmtId="210" fontId="9" fillId="0" borderId="0" applyFont="0" applyFill="0" applyBorder="0" applyAlignment="0" applyProtection="0"/>
    <xf numFmtId="0" fontId="101" fillId="0" borderId="0"/>
    <xf numFmtId="211" fontId="101" fillId="0" borderId="0" applyFont="0" applyFill="0" applyBorder="0" applyAlignment="0" applyProtection="0"/>
    <xf numFmtId="212" fontId="101" fillId="0" borderId="0" applyFont="0" applyFill="0" applyBorder="0" applyAlignment="0" applyProtection="0"/>
    <xf numFmtId="0" fontId="33" fillId="60" borderId="2" applyNumberFormat="0" applyAlignment="0" applyProtection="0"/>
    <xf numFmtId="1" fontId="117" fillId="0" borderId="0" applyProtection="0">
      <alignment horizontal="right" vertical="center"/>
    </xf>
    <xf numFmtId="49" fontId="118" fillId="0" borderId="16" applyFill="0" applyProtection="0">
      <alignment vertical="center"/>
    </xf>
    <xf numFmtId="9" fontId="35" fillId="0" borderId="0" applyFont="0" applyFill="0" applyBorder="0" applyAlignment="0" applyProtection="0"/>
    <xf numFmtId="0" fontId="88" fillId="0" borderId="0" applyFill="0" applyBorder="0" applyProtection="0">
      <alignment vertical="center"/>
    </xf>
    <xf numFmtId="37" fontId="119" fillId="40" borderId="36"/>
    <xf numFmtId="37" fontId="119" fillId="40" borderId="36"/>
    <xf numFmtId="0" fontId="120" fillId="0" borderId="0" applyNumberFormat="0">
      <alignment horizontal="left"/>
    </xf>
    <xf numFmtId="213" fontId="121" fillId="0" borderId="53" applyBorder="0">
      <alignment horizontal="right"/>
      <protection locked="0"/>
    </xf>
    <xf numFmtId="49" fontId="122" fillId="0" borderId="11" applyNumberFormat="0">
      <alignment horizontal="left" vertical="center"/>
    </xf>
    <xf numFmtId="0" fontId="123" fillId="0" borderId="0"/>
    <xf numFmtId="214" fontId="123" fillId="0" borderId="0"/>
    <xf numFmtId="0" fontId="124" fillId="0" borderId="54">
      <alignment vertical="center"/>
    </xf>
    <xf numFmtId="4" fontId="125" fillId="40" borderId="2" applyNumberFormat="0" applyProtection="0">
      <alignment vertical="center"/>
    </xf>
    <xf numFmtId="4" fontId="126" fillId="40" borderId="2" applyNumberFormat="0" applyProtection="0">
      <alignment vertical="center"/>
    </xf>
    <xf numFmtId="4" fontId="125" fillId="40" borderId="2" applyNumberFormat="0" applyProtection="0">
      <alignment horizontal="left" vertical="center" indent="1"/>
    </xf>
    <xf numFmtId="4" fontId="125" fillId="40" borderId="2" applyNumberFormat="0" applyProtection="0">
      <alignment horizontal="left" vertical="center" indent="1"/>
    </xf>
    <xf numFmtId="0" fontId="35" fillId="24" borderId="2" applyNumberFormat="0" applyProtection="0">
      <alignment horizontal="left" vertical="center" indent="1"/>
    </xf>
    <xf numFmtId="4" fontId="125" fillId="65" borderId="2" applyNumberFormat="0" applyProtection="0">
      <alignment horizontal="right" vertical="center"/>
    </xf>
    <xf numFmtId="4" fontId="125" fillId="66" borderId="2" applyNumberFormat="0" applyProtection="0">
      <alignment horizontal="right" vertical="center"/>
    </xf>
    <xf numFmtId="4" fontId="125" fillId="67" borderId="2" applyNumberFormat="0" applyProtection="0">
      <alignment horizontal="right" vertical="center"/>
    </xf>
    <xf numFmtId="4" fontId="125" fillId="68" borderId="2" applyNumberFormat="0" applyProtection="0">
      <alignment horizontal="right" vertical="center"/>
    </xf>
    <xf numFmtId="4" fontId="125" fillId="69" borderId="2" applyNumberFormat="0" applyProtection="0">
      <alignment horizontal="right" vertical="center"/>
    </xf>
    <xf numFmtId="4" fontId="125" fillId="70" borderId="2" applyNumberFormat="0" applyProtection="0">
      <alignment horizontal="right" vertical="center"/>
    </xf>
    <xf numFmtId="4" fontId="125" fillId="71" borderId="2" applyNumberFormat="0" applyProtection="0">
      <alignment horizontal="right" vertical="center"/>
    </xf>
    <xf numFmtId="4" fontId="125" fillId="72" borderId="2" applyNumberFormat="0" applyProtection="0">
      <alignment horizontal="right" vertical="center"/>
    </xf>
    <xf numFmtId="4" fontId="125" fillId="73" borderId="2" applyNumberFormat="0" applyProtection="0">
      <alignment horizontal="right" vertical="center"/>
    </xf>
    <xf numFmtId="4" fontId="127" fillId="74" borderId="2" applyNumberFormat="0" applyProtection="0">
      <alignment horizontal="left" vertical="center" indent="1"/>
    </xf>
    <xf numFmtId="4" fontId="125" fillId="75" borderId="55" applyNumberFormat="0" applyProtection="0">
      <alignment horizontal="left" vertical="center" indent="1"/>
    </xf>
    <xf numFmtId="4" fontId="128" fillId="76" borderId="0" applyNumberFormat="0" applyProtection="0">
      <alignment horizontal="left" vertical="center" indent="1"/>
    </xf>
    <xf numFmtId="0" fontId="35" fillId="24" borderId="2" applyNumberFormat="0" applyProtection="0">
      <alignment horizontal="left" vertical="center" indent="1"/>
    </xf>
    <xf numFmtId="4" fontId="129" fillId="75" borderId="2" applyNumberFormat="0" applyProtection="0">
      <alignment horizontal="left" vertical="center" indent="1"/>
    </xf>
    <xf numFmtId="4" fontId="129" fillId="77" borderId="2" applyNumberFormat="0" applyProtection="0">
      <alignment horizontal="left" vertical="center" indent="1"/>
    </xf>
    <xf numFmtId="0" fontId="35" fillId="77" borderId="2" applyNumberFormat="0" applyProtection="0">
      <alignment horizontal="left" vertical="center" indent="1"/>
    </xf>
    <xf numFmtId="0" fontId="35" fillId="77" borderId="2" applyNumberFormat="0" applyProtection="0">
      <alignment horizontal="left" vertical="center" indent="1"/>
    </xf>
    <xf numFmtId="0" fontId="35" fillId="78" borderId="2" applyNumberFormat="0" applyProtection="0">
      <alignment horizontal="left" vertical="center" indent="1"/>
    </xf>
    <xf numFmtId="0" fontId="35" fillId="78" borderId="2" applyNumberFormat="0" applyProtection="0">
      <alignment horizontal="left" vertical="center" indent="1"/>
    </xf>
    <xf numFmtId="0" fontId="35" fillId="38" borderId="2" applyNumberFormat="0" applyProtection="0">
      <alignment horizontal="left" vertical="center" indent="1"/>
    </xf>
    <xf numFmtId="0" fontId="35" fillId="38" borderId="2" applyNumberFormat="0" applyProtection="0">
      <alignment horizontal="left" vertical="center" indent="1"/>
    </xf>
    <xf numFmtId="0" fontId="35" fillId="24" borderId="2" applyNumberFormat="0" applyProtection="0">
      <alignment horizontal="left" vertical="center" indent="1"/>
    </xf>
    <xf numFmtId="0" fontId="35" fillId="24" borderId="2" applyNumberFormat="0" applyProtection="0">
      <alignment horizontal="left" vertical="center" indent="1"/>
    </xf>
    <xf numFmtId="0" fontId="9" fillId="0" borderId="0"/>
    <xf numFmtId="4" fontId="125" fillId="79" borderId="2" applyNumberFormat="0" applyProtection="0">
      <alignment vertical="center"/>
    </xf>
    <xf numFmtId="4" fontId="126" fillId="79" borderId="2" applyNumberFormat="0" applyProtection="0">
      <alignment vertical="center"/>
    </xf>
    <xf numFmtId="4" fontId="125" fillId="79" borderId="2" applyNumberFormat="0" applyProtection="0">
      <alignment horizontal="left" vertical="center" indent="1"/>
    </xf>
    <xf numFmtId="4" fontId="125" fillId="79" borderId="2" applyNumberFormat="0" applyProtection="0">
      <alignment horizontal="left" vertical="center" indent="1"/>
    </xf>
    <xf numFmtId="4" fontId="125" fillId="75" borderId="2" applyNumberFormat="0" applyProtection="0">
      <alignment horizontal="right" vertical="center"/>
    </xf>
    <xf numFmtId="4" fontId="126" fillId="75" borderId="2" applyNumberFormat="0" applyProtection="0">
      <alignment horizontal="right" vertical="center"/>
    </xf>
    <xf numFmtId="0" fontId="35" fillId="24" borderId="2" applyNumberFormat="0" applyProtection="0">
      <alignment horizontal="left" vertical="center" indent="1"/>
    </xf>
    <xf numFmtId="0" fontId="35" fillId="24" borderId="2" applyNumberFormat="0" applyProtection="0">
      <alignment horizontal="left" vertical="center" indent="1"/>
    </xf>
    <xf numFmtId="0" fontId="130" fillId="0" borderId="0"/>
    <xf numFmtId="4" fontId="131" fillId="75" borderId="2" applyNumberFormat="0" applyProtection="0">
      <alignment horizontal="right" vertical="center"/>
    </xf>
    <xf numFmtId="0" fontId="132" fillId="0" borderId="0">
      <alignment horizontal="left" vertical="center" wrapText="1"/>
    </xf>
    <xf numFmtId="0" fontId="35" fillId="0" borderId="0"/>
    <xf numFmtId="0" fontId="74" fillId="0" borderId="0"/>
    <xf numFmtId="0" fontId="133" fillId="0" borderId="0" applyBorder="0" applyProtection="0">
      <alignment vertical="center"/>
    </xf>
    <xf numFmtId="0" fontId="133" fillId="0" borderId="16" applyBorder="0" applyProtection="0">
      <alignment horizontal="right" vertical="center"/>
    </xf>
    <xf numFmtId="0" fontId="134" fillId="80" borderId="0" applyBorder="0" applyProtection="0">
      <alignment horizontal="centerContinuous" vertical="center"/>
    </xf>
    <xf numFmtId="0" fontId="134" fillId="81" borderId="16" applyBorder="0" applyProtection="0">
      <alignment horizontal="centerContinuous" vertical="center"/>
    </xf>
    <xf numFmtId="0" fontId="135" fillId="0" borderId="0"/>
    <xf numFmtId="189" fontId="136" fillId="82" borderId="0">
      <alignment horizontal="right" vertical="top"/>
    </xf>
    <xf numFmtId="38" fontId="136" fillId="82" borderId="0">
      <alignment horizontal="right" vertical="top"/>
    </xf>
    <xf numFmtId="38" fontId="136" fillId="82" borderId="0">
      <alignment horizontal="right" vertical="top"/>
    </xf>
    <xf numFmtId="0" fontId="116" fillId="0" borderId="0"/>
    <xf numFmtId="0" fontId="137" fillId="0" borderId="0" applyFill="0" applyBorder="0" applyProtection="0">
      <alignment horizontal="left"/>
    </xf>
    <xf numFmtId="0" fontId="100" fillId="0" borderId="21" applyFill="0" applyBorder="0" applyProtection="0">
      <alignment horizontal="left" vertical="top"/>
    </xf>
    <xf numFmtId="0" fontId="138" fillId="0" borderId="0">
      <alignment horizontal="centerContinuous"/>
    </xf>
    <xf numFmtId="0" fontId="139" fillId="0" borderId="0" applyBorder="0" applyProtection="0"/>
    <xf numFmtId="0" fontId="139" fillId="0" borderId="0"/>
    <xf numFmtId="0" fontId="140" fillId="0" borderId="21" applyFill="0" applyBorder="0" applyProtection="0"/>
    <xf numFmtId="0" fontId="140" fillId="0" borderId="0"/>
    <xf numFmtId="0" fontId="141" fillId="0" borderId="0" applyFill="0" applyBorder="0" applyProtection="0"/>
    <xf numFmtId="0" fontId="142" fillId="0" borderId="0"/>
    <xf numFmtId="0" fontId="42" fillId="0" borderId="0" applyNumberFormat="0" applyFill="0" applyBorder="0" applyAlignment="0" applyProtection="0"/>
    <xf numFmtId="49" fontId="143" fillId="78" borderId="56" applyNumberFormat="0">
      <alignment horizontal="center" vertical="center"/>
    </xf>
    <xf numFmtId="0" fontId="40" fillId="0" borderId="7" applyNumberFormat="0" applyFill="0" applyAlignment="0" applyProtection="0"/>
    <xf numFmtId="0" fontId="144" fillId="0" borderId="50" applyFill="0" applyBorder="0" applyProtection="0">
      <alignment vertical="center"/>
    </xf>
    <xf numFmtId="0" fontId="145" fillId="0" borderId="0">
      <alignment horizontal="fill"/>
    </xf>
    <xf numFmtId="0" fontId="101" fillId="0" borderId="0"/>
    <xf numFmtId="0" fontId="47" fillId="0" borderId="0" applyNumberFormat="0" applyFill="0" applyBorder="0" applyAlignment="0" applyProtection="0"/>
    <xf numFmtId="0" fontId="146" fillId="0" borderId="16" applyBorder="0" applyProtection="0">
      <alignment horizontal="right"/>
    </xf>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3" fontId="147" fillId="0" borderId="0">
      <alignment horizontal="center" vertical="center" textRotation="90" wrapText="1"/>
    </xf>
    <xf numFmtId="215" fontId="63" fillId="0" borderId="11">
      <alignment vertical="top" wrapText="1"/>
    </xf>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148" fillId="0" borderId="0" applyNumberFormat="0" applyFill="0" applyBorder="0" applyAlignment="0" applyProtection="0"/>
    <xf numFmtId="0" fontId="149"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216" fontId="151" fillId="0" borderId="11">
      <alignment vertical="top" wrapText="1"/>
    </xf>
    <xf numFmtId="4" fontId="152" fillId="0" borderId="11">
      <alignment horizontal="left" vertical="center"/>
    </xf>
    <xf numFmtId="4" fontId="152" fillId="0" borderId="11"/>
    <xf numFmtId="4" fontId="152" fillId="83" borderId="11"/>
    <xf numFmtId="4" fontId="152" fillId="84" borderId="11"/>
    <xf numFmtId="4" fontId="153" fillId="85" borderId="11"/>
    <xf numFmtId="4" fontId="154" fillId="38" borderId="11"/>
    <xf numFmtId="4" fontId="155" fillId="0" borderId="11">
      <alignment horizontal="center" wrapText="1"/>
    </xf>
    <xf numFmtId="216" fontId="152" fillId="0" borderId="11"/>
    <xf numFmtId="216" fontId="151" fillId="0" borderId="11">
      <alignment horizontal="center" vertical="center" wrapText="1"/>
    </xf>
    <xf numFmtId="216" fontId="151" fillId="0" borderId="11">
      <alignment vertical="top"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0" fontId="156" fillId="0" borderId="0" applyBorder="0">
      <alignment horizontal="center" vertical="center" wrapText="1"/>
    </xf>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4" fontId="159" fillId="40" borderId="11" applyBorder="0">
      <alignment horizontal="right"/>
    </xf>
    <xf numFmtId="49" fontId="160" fillId="0" borderId="0" applyBorder="0">
      <alignment vertical="center"/>
    </xf>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3" fontId="64" fillId="0" borderId="11" applyBorder="0">
      <alignment vertical="center"/>
    </xf>
    <xf numFmtId="0" fontId="28" fillId="0" borderId="49" applyNumberFormat="0" applyFill="0" applyAlignment="0" applyProtection="0"/>
    <xf numFmtId="0" fontId="28" fillId="0" borderId="49" applyNumberFormat="0" applyFill="0" applyAlignment="0" applyProtection="0"/>
    <xf numFmtId="0" fontId="28" fillId="0" borderId="49" applyNumberFormat="0" applyFill="0" applyAlignment="0" applyProtection="0"/>
    <xf numFmtId="0" fontId="28" fillId="0" borderId="49" applyNumberFormat="0" applyFill="0" applyAlignment="0" applyProtection="0"/>
    <xf numFmtId="0" fontId="28" fillId="0" borderId="49" applyNumberFormat="0" applyFill="0" applyAlignment="0" applyProtection="0"/>
    <xf numFmtId="0" fontId="28" fillId="0" borderId="49" applyNumberFormat="0" applyFill="0" applyAlignment="0" applyProtection="0"/>
    <xf numFmtId="0" fontId="28" fillId="0" borderId="49" applyNumberFormat="0" applyFill="0" applyAlignment="0" applyProtection="0"/>
    <xf numFmtId="0" fontId="28" fillId="0" borderId="49" applyNumberFormat="0" applyFill="0" applyAlignment="0" applyProtection="0"/>
    <xf numFmtId="0" fontId="28" fillId="0" borderId="49" applyNumberFormat="0" applyFill="0" applyAlignment="0" applyProtection="0"/>
    <xf numFmtId="0" fontId="28" fillId="0" borderId="49" applyNumberFormat="0" applyFill="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41" fillId="21" borderId="8" applyNumberFormat="0" applyAlignment="0" applyProtection="0"/>
    <xf numFmtId="0" fontId="9" fillId="0" borderId="0">
      <alignment wrapText="1"/>
    </xf>
    <xf numFmtId="0" fontId="158" fillId="0" borderId="0">
      <alignment horizontal="center" vertical="top" wrapText="1"/>
    </xf>
    <xf numFmtId="0" fontId="161" fillId="0" borderId="0">
      <alignment horizontal="centerContinuous" vertical="center" wrapText="1"/>
    </xf>
    <xf numFmtId="186" fontId="158" fillId="0" borderId="0">
      <alignment horizontal="center" vertical="top"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0" fontId="28" fillId="39" borderId="0" applyFill="0">
      <alignment wrapText="1"/>
    </xf>
    <xf numFmtId="186" fontId="28" fillId="39" borderId="0" applyFill="0">
      <alignment wrapText="1"/>
    </xf>
    <xf numFmtId="176" fontId="24" fillId="39" borderId="11">
      <alignment wrapText="1"/>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6" fontId="162" fillId="0" borderId="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49" fontId="147" fillId="0" borderId="11">
      <alignment horizontal="right" vertical="top" wrapText="1"/>
    </xf>
    <xf numFmtId="171" fontId="163" fillId="0" borderId="0">
      <alignment horizontal="right" vertical="top" wrapText="1"/>
    </xf>
    <xf numFmtId="0" fontId="35" fillId="0" borderId="0"/>
    <xf numFmtId="0" fontId="35" fillId="0" borderId="0"/>
    <xf numFmtId="0" fontId="35" fillId="0" borderId="0"/>
    <xf numFmtId="0" fontId="164" fillId="0" borderId="0"/>
    <xf numFmtId="0" fontId="165" fillId="0" borderId="0"/>
    <xf numFmtId="0" fontId="30" fillId="0" borderId="0"/>
    <xf numFmtId="0" fontId="16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35" fillId="0" borderId="0"/>
    <xf numFmtId="0" fontId="101" fillId="0" borderId="0"/>
    <xf numFmtId="0" fontId="101" fillId="0" borderId="0"/>
    <xf numFmtId="0" fontId="9" fillId="0" borderId="0"/>
    <xf numFmtId="0" fontId="30" fillId="0" borderId="0"/>
    <xf numFmtId="0" fontId="35" fillId="0" borderId="0"/>
    <xf numFmtId="0" fontId="30" fillId="0" borderId="0"/>
    <xf numFmtId="0" fontId="35" fillId="0" borderId="0"/>
    <xf numFmtId="0" fontId="30" fillId="0" borderId="0"/>
    <xf numFmtId="0" fontId="30" fillId="0" borderId="0"/>
    <xf numFmtId="0" fontId="166" fillId="0" borderId="0"/>
    <xf numFmtId="0" fontId="30" fillId="0" borderId="0"/>
    <xf numFmtId="0" fontId="35" fillId="0" borderId="0"/>
    <xf numFmtId="0" fontId="165" fillId="0" borderId="0"/>
    <xf numFmtId="0" fontId="165" fillId="0" borderId="0"/>
    <xf numFmtId="0" fontId="30" fillId="0" borderId="0"/>
    <xf numFmtId="0" fontId="9" fillId="0" borderId="0"/>
    <xf numFmtId="0" fontId="30" fillId="0" borderId="0"/>
    <xf numFmtId="0" fontId="6" fillId="0" borderId="0"/>
    <xf numFmtId="0" fontId="30" fillId="0" borderId="0"/>
    <xf numFmtId="0" fontId="30" fillId="0" borderId="0"/>
    <xf numFmtId="0" fontId="35" fillId="0" borderId="0" applyNumberFormat="0" applyFont="0" applyFill="0" applyBorder="0" applyAlignment="0" applyProtection="0">
      <alignment vertical="top"/>
    </xf>
    <xf numFmtId="0" fontId="30" fillId="0" borderId="0"/>
    <xf numFmtId="0" fontId="9" fillId="0" borderId="0"/>
    <xf numFmtId="0" fontId="30" fillId="0" borderId="0"/>
    <xf numFmtId="0" fontId="30" fillId="0" borderId="0"/>
    <xf numFmtId="0" fontId="30" fillId="0" borderId="0"/>
    <xf numFmtId="0" fontId="30" fillId="0" borderId="0"/>
    <xf numFmtId="0" fontId="166" fillId="0" borderId="0"/>
    <xf numFmtId="0" fontId="35" fillId="0" borderId="0"/>
    <xf numFmtId="0" fontId="30" fillId="0" borderId="0"/>
    <xf numFmtId="0" fontId="6" fillId="0" borderId="0"/>
    <xf numFmtId="0" fontId="6" fillId="0" borderId="0"/>
    <xf numFmtId="0" fontId="35" fillId="0" borderId="0"/>
    <xf numFmtId="0" fontId="6" fillId="0" borderId="0"/>
    <xf numFmtId="0" fontId="6" fillId="0" borderId="0"/>
    <xf numFmtId="0" fontId="35" fillId="0" borderId="0"/>
    <xf numFmtId="0" fontId="9" fillId="0" borderId="0"/>
    <xf numFmtId="0" fontId="6" fillId="0" borderId="0"/>
    <xf numFmtId="0" fontId="166" fillId="0" borderId="0"/>
    <xf numFmtId="0" fontId="30" fillId="0" borderId="0"/>
    <xf numFmtId="186" fontId="30" fillId="0" borderId="0"/>
    <xf numFmtId="0" fontId="6" fillId="0" borderId="0"/>
    <xf numFmtId="0" fontId="6" fillId="0" borderId="0"/>
    <xf numFmtId="0" fontId="6" fillId="0" borderId="0"/>
    <xf numFmtId="49" fontId="159" fillId="0" borderId="0" applyBorder="0">
      <alignment vertical="top"/>
    </xf>
    <xf numFmtId="0" fontId="30" fillId="0" borderId="0"/>
    <xf numFmtId="0" fontId="63" fillId="0" borderId="0"/>
    <xf numFmtId="0" fontId="167" fillId="0" borderId="0"/>
    <xf numFmtId="0" fontId="35" fillId="0" borderId="0"/>
    <xf numFmtId="0" fontId="35" fillId="0" borderId="0"/>
    <xf numFmtId="0" fontId="35" fillId="0" borderId="0"/>
    <xf numFmtId="1" fontId="168" fillId="0" borderId="11">
      <alignment horizontal="left" vertical="center"/>
    </xf>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16" fontId="169" fillId="0" borderId="11">
      <alignment vertical="top"/>
    </xf>
    <xf numFmtId="171" fontId="170" fillId="40" borderId="36" applyNumberFormat="0" applyBorder="0" applyAlignment="0">
      <alignment vertical="center"/>
      <protection locked="0"/>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49" fontId="153" fillId="0" borderId="19">
      <alignment horizontal="left" vertical="center"/>
    </xf>
    <xf numFmtId="9" fontId="9" fillId="0" borderId="0" applyFont="0" applyFill="0" applyBorder="0" applyAlignment="0" applyProtection="0"/>
    <xf numFmtId="9" fontId="35" fillId="0" borderId="0" applyFont="0" applyFill="0" applyBorder="0" applyAlignment="0" applyProtection="0"/>
    <xf numFmtId="9" fontId="165" fillId="0" borderId="0" applyFont="0" applyFill="0" applyBorder="0" applyAlignment="0" applyProtection="0"/>
    <xf numFmtId="9" fontId="9" fillId="0" borderId="0" applyFont="0" applyFill="0" applyBorder="0" applyAlignment="0" applyProtection="0"/>
    <xf numFmtId="9" fontId="17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72" fillId="0" borderId="11"/>
    <xf numFmtId="0" fontId="9" fillId="0" borderId="11" applyNumberFormat="0" applyFont="0" applyFill="0" applyAlignment="0" applyProtection="0"/>
    <xf numFmtId="3" fontId="173" fillId="86" borderId="19">
      <alignment horizontal="justify" vertical="center"/>
    </xf>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74" fillId="0" borderId="0"/>
    <xf numFmtId="189" fontId="49" fillId="0" borderId="0">
      <alignment vertical="top"/>
    </xf>
    <xf numFmtId="38" fontId="49" fillId="0" borderId="0">
      <alignment vertical="top"/>
    </xf>
    <xf numFmtId="38" fontId="49" fillId="0" borderId="0">
      <alignment vertical="top"/>
    </xf>
    <xf numFmtId="186" fontId="74" fillId="0" borderId="0"/>
    <xf numFmtId="49" fontId="163" fillId="0" borderId="0"/>
    <xf numFmtId="49" fontId="174" fillId="0" borderId="0">
      <alignment vertical="top"/>
    </xf>
    <xf numFmtId="171" fontId="28" fillId="0" borderId="0" applyFill="0" applyBorder="0" applyAlignment="0" applyProtection="0"/>
    <xf numFmtId="171" fontId="28" fillId="0" borderId="0" applyFill="0" applyBorder="0" applyAlignment="0" applyProtection="0"/>
    <xf numFmtId="171" fontId="28" fillId="0" borderId="0" applyFill="0" applyBorder="0" applyAlignment="0" applyProtection="0"/>
    <xf numFmtId="171" fontId="28" fillId="0" borderId="0" applyFill="0" applyBorder="0" applyAlignment="0" applyProtection="0"/>
    <xf numFmtId="171" fontId="28" fillId="0" borderId="0" applyFill="0" applyBorder="0" applyAlignment="0" applyProtection="0"/>
    <xf numFmtId="171" fontId="28" fillId="0" borderId="0" applyFill="0" applyBorder="0" applyAlignment="0" applyProtection="0"/>
    <xf numFmtId="171" fontId="28" fillId="0" borderId="0" applyFill="0" applyBorder="0" applyAlignment="0" applyProtection="0"/>
    <xf numFmtId="171" fontId="28" fillId="0" borderId="0" applyFill="0" applyBorder="0" applyAlignment="0" applyProtection="0"/>
    <xf numFmtId="171" fontId="28" fillId="0" borderId="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49" fontId="28" fillId="0" borderId="0">
      <alignment horizontal="center"/>
    </xf>
    <xf numFmtId="49" fontId="28" fillId="0" borderId="0">
      <alignment horizontal="center"/>
    </xf>
    <xf numFmtId="49" fontId="28" fillId="0" borderId="0">
      <alignment horizontal="center"/>
    </xf>
    <xf numFmtId="49" fontId="28" fillId="0" borderId="0">
      <alignment horizontal="center"/>
    </xf>
    <xf numFmtId="49" fontId="28" fillId="0" borderId="0">
      <alignment horizontal="center"/>
    </xf>
    <xf numFmtId="49" fontId="28" fillId="0" borderId="0">
      <alignment horizontal="center"/>
    </xf>
    <xf numFmtId="49" fontId="28" fillId="0" borderId="0">
      <alignment horizontal="center"/>
    </xf>
    <xf numFmtId="49" fontId="28" fillId="0" borderId="0">
      <alignment horizontal="center"/>
    </xf>
    <xf numFmtId="49" fontId="28" fillId="0" borderId="0">
      <alignment horizontal="center"/>
    </xf>
    <xf numFmtId="49" fontId="28" fillId="0" borderId="0">
      <alignment horizontal="center"/>
    </xf>
    <xf numFmtId="217" fontId="9" fillId="0" borderId="0" applyFont="0" applyFill="0" applyBorder="0" applyAlignment="0" applyProtection="0"/>
    <xf numFmtId="218" fontId="9" fillId="0" borderId="0" applyFont="0" applyFill="0" applyBorder="0" applyAlignment="0" applyProtection="0"/>
    <xf numFmtId="2" fontId="28" fillId="0" borderId="0" applyFill="0" applyBorder="0" applyAlignment="0" applyProtection="0"/>
    <xf numFmtId="2" fontId="28" fillId="0" borderId="0" applyFill="0" applyBorder="0" applyAlignment="0" applyProtection="0"/>
    <xf numFmtId="2" fontId="28" fillId="0" borderId="0" applyFill="0" applyBorder="0" applyAlignment="0" applyProtection="0"/>
    <xf numFmtId="2" fontId="28" fillId="0" borderId="0" applyFill="0" applyBorder="0" applyAlignment="0" applyProtection="0"/>
    <xf numFmtId="2" fontId="28" fillId="0" borderId="0" applyFill="0" applyBorder="0" applyAlignment="0" applyProtection="0"/>
    <xf numFmtId="2" fontId="28" fillId="0" borderId="0" applyFill="0" applyBorder="0" applyAlignment="0" applyProtection="0"/>
    <xf numFmtId="2" fontId="28" fillId="0" borderId="0" applyFill="0" applyBorder="0" applyAlignment="0" applyProtection="0"/>
    <xf numFmtId="2" fontId="28" fillId="0" borderId="0" applyFill="0" applyBorder="0" applyAlignment="0" applyProtection="0"/>
    <xf numFmtId="2" fontId="28" fillId="0" borderId="0" applyFill="0" applyBorder="0" applyAlignment="0" applyProtection="0"/>
    <xf numFmtId="2" fontId="28" fillId="0" borderId="0" applyFill="0" applyBorder="0" applyAlignment="0" applyProtection="0"/>
    <xf numFmtId="219" fontId="35" fillId="0" borderId="0" applyFont="0" applyFill="0" applyBorder="0" applyAlignment="0" applyProtection="0"/>
    <xf numFmtId="167" fontId="9"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69" fontId="9" fillId="0" borderId="0" applyFont="0" applyFill="0" applyBorder="0" applyAlignment="0" applyProtection="0"/>
    <xf numFmtId="180" fontId="35" fillId="0" borderId="0" applyFont="0" applyFill="0" applyBorder="0" applyAlignment="0" applyProtection="0"/>
    <xf numFmtId="171" fontId="35" fillId="0" borderId="0" applyFont="0" applyFill="0" applyBorder="0" applyAlignment="0" applyProtection="0"/>
    <xf numFmtId="169" fontId="30" fillId="0" borderId="0" applyFont="0" applyFill="0" applyBorder="0" applyAlignment="0" applyProtection="0"/>
    <xf numFmtId="176" fontId="35" fillId="0" borderId="0" applyFont="0" applyFill="0" applyBorder="0" applyAlignment="0" applyProtection="0"/>
    <xf numFmtId="169" fontId="9" fillId="0" borderId="0" applyFont="0" applyFill="0" applyBorder="0" applyAlignment="0" applyProtection="0"/>
    <xf numFmtId="169" fontId="30" fillId="0" borderId="0" applyFont="0" applyFill="0" applyBorder="0" applyAlignment="0" applyProtection="0"/>
    <xf numFmtId="169" fontId="9" fillId="0" borderId="0" applyFont="0" applyFill="0" applyBorder="0" applyAlignment="0" applyProtection="0"/>
    <xf numFmtId="170" fontId="35" fillId="0" borderId="0" applyFont="0" applyFill="0" applyBorder="0" applyAlignment="0" applyProtection="0"/>
    <xf numFmtId="218" fontId="35" fillId="0" borderId="0" applyFont="0" applyFill="0" applyBorder="0" applyAlignment="0" applyProtection="0"/>
    <xf numFmtId="218" fontId="35" fillId="0" borderId="0" applyFont="0" applyFill="0" applyBorder="0" applyAlignment="0" applyProtection="0"/>
    <xf numFmtId="169" fontId="9"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220" fontId="9" fillId="0" borderId="0" applyFont="0" applyFill="0" applyBorder="0" applyAlignment="0" applyProtection="0"/>
    <xf numFmtId="4" fontId="159" fillId="39" borderId="0" applyBorder="0">
      <alignment horizontal="right"/>
    </xf>
    <xf numFmtId="4" fontId="159" fillId="39" borderId="0" applyBorder="0">
      <alignment horizontal="right"/>
    </xf>
    <xf numFmtId="4" fontId="159" fillId="39" borderId="0" applyBorder="0">
      <alignment horizontal="right"/>
    </xf>
    <xf numFmtId="4" fontId="159" fillId="87" borderId="25" applyBorder="0">
      <alignment horizontal="right"/>
    </xf>
    <xf numFmtId="4" fontId="159" fillId="39" borderId="11" applyFont="0" applyBorder="0">
      <alignment horizontal="right"/>
    </xf>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221" fontId="63" fillId="0" borderId="19">
      <alignment vertical="top" wrapText="1"/>
    </xf>
    <xf numFmtId="180" fontId="9" fillId="0" borderId="11" applyFont="0" applyFill="0" applyBorder="0" applyProtection="0">
      <alignment horizontal="center" vertical="center"/>
    </xf>
    <xf numFmtId="3" fontId="9" fillId="0" borderId="0" applyFont="0" applyBorder="0">
      <alignment horizontal="center"/>
    </xf>
    <xf numFmtId="222" fontId="80" fillId="0" borderId="0">
      <protection locked="0"/>
    </xf>
    <xf numFmtId="49" fontId="151" fillId="0" borderId="11">
      <alignment horizontal="center" vertical="center" wrapText="1"/>
    </xf>
    <xf numFmtId="0" fontId="63" fillId="0" borderId="11" applyBorder="0">
      <alignment horizontal="center" vertical="center" wrapText="1"/>
    </xf>
    <xf numFmtId="49" fontId="132" fillId="0" borderId="11" applyNumberFormat="0" applyFill="0" applyAlignment="0" applyProtection="0"/>
    <xf numFmtId="176" fontId="9" fillId="0" borderId="0"/>
    <xf numFmtId="0" fontId="35" fillId="0" borderId="0"/>
    <xf numFmtId="0" fontId="166" fillId="0" borderId="0"/>
    <xf numFmtId="0" fontId="5" fillId="0" borderId="0"/>
    <xf numFmtId="0" fontId="5" fillId="0" borderId="0"/>
    <xf numFmtId="0" fontId="35" fillId="0" borderId="0"/>
    <xf numFmtId="169" fontId="9" fillId="0" borderId="0" applyFont="0" applyFill="0" applyBorder="0" applyAlignment="0" applyProtection="0"/>
    <xf numFmtId="0" fontId="4" fillId="0" borderId="0"/>
    <xf numFmtId="0" fontId="4" fillId="0" borderId="0"/>
    <xf numFmtId="0" fontId="61" fillId="0" borderId="0"/>
    <xf numFmtId="0" fontId="61" fillId="0" borderId="0"/>
    <xf numFmtId="0" fontId="61" fillId="0" borderId="0"/>
    <xf numFmtId="9" fontId="61" fillId="0" borderId="0" applyFont="0" applyFill="0" applyBorder="0" applyAlignment="0" applyProtection="0"/>
    <xf numFmtId="0" fontId="61" fillId="0" borderId="0"/>
    <xf numFmtId="0" fontId="4" fillId="0" borderId="0"/>
    <xf numFmtId="0" fontId="9" fillId="0" borderId="0"/>
    <xf numFmtId="0" fontId="9" fillId="0" borderId="0"/>
    <xf numFmtId="0" fontId="61" fillId="0" borderId="0"/>
    <xf numFmtId="0" fontId="61" fillId="0" borderId="0"/>
    <xf numFmtId="0" fontId="35" fillId="0" borderId="0"/>
    <xf numFmtId="0" fontId="61" fillId="0" borderId="0"/>
    <xf numFmtId="0" fontId="61" fillId="0" borderId="0"/>
    <xf numFmtId="0" fontId="9" fillId="0" borderId="0"/>
    <xf numFmtId="0" fontId="61" fillId="0" borderId="0"/>
    <xf numFmtId="0" fontId="61" fillId="0" borderId="0"/>
    <xf numFmtId="0" fontId="61" fillId="0" borderId="0"/>
    <xf numFmtId="49" fontId="159" fillId="0" borderId="0" applyBorder="0">
      <alignment vertical="top"/>
    </xf>
    <xf numFmtId="0" fontId="9" fillId="0" borderId="0"/>
    <xf numFmtId="169" fontId="4" fillId="0" borderId="0" applyFont="0" applyFill="0" applyBorder="0" applyAlignment="0" applyProtection="0"/>
    <xf numFmtId="0" fontId="166" fillId="0" borderId="0"/>
    <xf numFmtId="0" fontId="3" fillId="0" borderId="0"/>
    <xf numFmtId="4" fontId="159" fillId="40" borderId="110" applyBorder="0">
      <alignment horizontal="right"/>
    </xf>
    <xf numFmtId="0" fontId="9" fillId="0" borderId="0"/>
    <xf numFmtId="4" fontId="159" fillId="39" borderId="0" applyFont="0" applyBorder="0">
      <alignment horizontal="right"/>
    </xf>
    <xf numFmtId="0" fontId="218" fillId="73" borderId="0" applyNumberFormat="0" applyBorder="0" applyAlignment="0">
      <alignment horizontal="left" vertical="center"/>
    </xf>
    <xf numFmtId="165" fontId="35" fillId="0" borderId="0" applyFont="0" applyFill="0" applyBorder="0" applyAlignment="0" applyProtection="0"/>
    <xf numFmtId="0" fontId="2" fillId="0" borderId="0"/>
    <xf numFmtId="0" fontId="2" fillId="0" borderId="0"/>
    <xf numFmtId="38" fontId="76" fillId="0" borderId="0">
      <alignment vertical="top"/>
    </xf>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5" fillId="0" borderId="0" applyFont="0" applyFill="0" applyBorder="0" applyAlignment="0" applyProtection="0"/>
    <xf numFmtId="0" fontId="2" fillId="0" borderId="0"/>
    <xf numFmtId="0" fontId="2" fillId="0" borderId="0"/>
    <xf numFmtId="0" fontId="2" fillId="0" borderId="0"/>
    <xf numFmtId="165" fontId="35" fillId="0" borderId="0" applyFont="0" applyFill="0" applyBorder="0" applyAlignment="0" applyProtection="0"/>
    <xf numFmtId="0" fontId="2" fillId="0" borderId="0"/>
    <xf numFmtId="0" fontId="2" fillId="0" borderId="0"/>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0" fontId="1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5" fillId="0" borderId="0" applyFont="0" applyFill="0" applyBorder="0" applyAlignment="0" applyProtection="0"/>
    <xf numFmtId="0" fontId="2" fillId="0" borderId="0"/>
    <xf numFmtId="0" fontId="2" fillId="0" borderId="0"/>
    <xf numFmtId="0" fontId="2" fillId="0" borderId="0"/>
    <xf numFmtId="0" fontId="75" fillId="0" borderId="0"/>
    <xf numFmtId="0" fontId="75" fillId="0" borderId="0"/>
    <xf numFmtId="0" fontId="75" fillId="0" borderId="0"/>
    <xf numFmtId="0" fontId="74" fillId="0" borderId="0"/>
    <xf numFmtId="0" fontId="129" fillId="0" borderId="0">
      <alignment vertical="top"/>
    </xf>
    <xf numFmtId="0" fontId="75" fillId="0" borderId="0"/>
    <xf numFmtId="0" fontId="74" fillId="0" borderId="0"/>
    <xf numFmtId="0" fontId="74" fillId="0" borderId="0"/>
    <xf numFmtId="0" fontId="74" fillId="0" borderId="0"/>
    <xf numFmtId="0" fontId="74" fillId="0" borderId="0"/>
    <xf numFmtId="0" fontId="63" fillId="0" borderId="0"/>
    <xf numFmtId="0" fontId="35" fillId="0" borderId="0"/>
    <xf numFmtId="0" fontId="35" fillId="0" borderId="0"/>
    <xf numFmtId="0" fontId="35" fillId="0" borderId="0"/>
    <xf numFmtId="0" fontId="75" fillId="0" borderId="0"/>
    <xf numFmtId="0" fontId="74" fillId="0" borderId="0"/>
    <xf numFmtId="0" fontId="74" fillId="0" borderId="0"/>
    <xf numFmtId="0" fontId="74" fillId="0" borderId="0"/>
    <xf numFmtId="0" fontId="75" fillId="0" borderId="0"/>
    <xf numFmtId="0" fontId="74" fillId="0" borderId="0"/>
    <xf numFmtId="0" fontId="74" fillId="0" borderId="0"/>
    <xf numFmtId="0" fontId="75" fillId="0" borderId="0"/>
    <xf numFmtId="0" fontId="75" fillId="0" borderId="0"/>
    <xf numFmtId="0" fontId="74" fillId="0" borderId="0"/>
    <xf numFmtId="0" fontId="75" fillId="0" borderId="0"/>
    <xf numFmtId="0" fontId="74" fillId="0" borderId="0"/>
    <xf numFmtId="0" fontId="75" fillId="0" borderId="0"/>
    <xf numFmtId="0" fontId="75" fillId="0" borderId="0"/>
    <xf numFmtId="15" fontId="80" fillId="0" borderId="0">
      <protection locked="0"/>
    </xf>
    <xf numFmtId="0" fontId="35" fillId="0" borderId="0"/>
    <xf numFmtId="0" fontId="187" fillId="0" borderId="0">
      <alignment vertical="center" wrapText="1"/>
    </xf>
    <xf numFmtId="232" fontId="223" fillId="0" borderId="0" applyProtection="0">
      <alignment horizontal="justify" vertical="top"/>
      <protection locked="0"/>
    </xf>
    <xf numFmtId="0" fontId="74" fillId="0" borderId="0"/>
    <xf numFmtId="233" fontId="9" fillId="0" borderId="0" applyFont="0" applyFill="0" applyBorder="0" applyAlignment="0" applyProtection="0"/>
    <xf numFmtId="234" fontId="9" fillId="0" borderId="0" applyFont="0" applyFill="0" applyBorder="0" applyAlignment="0" applyProtection="0"/>
    <xf numFmtId="0" fontId="35" fillId="0" borderId="0"/>
    <xf numFmtId="2" fontId="224" fillId="109" borderId="124" applyProtection="0"/>
    <xf numFmtId="2" fontId="224" fillId="109" borderId="124" applyProtection="0"/>
    <xf numFmtId="2" fontId="225" fillId="0" borderId="0" applyFill="0" applyBorder="0" applyProtection="0"/>
    <xf numFmtId="2" fontId="226" fillId="0" borderId="0" applyFill="0" applyBorder="0" applyProtection="0"/>
    <xf numFmtId="2" fontId="226" fillId="110" borderId="124" applyProtection="0"/>
    <xf numFmtId="2" fontId="226" fillId="111" borderId="124" applyProtection="0"/>
    <xf numFmtId="2" fontId="226" fillId="112" borderId="124" applyProtection="0"/>
    <xf numFmtId="2" fontId="226" fillId="112" borderId="124" applyProtection="0">
      <alignment horizontal="center"/>
    </xf>
    <xf numFmtId="2" fontId="226" fillId="111" borderId="124" applyProtection="0">
      <alignment horizontal="center"/>
    </xf>
    <xf numFmtId="235" fontId="63" fillId="0" borderId="0" applyFont="0" applyProtection="0">
      <alignment horizontal="right" vertical="center" wrapText="1"/>
      <protection locked="0"/>
    </xf>
    <xf numFmtId="0" fontId="2" fillId="0" borderId="0"/>
    <xf numFmtId="0" fontId="2" fillId="0" borderId="0"/>
    <xf numFmtId="0" fontId="9" fillId="0" borderId="0"/>
    <xf numFmtId="0" fontId="35" fillId="0" borderId="0"/>
    <xf numFmtId="0" fontId="61" fillId="0" borderId="0"/>
    <xf numFmtId="0" fontId="9" fillId="0" borderId="0"/>
    <xf numFmtId="0" fontId="9" fillId="0" borderId="0"/>
    <xf numFmtId="0" fontId="9" fillId="0" borderId="0"/>
    <xf numFmtId="0" fontId="9" fillId="0" borderId="0"/>
    <xf numFmtId="0" fontId="35" fillId="0" borderId="0"/>
    <xf numFmtId="0" fontId="7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0" fillId="0" borderId="0"/>
    <xf numFmtId="0" fontId="10" fillId="0" borderId="0"/>
    <xf numFmtId="0" fontId="187" fillId="0" borderId="0">
      <alignment vertical="center" wrapText="1"/>
    </xf>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6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 fontId="159" fillId="87" borderId="25" applyBorder="0">
      <alignment horizontal="right"/>
    </xf>
    <xf numFmtId="4" fontId="159" fillId="39" borderId="25" applyBorder="0">
      <alignment horizontal="right"/>
    </xf>
    <xf numFmtId="0" fontId="209" fillId="0" borderId="0"/>
    <xf numFmtId="0" fontId="9" fillId="0" borderId="0"/>
    <xf numFmtId="0" fontId="9" fillId="0" borderId="0"/>
    <xf numFmtId="0" fontId="2" fillId="0" borderId="0"/>
    <xf numFmtId="0" fontId="2" fillId="0" borderId="0"/>
    <xf numFmtId="0" fontId="35" fillId="0" borderId="0"/>
    <xf numFmtId="0" fontId="148" fillId="0" borderId="0" applyNumberFormat="0" applyFill="0" applyBorder="0" applyAlignment="0" applyProtection="0"/>
    <xf numFmtId="0" fontId="101" fillId="0" borderId="0"/>
    <xf numFmtId="0" fontId="101" fillId="0" borderId="0"/>
    <xf numFmtId="0" fontId="35" fillId="0" borderId="0"/>
    <xf numFmtId="0" fontId="63" fillId="0" borderId="0"/>
    <xf numFmtId="181" fontId="35" fillId="0" borderId="0" applyFont="0" applyFill="0" applyBorder="0" applyAlignment="0" applyProtection="0"/>
    <xf numFmtId="181" fontId="35" fillId="0" borderId="0" applyFont="0" applyFill="0" applyBorder="0" applyAlignment="0" applyProtection="0"/>
    <xf numFmtId="191" fontId="35" fillId="0" borderId="0" applyFont="0" applyFill="0" applyBorder="0" applyAlignment="0" applyProtection="0"/>
    <xf numFmtId="169" fontId="9" fillId="0" borderId="0" applyFont="0" applyFill="0" applyBorder="0" applyAlignment="0" applyProtection="0"/>
    <xf numFmtId="173" fontId="35" fillId="0" borderId="0" applyFont="0" applyFill="0" applyBorder="0" applyAlignment="0" applyProtection="0"/>
    <xf numFmtId="43" fontId="35" fillId="0" borderId="0" applyFont="0" applyFill="0" applyBorder="0" applyAlignment="0" applyProtection="0"/>
    <xf numFmtId="0" fontId="2" fillId="0" borderId="0"/>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61" fillId="0" borderId="0"/>
    <xf numFmtId="0" fontId="2" fillId="0" borderId="0"/>
    <xf numFmtId="0" fontId="2" fillId="0" borderId="0"/>
    <xf numFmtId="0" fontId="79" fillId="0" borderId="0"/>
    <xf numFmtId="0" fontId="61" fillId="0" borderId="0"/>
    <xf numFmtId="0" fontId="166" fillId="0" borderId="0"/>
    <xf numFmtId="0" fontId="2" fillId="0" borderId="0"/>
    <xf numFmtId="0" fontId="2" fillId="0" borderId="0"/>
    <xf numFmtId="0" fontId="49" fillId="0" borderId="0"/>
    <xf numFmtId="0" fontId="2" fillId="0" borderId="0"/>
    <xf numFmtId="0" fontId="165" fillId="0" borderId="0"/>
    <xf numFmtId="0" fontId="2" fillId="0" borderId="0"/>
    <xf numFmtId="0" fontId="2" fillId="0" borderId="0"/>
    <xf numFmtId="0" fontId="2" fillId="0" borderId="0"/>
    <xf numFmtId="0" fontId="165" fillId="0" borderId="0"/>
    <xf numFmtId="0" fontId="79" fillId="0" borderId="0"/>
    <xf numFmtId="9" fontId="30" fillId="0" borderId="0" applyFont="0" applyFill="0" applyBorder="0" applyAlignment="0" applyProtection="0"/>
    <xf numFmtId="9" fontId="30" fillId="0" borderId="0" applyFont="0" applyFill="0" applyBorder="0" applyAlignment="0" applyProtection="0"/>
    <xf numFmtId="169" fontId="61"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61" fillId="0" borderId="0" applyFont="0" applyFill="0" applyBorder="0" applyAlignment="0" applyProtection="0"/>
    <xf numFmtId="0" fontId="61" fillId="0" borderId="0"/>
    <xf numFmtId="169" fontId="61" fillId="0" borderId="0" applyFont="0" applyFill="0" applyBorder="0" applyAlignment="0" applyProtection="0"/>
    <xf numFmtId="169" fontId="61" fillId="0" borderId="0" applyFont="0" applyFill="0" applyBorder="0" applyAlignment="0" applyProtection="0"/>
    <xf numFmtId="43" fontId="35" fillId="0" borderId="0" applyFont="0" applyFill="0" applyBorder="0" applyAlignment="0" applyProtection="0"/>
    <xf numFmtId="0" fontId="2" fillId="0" borderId="0"/>
    <xf numFmtId="0" fontId="2" fillId="0" borderId="0"/>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49" fontId="159" fillId="0" borderId="0" applyBorder="0">
      <alignment vertical="top"/>
    </xf>
    <xf numFmtId="180" fontId="159" fillId="40" borderId="0">
      <protection locked="0"/>
    </xf>
    <xf numFmtId="176" fontId="159" fillId="40" borderId="0">
      <protection locked="0"/>
    </xf>
    <xf numFmtId="184" fontId="159" fillId="40" borderId="0">
      <protection locked="0"/>
    </xf>
    <xf numFmtId="0" fontId="227" fillId="0" borderId="0" applyNumberFormat="0" applyFill="0" applyBorder="0" applyAlignment="0" applyProtection="0">
      <alignment vertical="top"/>
      <protection locked="0"/>
    </xf>
    <xf numFmtId="49" fontId="159" fillId="0" borderId="0" applyBorder="0">
      <alignment vertical="top"/>
    </xf>
    <xf numFmtId="0" fontId="218" fillId="73" borderId="0" applyNumberFormat="0" applyBorder="0" applyAlignment="0">
      <alignment horizontal="left" vertical="center"/>
    </xf>
    <xf numFmtId="49" fontId="159" fillId="73" borderId="0" applyBorder="0">
      <alignment vertical="top"/>
    </xf>
    <xf numFmtId="0" fontId="2" fillId="0" borderId="0"/>
    <xf numFmtId="49" fontId="214" fillId="102" borderId="0" applyBorder="0">
      <alignment vertical="top"/>
    </xf>
    <xf numFmtId="0" fontId="2" fillId="0" borderId="0"/>
    <xf numFmtId="43" fontId="35" fillId="0" borderId="0" applyFont="0" applyFill="0" applyBorder="0" applyAlignment="0" applyProtection="0"/>
    <xf numFmtId="0" fontId="2" fillId="0" borderId="0"/>
    <xf numFmtId="0" fontId="2" fillId="0" borderId="0"/>
    <xf numFmtId="0" fontId="2" fillId="0" borderId="0"/>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61" fillId="0" borderId="0"/>
    <xf numFmtId="169" fontId="61" fillId="0" borderId="0" applyFont="0" applyFill="0" applyBorder="0" applyAlignment="0" applyProtection="0"/>
    <xf numFmtId="0" fontId="2" fillId="0" borderId="0"/>
    <xf numFmtId="0" fontId="61" fillId="0" borderId="0"/>
    <xf numFmtId="0" fontId="2" fillId="0" borderId="0"/>
    <xf numFmtId="0" fontId="49" fillId="0" borderId="0"/>
    <xf numFmtId="0" fontId="2" fillId="0" borderId="0"/>
    <xf numFmtId="0" fontId="49" fillId="0" borderId="0"/>
    <xf numFmtId="168" fontId="80" fillId="0" borderId="0">
      <protection locked="0"/>
    </xf>
    <xf numFmtId="168" fontId="80" fillId="0" borderId="0">
      <protection locked="0"/>
    </xf>
    <xf numFmtId="168" fontId="80" fillId="0" borderId="0">
      <protection locked="0"/>
    </xf>
    <xf numFmtId="0" fontId="81" fillId="0" borderId="0">
      <protection locked="0"/>
    </xf>
    <xf numFmtId="0" fontId="81" fillId="0" borderId="0">
      <protection locked="0"/>
    </xf>
    <xf numFmtId="0" fontId="80" fillId="0" borderId="49">
      <protection locked="0"/>
    </xf>
    <xf numFmtId="0" fontId="61" fillId="0" borderId="0"/>
    <xf numFmtId="169" fontId="61" fillId="0" borderId="0" applyFont="0" applyFill="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44" fillId="3" borderId="0" applyNumberFormat="0" applyBorder="0" applyAlignment="0" applyProtection="0"/>
    <xf numFmtId="0" fontId="34" fillId="20" borderId="1" applyNumberFormat="0" applyAlignment="0" applyProtection="0"/>
    <xf numFmtId="0" fontId="41" fillId="21" borderId="8" applyNumberFormat="0" applyAlignment="0" applyProtection="0"/>
    <xf numFmtId="14" fontId="229" fillId="0" borderId="0" applyFont="0" applyBorder="0">
      <alignment vertical="top"/>
    </xf>
    <xf numFmtId="186" fontId="72" fillId="0" borderId="0" applyFont="0" applyFill="0" applyBorder="0" applyAlignment="0" applyProtection="0"/>
    <xf numFmtId="0" fontId="48" fillId="4" borderId="0" applyNumberFormat="0" applyBorder="0" applyAlignment="0" applyProtection="0"/>
    <xf numFmtId="0" fontId="32" fillId="7" borderId="1" applyNumberFormat="0" applyAlignment="0" applyProtection="0"/>
    <xf numFmtId="0" fontId="43" fillId="22" borderId="0" applyNumberFormat="0" applyBorder="0" applyAlignment="0" applyProtection="0"/>
    <xf numFmtId="0" fontId="35" fillId="23" borderId="9" applyNumberFormat="0" applyFont="0" applyAlignment="0" applyProtection="0"/>
    <xf numFmtId="0" fontId="33" fillId="20" borderId="2" applyNumberFormat="0" applyAlignment="0" applyProtection="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165" fillId="0" borderId="0"/>
    <xf numFmtId="0" fontId="2" fillId="0" borderId="0"/>
    <xf numFmtId="0" fontId="209"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9" fillId="0" borderId="0"/>
    <xf numFmtId="0" fontId="35" fillId="0" borderId="0"/>
    <xf numFmtId="0" fontId="9" fillId="0" borderId="0"/>
    <xf numFmtId="0" fontId="187" fillId="0" borderId="0"/>
    <xf numFmtId="0" fontId="30" fillId="23" borderId="9" applyNumberFormat="0" applyFont="0" applyAlignment="0" applyProtection="0"/>
    <xf numFmtId="9" fontId="9" fillId="0" borderId="0" applyFont="0" applyFill="0" applyBorder="0" applyAlignment="0" applyProtection="0"/>
    <xf numFmtId="9" fontId="79" fillId="0" borderId="0" applyFont="0" applyFill="0" applyBorder="0" applyAlignment="0" applyProtection="0"/>
    <xf numFmtId="9" fontId="2" fillId="0" borderId="0" applyFont="0" applyFill="0" applyBorder="0" applyAlignment="0" applyProtection="0"/>
    <xf numFmtId="169" fontId="165" fillId="0" borderId="0" applyFont="0" applyFill="0" applyBorder="0" applyAlignment="0" applyProtection="0"/>
    <xf numFmtId="169" fontId="2" fillId="0" borderId="0" applyFont="0" applyFill="0" applyBorder="0" applyAlignment="0" applyProtection="0"/>
    <xf numFmtId="168" fontId="80" fillId="0" borderId="0">
      <protection locked="0"/>
    </xf>
    <xf numFmtId="169" fontId="61" fillId="0" borderId="0" applyFont="0" applyFill="0" applyBorder="0" applyAlignment="0" applyProtection="0"/>
    <xf numFmtId="0" fontId="61" fillId="0" borderId="0"/>
    <xf numFmtId="0" fontId="49" fillId="0" borderId="0"/>
    <xf numFmtId="0" fontId="49" fillId="0" borderId="0"/>
    <xf numFmtId="0" fontId="49" fillId="0" borderId="0"/>
    <xf numFmtId="0" fontId="2" fillId="0" borderId="0"/>
    <xf numFmtId="0" fontId="165" fillId="0" borderId="0"/>
    <xf numFmtId="169" fontId="165" fillId="0" borderId="0" applyFont="0" applyFill="0" applyBorder="0" applyAlignment="0" applyProtection="0"/>
    <xf numFmtId="0" fontId="209" fillId="0" borderId="0"/>
    <xf numFmtId="0" fontId="61" fillId="0" borderId="0"/>
    <xf numFmtId="0" fontId="2" fillId="0" borderId="0"/>
    <xf numFmtId="169" fontId="61" fillId="0" borderId="0" applyFont="0" applyFill="0" applyBorder="0" applyAlignment="0" applyProtection="0"/>
    <xf numFmtId="0" fontId="2" fillId="0" borderId="0"/>
    <xf numFmtId="0" fontId="165" fillId="0" borderId="0"/>
    <xf numFmtId="0" fontId="49" fillId="0" borderId="0">
      <alignment horizontal="left"/>
    </xf>
    <xf numFmtId="9" fontId="171" fillId="0" borderId="0" applyFont="0" applyFill="0" applyBorder="0" applyAlignment="0" applyProtection="0"/>
    <xf numFmtId="169" fontId="171" fillId="0" borderId="0" applyFont="0" applyFill="0" applyBorder="0" applyAlignment="0" applyProtection="0"/>
    <xf numFmtId="0" fontId="2" fillId="118" borderId="0" applyNumberFormat="0" applyBorder="0" applyAlignment="0" applyProtection="0"/>
    <xf numFmtId="0" fontId="22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33" fillId="119" borderId="0" applyNumberFormat="0" applyBorder="0" applyAlignment="0" applyProtection="0"/>
    <xf numFmtId="0" fontId="234" fillId="0" borderId="0"/>
    <xf numFmtId="0" fontId="228" fillId="120" borderId="0" applyNumberFormat="0" applyBorder="0" applyAlignment="0" applyProtection="0"/>
    <xf numFmtId="0" fontId="235" fillId="115" borderId="130" applyNumberFormat="0" applyAlignment="0" applyProtection="0"/>
    <xf numFmtId="0" fontId="236" fillId="115" borderId="127" applyNumberFormat="0" applyAlignment="0" applyProtection="0"/>
    <xf numFmtId="0" fontId="232" fillId="115" borderId="126" applyNumberFormat="0" applyAlignment="0" applyProtection="0"/>
    <xf numFmtId="0" fontId="237" fillId="115" borderId="126" applyNumberFormat="0" applyAlignment="0" applyProtection="0"/>
    <xf numFmtId="0" fontId="238"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30" fillId="0" borderId="125" applyNumberFormat="0" applyFill="0" applyAlignment="0" applyProtection="0"/>
    <xf numFmtId="0" fontId="242" fillId="116" borderId="128" applyNumberFormat="0" applyAlignment="0" applyProtection="0"/>
    <xf numFmtId="0" fontId="10" fillId="0" borderId="0"/>
    <xf numFmtId="0" fontId="2" fillId="0" borderId="0"/>
    <xf numFmtId="236" fontId="98" fillId="0" borderId="0"/>
    <xf numFmtId="236" fontId="98" fillId="0" borderId="0"/>
    <xf numFmtId="0" fontId="2" fillId="0" borderId="0"/>
    <xf numFmtId="0" fontId="165" fillId="0" borderId="0"/>
    <xf numFmtId="0" fontId="10" fillId="0" borderId="0"/>
    <xf numFmtId="0" fontId="2" fillId="0" borderId="0"/>
    <xf numFmtId="0" fontId="10" fillId="0" borderId="0"/>
    <xf numFmtId="0" fontId="61" fillId="0" borderId="0"/>
    <xf numFmtId="0" fontId="165" fillId="0" borderId="0"/>
    <xf numFmtId="0" fontId="243" fillId="0" borderId="0"/>
    <xf numFmtId="0" fontId="244" fillId="0" borderId="0"/>
    <xf numFmtId="0" fontId="166" fillId="0" borderId="0"/>
    <xf numFmtId="0" fontId="9" fillId="0" borderId="0"/>
    <xf numFmtId="0" fontId="61" fillId="0" borderId="0"/>
    <xf numFmtId="0" fontId="245" fillId="114" borderId="0" applyNumberFormat="0" applyBorder="0" applyAlignment="0" applyProtection="0"/>
    <xf numFmtId="0" fontId="2" fillId="117" borderId="129" applyNumberFormat="0" applyFont="0" applyAlignment="0" applyProtection="0"/>
    <xf numFmtId="9" fontId="35" fillId="0" borderId="0" applyFont="0" applyFill="0" applyBorder="0" applyAlignment="0" applyProtection="0"/>
    <xf numFmtId="9" fontId="49" fillId="0" borderId="0" applyFont="0" applyFill="0" applyBorder="0" applyAlignment="0" applyProtection="0"/>
    <xf numFmtId="9" fontId="246" fillId="0" borderId="0" applyFont="0" applyFill="0" applyBorder="0" applyAlignment="0" applyProtection="0"/>
    <xf numFmtId="9" fontId="2" fillId="0" borderId="0" applyFont="0" applyFill="0" applyBorder="0" applyAlignment="0" applyProtection="0"/>
    <xf numFmtId="9" fontId="246" fillId="0" borderId="0" applyFont="0" applyFill="0" applyBorder="0" applyAlignment="0" applyProtection="0"/>
    <xf numFmtId="9" fontId="171" fillId="0" borderId="0" applyFont="0" applyFill="0" applyBorder="0" applyAlignment="0" applyProtection="0"/>
    <xf numFmtId="41" fontId="35" fillId="0" borderId="0" applyFont="0" applyFill="0" applyBorder="0" applyAlignment="0" applyProtection="0"/>
    <xf numFmtId="169" fontId="171" fillId="0" borderId="0" applyFont="0" applyFill="0" applyBorder="0" applyAlignment="0" applyProtection="0"/>
    <xf numFmtId="0" fontId="166" fillId="0" borderId="0"/>
    <xf numFmtId="169" fontId="2" fillId="0" borderId="0" applyFont="0" applyFill="0" applyBorder="0" applyAlignment="0" applyProtection="0"/>
    <xf numFmtId="169" fontId="17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1" fillId="0" borderId="0" applyFont="0" applyFill="0" applyBorder="0" applyAlignment="0" applyProtection="0"/>
    <xf numFmtId="0" fontId="231" fillId="113" borderId="0" applyNumberFormat="0" applyBorder="0" applyAlignment="0" applyProtection="0"/>
    <xf numFmtId="0" fontId="247" fillId="113" borderId="0" applyNumberFormat="0" applyBorder="0" applyAlignment="0" applyProtection="0"/>
    <xf numFmtId="0" fontId="35" fillId="0" borderId="0"/>
    <xf numFmtId="0" fontId="209" fillId="0" borderId="0"/>
    <xf numFmtId="0" fontId="2" fillId="0" borderId="0"/>
    <xf numFmtId="0" fontId="166" fillId="0" borderId="0"/>
    <xf numFmtId="0" fontId="2" fillId="0" borderId="0"/>
    <xf numFmtId="0" fontId="35" fillId="0" borderId="0"/>
    <xf numFmtId="169" fontId="61" fillId="0" borderId="0" applyFont="0" applyFill="0" applyBorder="0" applyAlignment="0" applyProtection="0"/>
    <xf numFmtId="0" fontId="61" fillId="0" borderId="0"/>
    <xf numFmtId="0" fontId="2" fillId="0" borderId="0"/>
    <xf numFmtId="0" fontId="2" fillId="0" borderId="0"/>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165" fillId="0" borderId="0" applyFont="0" applyFill="0" applyBorder="0" applyAlignment="0" applyProtection="0"/>
    <xf numFmtId="0" fontId="2" fillId="0" borderId="0"/>
    <xf numFmtId="0" fontId="2" fillId="0" borderId="0"/>
    <xf numFmtId="0" fontId="2" fillId="0" borderId="0"/>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9" fillId="0" borderId="0"/>
    <xf numFmtId="0" fontId="2" fillId="0" borderId="0"/>
    <xf numFmtId="38" fontId="76" fillId="0" borderId="0">
      <alignment vertical="top"/>
    </xf>
    <xf numFmtId="38" fontId="76" fillId="0" borderId="0">
      <alignment vertical="top"/>
    </xf>
    <xf numFmtId="0" fontId="2" fillId="0" borderId="0"/>
    <xf numFmtId="0" fontId="2" fillId="0" borderId="0"/>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118"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0" borderId="0"/>
    <xf numFmtId="0" fontId="2" fillId="0" borderId="0"/>
    <xf numFmtId="0" fontId="2" fillId="0" borderId="0"/>
    <xf numFmtId="0" fontId="2" fillId="117" borderId="129" applyNumberFormat="0" applyFont="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9" fillId="0" borderId="0"/>
    <xf numFmtId="0" fontId="2" fillId="0" borderId="0"/>
    <xf numFmtId="0" fontId="9" fillId="0" borderId="0"/>
    <xf numFmtId="0" fontId="2" fillId="0" borderId="0"/>
    <xf numFmtId="49" fontId="159" fillId="0" borderId="0" applyBorder="0">
      <alignment vertical="top"/>
    </xf>
    <xf numFmtId="0" fontId="79" fillId="0" borderId="0"/>
    <xf numFmtId="0" fontId="2" fillId="0" borderId="0"/>
    <xf numFmtId="0" fontId="30" fillId="0" borderId="0"/>
    <xf numFmtId="0" fontId="9" fillId="0" borderId="0"/>
    <xf numFmtId="9" fontId="2"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9" fontId="30" fillId="0" borderId="0" applyFont="0" applyFill="0" applyBorder="0" applyAlignment="0" applyProtection="0"/>
    <xf numFmtId="169" fontId="2" fillId="0" borderId="0" applyFont="0" applyFill="0" applyBorder="0" applyAlignment="0" applyProtection="0"/>
    <xf numFmtId="0" fontId="61" fillId="0" borderId="0"/>
    <xf numFmtId="0" fontId="2" fillId="0" borderId="0"/>
    <xf numFmtId="0" fontId="61" fillId="0" borderId="0"/>
    <xf numFmtId="0" fontId="32" fillId="7" borderId="1" applyNumberFormat="0" applyAlignment="0" applyProtection="0"/>
    <xf numFmtId="4" fontId="159" fillId="39" borderId="110" applyFont="0" applyBorder="0">
      <alignment horizontal="right"/>
    </xf>
    <xf numFmtId="0" fontId="9" fillId="0" borderId="0"/>
    <xf numFmtId="168" fontId="80" fillId="0" borderId="0">
      <protection locked="0"/>
    </xf>
    <xf numFmtId="168" fontId="80" fillId="0" borderId="0">
      <protection locked="0"/>
    </xf>
    <xf numFmtId="0" fontId="80" fillId="0" borderId="49">
      <protection locked="0"/>
    </xf>
    <xf numFmtId="0" fontId="30" fillId="23" borderId="9" applyNumberFormat="0" applyFont="0" applyAlignment="0" applyProtection="0"/>
    <xf numFmtId="0" fontId="61" fillId="0" borderId="0"/>
    <xf numFmtId="15" fontId="80" fillId="0" borderId="0">
      <protection locked="0"/>
    </xf>
    <xf numFmtId="15" fontId="80" fillId="0" borderId="0">
      <protection locked="0"/>
    </xf>
    <xf numFmtId="15" fontId="249" fillId="0" borderId="0">
      <protection locked="0"/>
    </xf>
    <xf numFmtId="15" fontId="80" fillId="0" borderId="0">
      <protection locked="0"/>
    </xf>
    <xf numFmtId="15" fontId="80" fillId="0" borderId="0">
      <protection locked="0"/>
    </xf>
    <xf numFmtId="15" fontId="80" fillId="0" borderId="0">
      <protection locked="0"/>
    </xf>
    <xf numFmtId="15" fontId="249" fillId="0" borderId="0">
      <protection locked="0"/>
    </xf>
    <xf numFmtId="0" fontId="248" fillId="115" borderId="127" applyNumberFormat="0" applyAlignment="0" applyProtection="0"/>
    <xf numFmtId="4" fontId="159" fillId="40" borderId="110" applyBorder="0">
      <alignment horizontal="right"/>
    </xf>
    <xf numFmtId="0" fontId="165" fillId="0" borderId="0"/>
    <xf numFmtId="0" fontId="2" fillId="0" borderId="0"/>
    <xf numFmtId="0" fontId="165"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7" borderId="1" applyNumberFormat="0" applyAlignment="0" applyProtection="0"/>
    <xf numFmtId="0" fontId="33" fillId="20" borderId="2" applyNumberFormat="0" applyAlignment="0" applyProtection="0"/>
    <xf numFmtId="0" fontId="34" fillId="20" borderId="1" applyNumberFormat="0" applyAlignment="0" applyProtection="0"/>
    <xf numFmtId="4" fontId="159" fillId="40" borderId="110" applyBorder="0">
      <alignment horizontal="right"/>
    </xf>
    <xf numFmtId="9" fontId="61" fillId="0" borderId="0" applyFont="0" applyFill="0" applyBorder="0" applyAlignment="0" applyProtection="0"/>
    <xf numFmtId="9" fontId="61" fillId="0" borderId="0" applyFont="0" applyFill="0" applyBorder="0" applyAlignment="0" applyProtection="0"/>
    <xf numFmtId="4" fontId="159" fillId="40" borderId="110" applyBorder="0">
      <alignment horizontal="right"/>
    </xf>
    <xf numFmtId="0" fontId="30" fillId="23" borderId="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61" fillId="0" borderId="0" applyFont="0" applyFill="0" applyBorder="0" applyAlignment="0" applyProtection="0"/>
    <xf numFmtId="4" fontId="159" fillId="39" borderId="110" applyFont="0" applyBorder="0">
      <alignment horizontal="right"/>
    </xf>
    <xf numFmtId="4" fontId="159" fillId="39" borderId="110" applyFont="0" applyBorder="0">
      <alignment horizontal="right"/>
    </xf>
    <xf numFmtId="0" fontId="2" fillId="0" borderId="0"/>
    <xf numFmtId="169" fontId="2" fillId="0" borderId="0" applyFont="0" applyFill="0" applyBorder="0" applyAlignment="0" applyProtection="0"/>
    <xf numFmtId="0" fontId="2" fillId="0" borderId="0"/>
    <xf numFmtId="4" fontId="159" fillId="39" borderId="110" applyFont="0" applyBorder="0">
      <alignment horizontal="right"/>
    </xf>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40" fillId="0" borderId="7" applyNumberFormat="0" applyFill="0" applyAlignment="0" applyProtection="0"/>
    <xf numFmtId="4" fontId="159" fillId="40" borderId="110" applyBorder="0">
      <alignment horizontal="right"/>
    </xf>
    <xf numFmtId="4" fontId="159" fillId="40" borderId="110" applyBorder="0">
      <alignment horizontal="right"/>
    </xf>
    <xf numFmtId="0" fontId="2" fillId="0" borderId="0"/>
    <xf numFmtId="0" fontId="61" fillId="0" borderId="0"/>
    <xf numFmtId="4" fontId="159" fillId="39" borderId="110" applyFont="0" applyBorder="0">
      <alignment horizontal="right"/>
    </xf>
    <xf numFmtId="4" fontId="159" fillId="39" borderId="110" applyFont="0" applyBorder="0">
      <alignment horizontal="right"/>
    </xf>
    <xf numFmtId="0" fontId="2" fillId="0" borderId="0"/>
    <xf numFmtId="0" fontId="40" fillId="0" borderId="7" applyNumberFormat="0" applyFill="0" applyAlignment="0" applyProtection="0"/>
    <xf numFmtId="0" fontId="2" fillId="0" borderId="0"/>
    <xf numFmtId="0" fontId="33" fillId="20" borderId="2" applyNumberFormat="0" applyAlignment="0" applyProtection="0"/>
    <xf numFmtId="0" fontId="34" fillId="20" borderId="1" applyNumberFormat="0" applyAlignment="0" applyProtection="0"/>
    <xf numFmtId="0" fontId="9" fillId="23" borderId="9" applyNumberFormat="0" applyFont="0" applyAlignment="0" applyProtection="0"/>
    <xf numFmtId="0" fontId="2" fillId="0" borderId="0"/>
    <xf numFmtId="0" fontId="2" fillId="0" borderId="0"/>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38" fontId="76" fillId="0" borderId="0">
      <alignment vertical="top"/>
    </xf>
    <xf numFmtId="0" fontId="34" fillId="60" borderId="1" applyNumberFormat="0" applyAlignment="0" applyProtection="0"/>
    <xf numFmtId="0" fontId="86" fillId="0" borderId="1" applyNumberFormat="0" applyAlignment="0">
      <protection locked="0"/>
    </xf>
    <xf numFmtId="0" fontId="86" fillId="20" borderId="1" applyNumberFormat="0" applyAlignment="0"/>
    <xf numFmtId="0" fontId="32" fillId="47" borderId="1" applyNumberFormat="0" applyAlignment="0" applyProtection="0"/>
    <xf numFmtId="38" fontId="76" fillId="0" borderId="0">
      <alignment vertical="top"/>
    </xf>
    <xf numFmtId="0" fontId="30" fillId="64" borderId="9" applyNumberFormat="0" applyAlignment="0" applyProtection="0"/>
    <xf numFmtId="0" fontId="33" fillId="60" borderId="2" applyNumberFormat="0" applyAlignment="0" applyProtection="0"/>
    <xf numFmtId="4" fontId="125" fillId="40" borderId="2" applyNumberFormat="0" applyProtection="0">
      <alignment vertical="center"/>
    </xf>
    <xf numFmtId="4" fontId="126" fillId="40" borderId="2" applyNumberFormat="0" applyProtection="0">
      <alignment vertical="center"/>
    </xf>
    <xf numFmtId="4" fontId="125" fillId="40" borderId="2" applyNumberFormat="0" applyProtection="0">
      <alignment horizontal="left" vertical="center" indent="1"/>
    </xf>
    <xf numFmtId="4" fontId="125" fillId="40" borderId="2" applyNumberFormat="0" applyProtection="0">
      <alignment horizontal="left" vertical="center" indent="1"/>
    </xf>
    <xf numFmtId="0" fontId="35" fillId="24" borderId="2" applyNumberFormat="0" applyProtection="0">
      <alignment horizontal="left" vertical="center" indent="1"/>
    </xf>
    <xf numFmtId="4" fontId="125" fillId="65" borderId="2" applyNumberFormat="0" applyProtection="0">
      <alignment horizontal="right" vertical="center"/>
    </xf>
    <xf numFmtId="4" fontId="125" fillId="66" borderId="2" applyNumberFormat="0" applyProtection="0">
      <alignment horizontal="right" vertical="center"/>
    </xf>
    <xf numFmtId="4" fontId="125" fillId="67" borderId="2" applyNumberFormat="0" applyProtection="0">
      <alignment horizontal="right" vertical="center"/>
    </xf>
    <xf numFmtId="4" fontId="125" fillId="68" borderId="2" applyNumberFormat="0" applyProtection="0">
      <alignment horizontal="right" vertical="center"/>
    </xf>
    <xf numFmtId="4" fontId="125" fillId="69" borderId="2" applyNumberFormat="0" applyProtection="0">
      <alignment horizontal="right" vertical="center"/>
    </xf>
    <xf numFmtId="4" fontId="125" fillId="70" borderId="2" applyNumberFormat="0" applyProtection="0">
      <alignment horizontal="right" vertical="center"/>
    </xf>
    <xf numFmtId="4" fontId="125" fillId="71" borderId="2" applyNumberFormat="0" applyProtection="0">
      <alignment horizontal="right" vertical="center"/>
    </xf>
    <xf numFmtId="4" fontId="125" fillId="72" borderId="2" applyNumberFormat="0" applyProtection="0">
      <alignment horizontal="right" vertical="center"/>
    </xf>
    <xf numFmtId="4" fontId="125" fillId="73" borderId="2" applyNumberFormat="0" applyProtection="0">
      <alignment horizontal="right" vertical="center"/>
    </xf>
    <xf numFmtId="4" fontId="127" fillId="74" borderId="2" applyNumberFormat="0" applyProtection="0">
      <alignment horizontal="left" vertical="center" indent="1"/>
    </xf>
    <xf numFmtId="0" fontId="35" fillId="24" borderId="2" applyNumberFormat="0" applyProtection="0">
      <alignment horizontal="left" vertical="center" indent="1"/>
    </xf>
    <xf numFmtId="4" fontId="129" fillId="75" borderId="2" applyNumberFormat="0" applyProtection="0">
      <alignment horizontal="left" vertical="center" indent="1"/>
    </xf>
    <xf numFmtId="4" fontId="129" fillId="77" borderId="2" applyNumberFormat="0" applyProtection="0">
      <alignment horizontal="left" vertical="center" indent="1"/>
    </xf>
    <xf numFmtId="0" fontId="35" fillId="77" borderId="2" applyNumberFormat="0" applyProtection="0">
      <alignment horizontal="left" vertical="center" indent="1"/>
    </xf>
    <xf numFmtId="0" fontId="35" fillId="77" borderId="2" applyNumberFormat="0" applyProtection="0">
      <alignment horizontal="left" vertical="center" indent="1"/>
    </xf>
    <xf numFmtId="0" fontId="35" fillId="78" borderId="2" applyNumberFormat="0" applyProtection="0">
      <alignment horizontal="left" vertical="center" indent="1"/>
    </xf>
    <xf numFmtId="0" fontId="35" fillId="78" borderId="2" applyNumberFormat="0" applyProtection="0">
      <alignment horizontal="left" vertical="center" indent="1"/>
    </xf>
    <xf numFmtId="0" fontId="35" fillId="38" borderId="2" applyNumberFormat="0" applyProtection="0">
      <alignment horizontal="left" vertical="center" indent="1"/>
    </xf>
    <xf numFmtId="0" fontId="35" fillId="38" borderId="2" applyNumberFormat="0" applyProtection="0">
      <alignment horizontal="left" vertical="center" indent="1"/>
    </xf>
    <xf numFmtId="0" fontId="35" fillId="24" borderId="2" applyNumberFormat="0" applyProtection="0">
      <alignment horizontal="left" vertical="center" indent="1"/>
    </xf>
    <xf numFmtId="0" fontId="35" fillId="24" borderId="2" applyNumberFormat="0" applyProtection="0">
      <alignment horizontal="left" vertical="center" indent="1"/>
    </xf>
    <xf numFmtId="4" fontId="125" fillId="79" borderId="2" applyNumberFormat="0" applyProtection="0">
      <alignment vertical="center"/>
    </xf>
    <xf numFmtId="4" fontId="126" fillId="79" borderId="2" applyNumberFormat="0" applyProtection="0">
      <alignment vertical="center"/>
    </xf>
    <xf numFmtId="4" fontId="125" fillId="79" borderId="2" applyNumberFormat="0" applyProtection="0">
      <alignment horizontal="left" vertical="center" indent="1"/>
    </xf>
    <xf numFmtId="4" fontId="125" fillId="79" borderId="2" applyNumberFormat="0" applyProtection="0">
      <alignment horizontal="left" vertical="center" indent="1"/>
    </xf>
    <xf numFmtId="4" fontId="125" fillId="75" borderId="2" applyNumberFormat="0" applyProtection="0">
      <alignment horizontal="right" vertical="center"/>
    </xf>
    <xf numFmtId="4" fontId="126" fillId="75" borderId="2" applyNumberFormat="0" applyProtection="0">
      <alignment horizontal="right" vertical="center"/>
    </xf>
    <xf numFmtId="0" fontId="35" fillId="24" borderId="2" applyNumberFormat="0" applyProtection="0">
      <alignment horizontal="left" vertical="center" indent="1"/>
    </xf>
    <xf numFmtId="0" fontId="35" fillId="24" borderId="2" applyNumberFormat="0" applyProtection="0">
      <alignment horizontal="left" vertical="center" indent="1"/>
    </xf>
    <xf numFmtId="4" fontId="131" fillId="75" borderId="2" applyNumberFormat="0" applyProtection="0">
      <alignment horizontal="right" vertical="center"/>
    </xf>
    <xf numFmtId="0" fontId="40" fillId="0" borderId="7" applyNumberFormat="0" applyFill="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3" fillId="20" borderId="2"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35"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34" fillId="20" borderId="1" applyNumberFormat="0" applyAlignment="0" applyProtection="0"/>
    <xf numFmtId="0" fontId="32" fillId="7" borderId="1" applyNumberFormat="0" applyAlignment="0" applyProtection="0"/>
    <xf numFmtId="0" fontId="35" fillId="23" borderId="9" applyNumberFormat="0" applyFont="0" applyAlignment="0" applyProtection="0"/>
    <xf numFmtId="0" fontId="33" fillId="20" borderId="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23" borderId="9" applyNumberFormat="0" applyFont="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118"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0" borderId="0"/>
    <xf numFmtId="0" fontId="2" fillId="0" borderId="0"/>
    <xf numFmtId="0" fontId="2" fillId="0" borderId="0"/>
    <xf numFmtId="0" fontId="2" fillId="117" borderId="129" applyNumberFormat="0" applyFont="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8" fontId="76" fillId="0" borderId="0">
      <alignment vertical="top"/>
    </xf>
    <xf numFmtId="0" fontId="1" fillId="0" borderId="0"/>
    <xf numFmtId="9" fontId="1" fillId="0" borderId="0" applyFont="0" applyFill="0" applyBorder="0" applyAlignment="0" applyProtection="0"/>
    <xf numFmtId="0" fontId="35" fillId="0" borderId="0"/>
  </cellStyleXfs>
  <cellXfs count="1449">
    <xf numFmtId="0" fontId="0" fillId="0" borderId="0" xfId="0"/>
    <xf numFmtId="0" fontId="10" fillId="0" borderId="0" xfId="0" applyFont="1"/>
    <xf numFmtId="0" fontId="10" fillId="0" borderId="11" xfId="0" applyFont="1" applyBorder="1" applyAlignment="1">
      <alignment horizontal="center"/>
    </xf>
    <xf numFmtId="0" fontId="10" fillId="0" borderId="11" xfId="0" applyFont="1" applyBorder="1" applyAlignment="1">
      <alignment horizontal="center" vertical="top" wrapText="1"/>
    </xf>
    <xf numFmtId="0" fontId="10" fillId="0" borderId="12" xfId="0" applyFont="1" applyBorder="1" applyAlignment="1">
      <alignment horizontal="center"/>
    </xf>
    <xf numFmtId="0" fontId="10" fillId="0" borderId="13" xfId="0" applyFont="1" applyBorder="1" applyAlignment="1">
      <alignment horizontal="center"/>
    </xf>
    <xf numFmtId="0" fontId="10" fillId="0" borderId="12" xfId="0" applyFont="1" applyBorder="1" applyAlignment="1">
      <alignment horizontal="center" vertical="top" wrapText="1"/>
    </xf>
    <xf numFmtId="0" fontId="10" fillId="0" borderId="13" xfId="0" applyFont="1" applyBorder="1" applyAlignment="1">
      <alignment horizontal="center" vertical="top" wrapText="1"/>
    </xf>
    <xf numFmtId="0" fontId="10" fillId="0" borderId="12" xfId="0" applyFont="1" applyBorder="1" applyAlignment="1">
      <alignment horizontal="left" wrapText="1"/>
    </xf>
    <xf numFmtId="0" fontId="10" fillId="0" borderId="11" xfId="0" applyFont="1" applyBorder="1" applyAlignment="1">
      <alignment horizontal="center" vertical="top"/>
    </xf>
    <xf numFmtId="0" fontId="11" fillId="0" borderId="0" xfId="0" applyFont="1"/>
    <xf numFmtId="0" fontId="11" fillId="0" borderId="0" xfId="0" applyFont="1" applyAlignment="1">
      <alignment horizontal="right"/>
    </xf>
    <xf numFmtId="0" fontId="10" fillId="0" borderId="0" xfId="0" applyFont="1" applyAlignment="1">
      <alignment horizontal="right"/>
    </xf>
    <xf numFmtId="0" fontId="12" fillId="0" borderId="0" xfId="0" applyFont="1" applyAlignment="1">
      <alignment horizontal="center"/>
    </xf>
    <xf numFmtId="49" fontId="10" fillId="0" borderId="11" xfId="0" applyNumberFormat="1" applyFont="1" applyBorder="1" applyAlignment="1">
      <alignment horizontal="center"/>
    </xf>
    <xf numFmtId="49" fontId="10" fillId="0" borderId="11" xfId="0" applyNumberFormat="1" applyFont="1" applyBorder="1" applyAlignment="1">
      <alignment horizontal="center" vertical="top"/>
    </xf>
    <xf numFmtId="0" fontId="10" fillId="0" borderId="0" xfId="0" applyFont="1" applyAlignment="1">
      <alignment horizontal="right" vertical="top"/>
    </xf>
    <xf numFmtId="0" fontId="10" fillId="0" borderId="15" xfId="0" applyFont="1" applyBorder="1" applyAlignment="1">
      <alignment horizontal="center"/>
    </xf>
    <xf numFmtId="49" fontId="10" fillId="0" borderId="12" xfId="0" applyNumberFormat="1" applyFont="1" applyBorder="1" applyAlignment="1">
      <alignment horizontal="left" wrapText="1"/>
    </xf>
    <xf numFmtId="0" fontId="13" fillId="0" borderId="0" xfId="0" applyFont="1" applyAlignment="1">
      <alignment horizontal="center"/>
    </xf>
    <xf numFmtId="0" fontId="11" fillId="0" borderId="12" xfId="0" applyFont="1" applyBorder="1" applyAlignment="1">
      <alignment horizontal="center"/>
    </xf>
    <xf numFmtId="0" fontId="11" fillId="0" borderId="11" xfId="0" applyFont="1" applyBorder="1" applyAlignment="1">
      <alignment horizontal="center"/>
    </xf>
    <xf numFmtId="49" fontId="11" fillId="0" borderId="11" xfId="0" applyNumberFormat="1" applyFont="1" applyBorder="1" applyAlignment="1">
      <alignment horizontal="center"/>
    </xf>
    <xf numFmtId="0" fontId="11" fillId="0" borderId="12" xfId="0" applyFont="1" applyBorder="1" applyAlignment="1">
      <alignment horizontal="left" wrapText="1"/>
    </xf>
    <xf numFmtId="49" fontId="11" fillId="0" borderId="11" xfId="0" applyNumberFormat="1" applyFont="1" applyBorder="1" applyAlignment="1">
      <alignment horizontal="center" vertical="top"/>
    </xf>
    <xf numFmtId="0" fontId="11" fillId="0" borderId="11" xfId="0" applyFont="1" applyBorder="1" applyAlignment="1">
      <alignment horizontal="center" vertical="top"/>
    </xf>
    <xf numFmtId="0" fontId="11" fillId="0" borderId="11" xfId="0" applyFont="1" applyBorder="1" applyAlignment="1">
      <alignment horizontal="center" vertical="top" wrapText="1"/>
    </xf>
    <xf numFmtId="0" fontId="14" fillId="0" borderId="0" xfId="0" applyFont="1"/>
    <xf numFmtId="0" fontId="14" fillId="0" borderId="0" xfId="0" applyFont="1" applyAlignment="1">
      <alignment horizontal="right"/>
    </xf>
    <xf numFmtId="0" fontId="14" fillId="0" borderId="0" xfId="0" applyFont="1" applyAlignment="1">
      <alignment horizontal="right" vertical="top"/>
    </xf>
    <xf numFmtId="0" fontId="14" fillId="0" borderId="13" xfId="0" applyFont="1" applyBorder="1" applyAlignment="1">
      <alignment horizontal="center"/>
    </xf>
    <xf numFmtId="0" fontId="14" fillId="0" borderId="11" xfId="0" applyFont="1" applyBorder="1" applyAlignment="1">
      <alignment horizontal="center"/>
    </xf>
    <xf numFmtId="49" fontId="14" fillId="0" borderId="11" xfId="0" applyNumberFormat="1" applyFont="1" applyBorder="1" applyAlignment="1">
      <alignment horizontal="center" vertical="top"/>
    </xf>
    <xf numFmtId="49" fontId="14" fillId="0" borderId="11" xfId="0" applyNumberFormat="1" applyFont="1" applyBorder="1" applyAlignment="1">
      <alignment horizontal="center"/>
    </xf>
    <xf numFmtId="0" fontId="14" fillId="0" borderId="13" xfId="0" applyFont="1" applyBorder="1" applyAlignment="1">
      <alignment horizontal="left" wrapText="1"/>
    </xf>
    <xf numFmtId="0" fontId="11" fillId="0" borderId="13" xfId="0" applyFont="1" applyBorder="1" applyAlignment="1">
      <alignment horizontal="center" vertical="top" wrapText="1"/>
    </xf>
    <xf numFmtId="0" fontId="16" fillId="0" borderId="0" xfId="0" applyFont="1"/>
    <xf numFmtId="0" fontId="14" fillId="0" borderId="11" xfId="0" applyFont="1" applyBorder="1" applyAlignment="1">
      <alignment horizontal="center" vertical="top" wrapText="1"/>
    </xf>
    <xf numFmtId="0" fontId="10" fillId="0" borderId="13" xfId="0" applyFont="1" applyBorder="1" applyAlignment="1">
      <alignment horizontal="left" wrapText="1"/>
    </xf>
    <xf numFmtId="169" fontId="11" fillId="0" borderId="0" xfId="0" applyNumberFormat="1" applyFont="1"/>
    <xf numFmtId="0" fontId="10" fillId="0" borderId="12" xfId="0" applyFont="1" applyBorder="1"/>
    <xf numFmtId="0" fontId="10" fillId="0" borderId="12" xfId="0" applyFont="1" applyBorder="1" applyAlignment="1">
      <alignment horizontal="right"/>
    </xf>
    <xf numFmtId="0" fontId="11" fillId="0" borderId="0" xfId="0" applyFont="1" applyAlignment="1">
      <alignment horizontal="right" vertical="top"/>
    </xf>
    <xf numFmtId="0" fontId="14" fillId="0" borderId="11" xfId="0" applyFont="1" applyBorder="1" applyAlignment="1">
      <alignment horizontal="left" wrapText="1"/>
    </xf>
    <xf numFmtId="49" fontId="10" fillId="0" borderId="13" xfId="0" applyNumberFormat="1" applyFont="1" applyBorder="1" applyAlignment="1">
      <alignment horizontal="left" wrapText="1"/>
    </xf>
    <xf numFmtId="0" fontId="14" fillId="0" borderId="11" xfId="0" applyFont="1" applyBorder="1" applyAlignment="1">
      <alignment horizontal="center" vertical="top"/>
    </xf>
    <xf numFmtId="0" fontId="10" fillId="0" borderId="13" xfId="0" applyNumberFormat="1" applyFont="1" applyBorder="1" applyAlignment="1">
      <alignment horizontal="left" wrapText="1"/>
    </xf>
    <xf numFmtId="49" fontId="14" fillId="0" borderId="13" xfId="0" applyNumberFormat="1" applyFont="1" applyBorder="1" applyAlignment="1">
      <alignment horizontal="left" wrapText="1"/>
    </xf>
    <xf numFmtId="0" fontId="10" fillId="0" borderId="11" xfId="0" applyFont="1" applyBorder="1" applyAlignment="1">
      <alignment horizontal="center" vertical="center"/>
    </xf>
    <xf numFmtId="49" fontId="10" fillId="0" borderId="11" xfId="0" applyNumberFormat="1" applyFont="1" applyBorder="1" applyAlignment="1">
      <alignment horizontal="center" vertical="center"/>
    </xf>
    <xf numFmtId="0" fontId="11" fillId="0" borderId="11" xfId="0" applyFont="1" applyFill="1" applyBorder="1" applyAlignment="1">
      <alignment horizontal="center" vertical="top" wrapText="1"/>
    </xf>
    <xf numFmtId="0" fontId="11" fillId="0" borderId="11" xfId="0" applyFont="1" applyFill="1" applyBorder="1" applyAlignment="1">
      <alignment horizontal="center"/>
    </xf>
    <xf numFmtId="0" fontId="15" fillId="0" borderId="0" xfId="0" applyFont="1" applyAlignment="1">
      <alignment horizontal="justify" wrapText="1"/>
    </xf>
    <xf numFmtId="0" fontId="16" fillId="0" borderId="0" xfId="0" applyFont="1" applyAlignment="1">
      <alignment horizontal="justify" wrapText="1"/>
    </xf>
    <xf numFmtId="0" fontId="18" fillId="0" borderId="0" xfId="0" applyFont="1"/>
    <xf numFmtId="49" fontId="11" fillId="0" borderId="0" xfId="0" applyNumberFormat="1" applyFont="1" applyBorder="1" applyAlignment="1">
      <alignment horizontal="center"/>
    </xf>
    <xf numFmtId="169" fontId="11" fillId="0" borderId="0" xfId="44" applyFont="1" applyBorder="1" applyAlignment="1">
      <alignment horizontal="left" wrapText="1"/>
    </xf>
    <xf numFmtId="0" fontId="16" fillId="0" borderId="0" xfId="0" applyFont="1" applyAlignment="1">
      <alignment horizontal="left"/>
    </xf>
    <xf numFmtId="169" fontId="11" fillId="0" borderId="0" xfId="44" applyFont="1"/>
    <xf numFmtId="169" fontId="10" fillId="0" borderId="11" xfId="44" applyFont="1" applyBorder="1" applyAlignment="1">
      <alignment horizontal="center"/>
    </xf>
    <xf numFmtId="0" fontId="11" fillId="0" borderId="12" xfId="0" applyFont="1" applyFill="1" applyBorder="1" applyAlignment="1">
      <alignment horizontal="center" vertical="top" wrapText="1"/>
    </xf>
    <xf numFmtId="0" fontId="0" fillId="0" borderId="11" xfId="0" applyBorder="1" applyAlignment="1">
      <alignment horizontal="center"/>
    </xf>
    <xf numFmtId="0" fontId="14" fillId="0" borderId="11" xfId="0" applyFont="1" applyFill="1" applyBorder="1" applyAlignment="1">
      <alignment horizontal="center"/>
    </xf>
    <xf numFmtId="2" fontId="10" fillId="0" borderId="11" xfId="0" applyNumberFormat="1" applyFont="1" applyBorder="1" applyAlignment="1">
      <alignment horizontal="center" vertical="top"/>
    </xf>
    <xf numFmtId="2" fontId="10" fillId="0" borderId="11" xfId="0" applyNumberFormat="1" applyFont="1" applyBorder="1" applyAlignment="1">
      <alignment horizontal="center"/>
    </xf>
    <xf numFmtId="169" fontId="10" fillId="0" borderId="11" xfId="0" applyNumberFormat="1" applyFont="1" applyBorder="1" applyAlignment="1">
      <alignment horizontal="center" vertical="top"/>
    </xf>
    <xf numFmtId="169" fontId="14" fillId="0" borderId="11" xfId="44" applyFont="1" applyBorder="1" applyAlignment="1">
      <alignment horizontal="center"/>
    </xf>
    <xf numFmtId="169" fontId="14" fillId="0" borderId="11" xfId="44" applyFont="1" applyBorder="1" applyAlignment="1">
      <alignment horizontal="center" vertical="top"/>
    </xf>
    <xf numFmtId="169" fontId="14" fillId="0" borderId="11" xfId="44" applyFont="1" applyBorder="1"/>
    <xf numFmtId="169" fontId="14" fillId="0" borderId="0" xfId="0" applyNumberFormat="1" applyFont="1"/>
    <xf numFmtId="0" fontId="19" fillId="0" borderId="0" xfId="0" applyFont="1" applyAlignment="1">
      <alignment horizontal="justify" wrapText="1"/>
    </xf>
    <xf numFmtId="0" fontId="11" fillId="0" borderId="0" xfId="0" applyFont="1" applyAlignment="1">
      <alignment horizontal="justify" wrapText="1"/>
    </xf>
    <xf numFmtId="0" fontId="20" fillId="0" borderId="0" xfId="0" applyFont="1" applyAlignment="1">
      <alignment horizontal="justify" wrapText="1"/>
    </xf>
    <xf numFmtId="0" fontId="14" fillId="0" borderId="0" xfId="0" applyFont="1" applyAlignment="1">
      <alignment horizontal="justify" wrapText="1"/>
    </xf>
    <xf numFmtId="172" fontId="10" fillId="0" borderId="11" xfId="0" applyNumberFormat="1" applyFont="1" applyBorder="1" applyAlignment="1">
      <alignment horizontal="center"/>
    </xf>
    <xf numFmtId="173" fontId="10" fillId="0" borderId="11" xfId="44" applyNumberFormat="1" applyFont="1" applyBorder="1" applyAlignment="1">
      <alignment horizontal="center"/>
    </xf>
    <xf numFmtId="173" fontId="10" fillId="0" borderId="11" xfId="0" applyNumberFormat="1" applyFont="1" applyBorder="1" applyAlignment="1">
      <alignment horizontal="center"/>
    </xf>
    <xf numFmtId="0" fontId="10" fillId="0" borderId="12" xfId="0" applyFont="1" applyBorder="1" applyAlignment="1">
      <alignment horizontal="center" wrapText="1"/>
    </xf>
    <xf numFmtId="0" fontId="11" fillId="0" borderId="0" xfId="0" applyFont="1" applyAlignment="1">
      <alignment horizontal="left"/>
    </xf>
    <xf numFmtId="169" fontId="10" fillId="0" borderId="11" xfId="44" applyFont="1" applyBorder="1"/>
    <xf numFmtId="169" fontId="10" fillId="0" borderId="11" xfId="44" applyFont="1" applyBorder="1" applyAlignment="1">
      <alignment horizontal="center" vertical="top"/>
    </xf>
    <xf numFmtId="169" fontId="10" fillId="0" borderId="15" xfId="44" applyFont="1" applyBorder="1" applyAlignment="1">
      <alignment horizontal="center"/>
    </xf>
    <xf numFmtId="169" fontId="10" fillId="0" borderId="0" xfId="0" applyNumberFormat="1" applyFont="1"/>
    <xf numFmtId="0" fontId="10" fillId="0" borderId="0" xfId="0" applyFont="1" applyBorder="1" applyAlignment="1"/>
    <xf numFmtId="0" fontId="10" fillId="0" borderId="0" xfId="0" applyFont="1" applyBorder="1"/>
    <xf numFmtId="0" fontId="12" fillId="0" borderId="0" xfId="0" applyFont="1" applyBorder="1" applyAlignment="1">
      <alignment horizontal="center" vertical="justify"/>
    </xf>
    <xf numFmtId="0" fontId="0" fillId="0" borderId="11" xfId="0" applyBorder="1" applyAlignment="1">
      <alignment horizontal="center" vertical="center"/>
    </xf>
    <xf numFmtId="2" fontId="0" fillId="0" borderId="11" xfId="0" applyNumberFormat="1" applyBorder="1" applyAlignment="1">
      <alignment horizontal="center" vertical="center"/>
    </xf>
    <xf numFmtId="0" fontId="0" fillId="0" borderId="0" xfId="0" applyBorder="1" applyAlignment="1">
      <alignment horizontal="center"/>
    </xf>
    <xf numFmtId="2" fontId="14" fillId="0" borderId="11" xfId="0" applyNumberFormat="1" applyFont="1" applyBorder="1" applyAlignment="1">
      <alignment horizontal="center"/>
    </xf>
    <xf numFmtId="1" fontId="14" fillId="0" borderId="11" xfId="0" applyNumberFormat="1" applyFont="1" applyBorder="1" applyAlignment="1">
      <alignment horizontal="center"/>
    </xf>
    <xf numFmtId="0" fontId="26" fillId="0" borderId="0" xfId="0" applyFont="1" applyAlignment="1"/>
    <xf numFmtId="0" fontId="13" fillId="0" borderId="11" xfId="0" applyFont="1" applyBorder="1" applyAlignment="1">
      <alignment horizontal="center" vertical="top" wrapText="1"/>
    </xf>
    <xf numFmtId="0" fontId="13" fillId="0" borderId="13" xfId="0" applyFont="1" applyBorder="1" applyAlignment="1">
      <alignment horizontal="center" vertical="top" wrapText="1"/>
    </xf>
    <xf numFmtId="0" fontId="13" fillId="0" borderId="0" xfId="0" applyFont="1"/>
    <xf numFmtId="0" fontId="14" fillId="0" borderId="0" xfId="0" applyFont="1" applyAlignment="1">
      <alignment horizontal="left"/>
    </xf>
    <xf numFmtId="169" fontId="11" fillId="0" borderId="0" xfId="44" applyFont="1" applyFill="1" applyBorder="1" applyAlignment="1">
      <alignment horizontal="left"/>
    </xf>
    <xf numFmtId="0" fontId="12" fillId="0" borderId="0" xfId="0" applyFont="1" applyAlignment="1"/>
    <xf numFmtId="0" fontId="24" fillId="0" borderId="0" xfId="0" applyFont="1" applyBorder="1" applyAlignment="1">
      <alignment horizontal="left"/>
    </xf>
    <xf numFmtId="4" fontId="14" fillId="0" borderId="11" xfId="0" applyNumberFormat="1" applyFont="1" applyBorder="1" applyAlignment="1">
      <alignment horizontal="center"/>
    </xf>
    <xf numFmtId="0" fontId="10" fillId="0" borderId="0" xfId="0" applyFont="1" applyAlignment="1"/>
    <xf numFmtId="173" fontId="14" fillId="0" borderId="11" xfId="44" applyNumberFormat="1" applyFont="1" applyFill="1" applyBorder="1" applyAlignment="1">
      <alignment horizontal="center"/>
    </xf>
    <xf numFmtId="173" fontId="11" fillId="0" borderId="0" xfId="44" applyNumberFormat="1" applyFont="1"/>
    <xf numFmtId="1" fontId="14" fillId="0" borderId="0" xfId="0" applyNumberFormat="1" applyFont="1"/>
    <xf numFmtId="49" fontId="11" fillId="0" borderId="11" xfId="0" applyNumberFormat="1" applyFont="1" applyFill="1" applyBorder="1" applyAlignment="1">
      <alignment horizontal="center"/>
    </xf>
    <xf numFmtId="0" fontId="11" fillId="0" borderId="12" xfId="0" applyFont="1" applyFill="1" applyBorder="1" applyAlignment="1">
      <alignment horizontal="left" wrapText="1"/>
    </xf>
    <xf numFmtId="0" fontId="11" fillId="0" borderId="0" xfId="0" applyFont="1" applyFill="1"/>
    <xf numFmtId="169" fontId="50" fillId="0" borderId="0" xfId="44" applyFont="1" applyFill="1"/>
    <xf numFmtId="0" fontId="50" fillId="0" borderId="0" xfId="0" applyFont="1" applyFill="1"/>
    <xf numFmtId="174" fontId="50" fillId="0" borderId="0" xfId="44" applyNumberFormat="1" applyFont="1" applyFill="1"/>
    <xf numFmtId="0" fontId="0" fillId="0" borderId="12" xfId="0" applyBorder="1" applyAlignment="1">
      <alignment horizontal="center"/>
    </xf>
    <xf numFmtId="4" fontId="14" fillId="0" borderId="0" xfId="0" applyNumberFormat="1" applyFont="1"/>
    <xf numFmtId="0" fontId="51" fillId="0" borderId="0" xfId="0" applyFont="1"/>
    <xf numFmtId="49" fontId="11" fillId="0" borderId="11" xfId="0" applyNumberFormat="1" applyFont="1" applyFill="1" applyBorder="1" applyAlignment="1">
      <alignment horizontal="center" vertical="top"/>
    </xf>
    <xf numFmtId="0" fontId="16" fillId="0" borderId="0" xfId="0" applyFont="1" applyFill="1"/>
    <xf numFmtId="0" fontId="52" fillId="0" borderId="0" xfId="0" applyFont="1"/>
    <xf numFmtId="0" fontId="52" fillId="0" borderId="0" xfId="0" applyFont="1" applyAlignment="1">
      <alignment horizontal="right"/>
    </xf>
    <xf numFmtId="0" fontId="53" fillId="0" borderId="0" xfId="0" applyFont="1" applyAlignment="1">
      <alignment horizontal="center"/>
    </xf>
    <xf numFmtId="0" fontId="52" fillId="0" borderId="12" xfId="0" applyFont="1" applyBorder="1" applyAlignment="1">
      <alignment horizontal="center"/>
    </xf>
    <xf numFmtId="0" fontId="52" fillId="0" borderId="11" xfId="0" applyFont="1" applyBorder="1" applyAlignment="1">
      <alignment horizontal="center" vertical="top" wrapText="1"/>
    </xf>
    <xf numFmtId="0" fontId="52" fillId="0" borderId="12" xfId="0" applyFont="1" applyBorder="1" applyAlignment="1">
      <alignment horizontal="center" vertical="top" wrapText="1"/>
    </xf>
    <xf numFmtId="0" fontId="52" fillId="0" borderId="11"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1" xfId="0" applyFont="1" applyBorder="1" applyAlignment="1">
      <alignment horizontal="center"/>
    </xf>
    <xf numFmtId="169" fontId="52" fillId="0" borderId="11" xfId="44" applyFont="1" applyFill="1" applyBorder="1" applyAlignment="1">
      <alignment horizontal="center"/>
    </xf>
    <xf numFmtId="0" fontId="52" fillId="0" borderId="11" xfId="0" applyFont="1" applyFill="1" applyBorder="1" applyAlignment="1">
      <alignment horizontal="center"/>
    </xf>
    <xf numFmtId="49" fontId="52" fillId="0" borderId="11" xfId="0" applyNumberFormat="1" applyFont="1" applyBorder="1" applyAlignment="1">
      <alignment horizontal="center"/>
    </xf>
    <xf numFmtId="0" fontId="52" fillId="0" borderId="12" xfId="0" applyFont="1" applyBorder="1" applyAlignment="1">
      <alignment horizontal="left" wrapText="1"/>
    </xf>
    <xf numFmtId="173" fontId="52" fillId="0" borderId="11" xfId="44" applyNumberFormat="1" applyFont="1" applyFill="1" applyBorder="1" applyAlignment="1">
      <alignment horizontal="center"/>
    </xf>
    <xf numFmtId="172" fontId="52" fillId="0" borderId="11" xfId="44" applyNumberFormat="1" applyFont="1" applyFill="1" applyBorder="1" applyAlignment="1">
      <alignment horizontal="center"/>
    </xf>
    <xf numFmtId="49" fontId="52" fillId="0" borderId="11" xfId="0" applyNumberFormat="1" applyFont="1" applyBorder="1" applyAlignment="1">
      <alignment horizontal="center" vertical="top"/>
    </xf>
    <xf numFmtId="0" fontId="52" fillId="0" borderId="11" xfId="0" applyFont="1" applyBorder="1" applyAlignment="1">
      <alignment horizontal="center" vertical="top"/>
    </xf>
    <xf numFmtId="169" fontId="52" fillId="0" borderId="11" xfId="44" applyFont="1" applyFill="1" applyBorder="1" applyAlignment="1">
      <alignment horizontal="center" vertical="top"/>
    </xf>
    <xf numFmtId="169" fontId="52" fillId="0" borderId="11" xfId="44" applyNumberFormat="1" applyFont="1" applyFill="1" applyBorder="1" applyAlignment="1">
      <alignment horizontal="center" vertical="top"/>
    </xf>
    <xf numFmtId="173" fontId="52" fillId="0" borderId="11" xfId="44" applyNumberFormat="1" applyFont="1" applyFill="1" applyBorder="1" applyAlignment="1">
      <alignment horizontal="center" vertical="top"/>
    </xf>
    <xf numFmtId="49" fontId="52" fillId="24" borderId="11" xfId="0" applyNumberFormat="1" applyFont="1" applyFill="1" applyBorder="1" applyAlignment="1">
      <alignment horizontal="center" vertical="top"/>
    </xf>
    <xf numFmtId="0" fontId="52" fillId="24" borderId="12" xfId="0" applyFont="1" applyFill="1" applyBorder="1" applyAlignment="1">
      <alignment horizontal="left" wrapText="1"/>
    </xf>
    <xf numFmtId="0" fontId="52" fillId="24" borderId="11" xfId="0" applyFont="1" applyFill="1" applyBorder="1" applyAlignment="1">
      <alignment horizontal="center" vertical="top"/>
    </xf>
    <xf numFmtId="0" fontId="55" fillId="0" borderId="0" xfId="0" applyFont="1" applyFill="1" applyAlignment="1">
      <alignment horizontal="justify" wrapText="1"/>
    </xf>
    <xf numFmtId="49" fontId="52" fillId="0" borderId="0" xfId="0" applyNumberFormat="1" applyFont="1" applyBorder="1" applyAlignment="1">
      <alignment horizontal="left"/>
    </xf>
    <xf numFmtId="174" fontId="52" fillId="0" borderId="11" xfId="44" applyNumberFormat="1" applyFont="1" applyFill="1" applyBorder="1" applyAlignment="1">
      <alignment horizontal="center"/>
    </xf>
    <xf numFmtId="173" fontId="54" fillId="24" borderId="11" xfId="44" applyNumberFormat="1" applyFont="1" applyFill="1" applyBorder="1" applyAlignment="1">
      <alignment horizontal="center" vertical="center"/>
    </xf>
    <xf numFmtId="0" fontId="55" fillId="0" borderId="0" xfId="0" applyFont="1" applyAlignment="1">
      <alignment horizontal="justify" wrapText="1"/>
    </xf>
    <xf numFmtId="0" fontId="56" fillId="0" borderId="0" xfId="0" applyFont="1" applyAlignment="1">
      <alignment horizontal="justify" wrapText="1"/>
    </xf>
    <xf numFmtId="49" fontId="18" fillId="24" borderId="11" xfId="0" applyNumberFormat="1" applyFont="1" applyFill="1" applyBorder="1" applyAlignment="1">
      <alignment horizontal="center" vertical="top"/>
    </xf>
    <xf numFmtId="173" fontId="18" fillId="24" borderId="11" xfId="0" applyNumberFormat="1" applyFont="1" applyFill="1" applyBorder="1" applyAlignment="1">
      <alignment horizontal="left" vertical="distributed"/>
    </xf>
    <xf numFmtId="169" fontId="11" fillId="0" borderId="0" xfId="44" applyFont="1" applyBorder="1" applyAlignment="1">
      <alignment horizontal="right"/>
    </xf>
    <xf numFmtId="176" fontId="14" fillId="0" borderId="11" xfId="0" applyNumberFormat="1" applyFont="1" applyBorder="1" applyAlignment="1">
      <alignment horizontal="center" vertical="top"/>
    </xf>
    <xf numFmtId="176" fontId="14" fillId="0" borderId="0" xfId="0" applyNumberFormat="1" applyFont="1"/>
    <xf numFmtId="170" fontId="14" fillId="0" borderId="0" xfId="0" applyNumberFormat="1" applyFont="1"/>
    <xf numFmtId="2" fontId="57" fillId="0" borderId="0" xfId="0" applyNumberFormat="1" applyFont="1" applyFill="1"/>
    <xf numFmtId="0" fontId="57" fillId="0" borderId="0" xfId="0" applyFont="1" applyFill="1"/>
    <xf numFmtId="173" fontId="57" fillId="0" borderId="0" xfId="0" applyNumberFormat="1" applyFont="1" applyFill="1"/>
    <xf numFmtId="0" fontId="58" fillId="0" borderId="0" xfId="0" applyFont="1" applyFill="1"/>
    <xf numFmtId="2" fontId="11" fillId="0" borderId="11" xfId="0" applyNumberFormat="1" applyFont="1" applyBorder="1" applyAlignment="1">
      <alignment horizontal="center" vertical="top"/>
    </xf>
    <xf numFmtId="2" fontId="11" fillId="0" borderId="12" xfId="0" applyNumberFormat="1" applyFont="1" applyBorder="1" applyAlignment="1">
      <alignment horizontal="left" wrapText="1"/>
    </xf>
    <xf numFmtId="2" fontId="11" fillId="0" borderId="0" xfId="0" applyNumberFormat="1" applyFont="1"/>
    <xf numFmtId="0" fontId="11" fillId="0" borderId="11" xfId="0" applyFont="1" applyFill="1" applyBorder="1" applyAlignment="1">
      <alignment horizontal="center" vertical="top"/>
    </xf>
    <xf numFmtId="0" fontId="10" fillId="26" borderId="11" xfId="0" applyFont="1" applyFill="1" applyBorder="1" applyAlignment="1">
      <alignment horizontal="center"/>
    </xf>
    <xf numFmtId="0" fontId="10" fillId="26" borderId="13" xfId="0" applyFont="1" applyFill="1" applyBorder="1" applyAlignment="1">
      <alignment horizontal="left" wrapText="1"/>
    </xf>
    <xf numFmtId="0" fontId="59" fillId="0" borderId="0" xfId="0" applyFont="1" applyFill="1"/>
    <xf numFmtId="0" fontId="60" fillId="0" borderId="0" xfId="0" applyFont="1" applyFill="1"/>
    <xf numFmtId="3" fontId="14" fillId="0" borderId="11" xfId="0" applyNumberFormat="1" applyFont="1" applyBorder="1" applyAlignment="1">
      <alignment horizontal="center" vertical="top"/>
    </xf>
    <xf numFmtId="3" fontId="14" fillId="0" borderId="0" xfId="0" applyNumberFormat="1" applyFont="1"/>
    <xf numFmtId="49" fontId="11" fillId="0" borderId="0" xfId="0" applyNumberFormat="1" applyFont="1" applyBorder="1" applyAlignment="1">
      <alignment horizontal="right"/>
    </xf>
    <xf numFmtId="169" fontId="11" fillId="0" borderId="0" xfId="44" applyFont="1" applyBorder="1" applyAlignment="1">
      <alignment horizontal="right" wrapText="1"/>
    </xf>
    <xf numFmtId="169" fontId="11" fillId="0" borderId="0" xfId="44" applyFont="1" applyFill="1" applyBorder="1" applyAlignment="1">
      <alignment horizontal="right" wrapText="1"/>
    </xf>
    <xf numFmtId="169" fontId="11" fillId="0" borderId="0" xfId="44" applyFont="1" applyFill="1" applyBorder="1" applyAlignment="1">
      <alignment horizontal="right"/>
    </xf>
    <xf numFmtId="173" fontId="11" fillId="0" borderId="0" xfId="44" applyNumberFormat="1" applyFont="1" applyAlignment="1">
      <alignment horizontal="right"/>
    </xf>
    <xf numFmtId="2" fontId="57" fillId="0" borderId="0" xfId="0" applyNumberFormat="1" applyFont="1" applyFill="1" applyAlignment="1">
      <alignment horizontal="right"/>
    </xf>
    <xf numFmtId="173" fontId="57" fillId="0" borderId="0" xfId="0" applyNumberFormat="1" applyFont="1" applyFill="1" applyAlignment="1">
      <alignment horizontal="right"/>
    </xf>
    <xf numFmtId="0" fontId="57" fillId="0" borderId="0" xfId="0" applyFont="1" applyFill="1" applyAlignment="1">
      <alignment horizontal="right"/>
    </xf>
    <xf numFmtId="0" fontId="11" fillId="0" borderId="0" xfId="0" applyFont="1" applyFill="1" applyAlignment="1">
      <alignment horizontal="right"/>
    </xf>
    <xf numFmtId="0" fontId="59" fillId="0" borderId="0" xfId="0" applyFont="1" applyFill="1" applyAlignment="1">
      <alignment horizontal="right"/>
    </xf>
    <xf numFmtId="169" fontId="11" fillId="0" borderId="0" xfId="44" applyFont="1" applyAlignment="1">
      <alignment horizontal="right"/>
    </xf>
    <xf numFmtId="0" fontId="10" fillId="0" borderId="0" xfId="0" applyFont="1" applyAlignment="1">
      <alignment horizontal="right"/>
    </xf>
    <xf numFmtId="0" fontId="52" fillId="27" borderId="11" xfId="0" applyFont="1" applyFill="1" applyBorder="1" applyAlignment="1">
      <alignment horizontal="center" vertical="top" wrapText="1"/>
    </xf>
    <xf numFmtId="0" fontId="11" fillId="27" borderId="0" xfId="0" applyFont="1" applyFill="1"/>
    <xf numFmtId="0" fontId="12" fillId="0" borderId="16" xfId="0" applyFont="1" applyBorder="1" applyAlignment="1">
      <alignment horizontal="left" vertical="justify" wrapText="1"/>
    </xf>
    <xf numFmtId="0" fontId="11" fillId="0" borderId="16" xfId="0" applyFont="1" applyBorder="1" applyAlignment="1">
      <alignment horizontal="left" vertical="center"/>
    </xf>
    <xf numFmtId="0" fontId="65" fillId="0" borderId="0" xfId="0" applyFont="1" applyBorder="1" applyAlignment="1">
      <alignment horizontal="left" vertical="center"/>
    </xf>
    <xf numFmtId="0" fontId="14" fillId="27" borderId="0" xfId="0" applyFont="1" applyFill="1"/>
    <xf numFmtId="0" fontId="14" fillId="27" borderId="0" xfId="0" applyFont="1" applyFill="1" applyAlignment="1">
      <alignment horizontal="right"/>
    </xf>
    <xf numFmtId="0" fontId="14" fillId="27" borderId="11" xfId="0" applyFont="1" applyFill="1" applyBorder="1" applyAlignment="1">
      <alignment horizontal="center"/>
    </xf>
    <xf numFmtId="10" fontId="14" fillId="27" borderId="11" xfId="0" applyNumberFormat="1" applyFont="1" applyFill="1" applyBorder="1" applyAlignment="1">
      <alignment horizontal="center"/>
    </xf>
    <xf numFmtId="10" fontId="14" fillId="27" borderId="11" xfId="41" applyNumberFormat="1" applyFont="1" applyFill="1" applyBorder="1" applyAlignment="1">
      <alignment horizontal="center"/>
    </xf>
    <xf numFmtId="9" fontId="14" fillId="27" borderId="11" xfId="0" applyNumberFormat="1" applyFont="1" applyFill="1" applyBorder="1" applyAlignment="1">
      <alignment horizontal="center"/>
    </xf>
    <xf numFmtId="0" fontId="0" fillId="27" borderId="0" xfId="0" applyFill="1"/>
    <xf numFmtId="0" fontId="18" fillId="27" borderId="0" xfId="0" applyFont="1" applyFill="1"/>
    <xf numFmtId="0" fontId="12" fillId="0" borderId="0" xfId="0" applyFont="1" applyAlignment="1">
      <alignment horizontal="center"/>
    </xf>
    <xf numFmtId="0" fontId="52" fillId="0" borderId="12" xfId="0" applyFont="1" applyBorder="1" applyAlignment="1">
      <alignment horizontal="center"/>
    </xf>
    <xf numFmtId="0" fontId="14" fillId="0" borderId="0" xfId="0" applyFont="1" applyAlignment="1">
      <alignment horizontal="justify" wrapText="1"/>
    </xf>
    <xf numFmtId="0" fontId="52" fillId="0" borderId="12" xfId="0" applyFont="1" applyBorder="1" applyAlignment="1">
      <alignment horizontal="center"/>
    </xf>
    <xf numFmtId="0" fontId="10" fillId="0" borderId="14" xfId="0" applyFont="1" applyBorder="1" applyAlignment="1">
      <alignment horizontal="center" vertical="center" wrapText="1"/>
    </xf>
    <xf numFmtId="0" fontId="11" fillId="0" borderId="12" xfId="0" applyFont="1" applyBorder="1" applyAlignment="1">
      <alignment horizontal="center" vertical="center" wrapText="1"/>
    </xf>
    <xf numFmtId="0" fontId="51" fillId="0" borderId="14" xfId="0" applyFont="1" applyBorder="1" applyAlignment="1">
      <alignment horizontal="center" vertical="center" wrapText="1"/>
    </xf>
    <xf numFmtId="0" fontId="51" fillId="0" borderId="14" xfId="0" applyFont="1" applyBorder="1" applyAlignment="1">
      <alignment vertical="top" wrapText="1"/>
    </xf>
    <xf numFmtId="0" fontId="11" fillId="27" borderId="11" xfId="0" applyFont="1" applyFill="1" applyBorder="1" applyAlignment="1">
      <alignment horizontal="center" vertical="top" wrapText="1"/>
    </xf>
    <xf numFmtId="0" fontId="10" fillId="0" borderId="14" xfId="0" applyFont="1" applyBorder="1" applyAlignment="1">
      <alignment vertical="top" wrapText="1"/>
    </xf>
    <xf numFmtId="0" fontId="10" fillId="0" borderId="15" xfId="0" applyFont="1" applyBorder="1" applyAlignment="1">
      <alignment vertical="top" wrapText="1"/>
    </xf>
    <xf numFmtId="0" fontId="10" fillId="0" borderId="11" xfId="0" applyFont="1" applyBorder="1" applyAlignment="1">
      <alignment vertical="top" wrapText="1"/>
    </xf>
    <xf numFmtId="0" fontId="14" fillId="0" borderId="14" xfId="0" applyFont="1" applyBorder="1" applyAlignment="1">
      <alignment horizontal="center" vertical="center" wrapText="1"/>
    </xf>
    <xf numFmtId="0" fontId="11" fillId="27" borderId="16" xfId="0" applyFont="1" applyFill="1" applyBorder="1" applyAlignment="1">
      <alignment horizontal="left"/>
    </xf>
    <xf numFmtId="0" fontId="18" fillId="27" borderId="0" xfId="0" applyFont="1" applyFill="1" applyAlignment="1">
      <alignment horizontal="center"/>
    </xf>
    <xf numFmtId="0" fontId="11" fillId="27" borderId="11" xfId="0" applyFont="1" applyFill="1" applyBorder="1" applyAlignment="1">
      <alignment horizontal="center"/>
    </xf>
    <xf numFmtId="0" fontId="11" fillId="27" borderId="12" xfId="0" applyFont="1" applyFill="1" applyBorder="1" applyAlignment="1">
      <alignment horizontal="center"/>
    </xf>
    <xf numFmtId="49" fontId="11" fillId="27" borderId="11" xfId="0" applyNumberFormat="1" applyFont="1" applyFill="1" applyBorder="1" applyAlignment="1">
      <alignment horizontal="center"/>
    </xf>
    <xf numFmtId="0" fontId="11" fillId="27" borderId="12" xfId="0" applyFont="1" applyFill="1" applyBorder="1" applyAlignment="1">
      <alignment horizontal="left" wrapText="1"/>
    </xf>
    <xf numFmtId="49" fontId="11" fillId="27" borderId="11" xfId="0" applyNumberFormat="1" applyFont="1" applyFill="1" applyBorder="1" applyAlignment="1">
      <alignment horizontal="center" vertical="top"/>
    </xf>
    <xf numFmtId="49" fontId="11" fillId="27" borderId="12" xfId="0" applyNumberFormat="1" applyFont="1" applyFill="1" applyBorder="1" applyAlignment="1">
      <alignment horizontal="left" wrapText="1"/>
    </xf>
    <xf numFmtId="0" fontId="11" fillId="27" borderId="12" xfId="0" applyFont="1" applyFill="1" applyBorder="1" applyAlignment="1">
      <alignment horizontal="left" vertical="top" wrapText="1"/>
    </xf>
    <xf numFmtId="0" fontId="11" fillId="27" borderId="12" xfId="0" applyNumberFormat="1" applyFont="1" applyFill="1" applyBorder="1" applyAlignment="1">
      <alignment horizontal="left" wrapText="1"/>
    </xf>
    <xf numFmtId="49" fontId="11" fillId="27" borderId="0" xfId="0" applyNumberFormat="1" applyFont="1" applyFill="1" applyBorder="1" applyAlignment="1">
      <alignment horizontal="center"/>
    </xf>
    <xf numFmtId="49" fontId="11" fillId="27" borderId="0" xfId="0" applyNumberFormat="1" applyFont="1" applyFill="1" applyBorder="1" applyAlignment="1">
      <alignment horizontal="left" wrapText="1"/>
    </xf>
    <xf numFmtId="0" fontId="15" fillId="27" borderId="0" xfId="0" applyFont="1" applyFill="1" applyAlignment="1">
      <alignment horizontal="justify" wrapText="1"/>
    </xf>
    <xf numFmtId="0" fontId="16" fillId="27" borderId="0" xfId="0" applyFont="1" applyFill="1" applyAlignment="1">
      <alignment horizontal="justify" wrapText="1"/>
    </xf>
    <xf numFmtId="0" fontId="16" fillId="27" borderId="0" xfId="0" applyFont="1" applyFill="1"/>
    <xf numFmtId="0" fontId="16" fillId="27" borderId="0" xfId="0" applyFont="1" applyFill="1" applyAlignment="1">
      <alignment horizontal="left"/>
    </xf>
    <xf numFmtId="0" fontId="22" fillId="27" borderId="0" xfId="0" applyFont="1" applyFill="1"/>
    <xf numFmtId="0" fontId="11" fillId="27" borderId="33" xfId="0" applyFont="1" applyFill="1" applyBorder="1" applyAlignment="1">
      <alignment vertical="top" wrapText="1"/>
    </xf>
    <xf numFmtId="0" fontId="11" fillId="27" borderId="14" xfId="0" applyFont="1" applyFill="1" applyBorder="1" applyAlignment="1">
      <alignment vertical="center"/>
    </xf>
    <xf numFmtId="0" fontId="11" fillId="27" borderId="0" xfId="0" applyFont="1" applyFill="1" applyAlignment="1">
      <alignment horizontal="right"/>
    </xf>
    <xf numFmtId="173" fontId="14" fillId="0" borderId="11" xfId="44" applyNumberFormat="1" applyFont="1" applyBorder="1" applyAlignment="1">
      <alignment horizontal="center"/>
    </xf>
    <xf numFmtId="0" fontId="10" fillId="0" borderId="11" xfId="0" applyFont="1" applyBorder="1" applyAlignment="1">
      <alignment horizontal="center" vertical="top" wrapText="1"/>
    </xf>
    <xf numFmtId="0" fontId="10" fillId="0" borderId="11" xfId="0" applyFont="1" applyBorder="1" applyAlignment="1">
      <alignment horizontal="center"/>
    </xf>
    <xf numFmtId="0" fontId="0" fillId="0" borderId="0" xfId="0" applyBorder="1"/>
    <xf numFmtId="173" fontId="14" fillId="27" borderId="11" xfId="44" applyNumberFormat="1" applyFont="1" applyFill="1" applyBorder="1" applyAlignment="1">
      <alignment horizontal="center" vertical="center"/>
    </xf>
    <xf numFmtId="169" fontId="14" fillId="27" borderId="11" xfId="44" applyNumberFormat="1" applyFont="1" applyFill="1" applyBorder="1" applyAlignment="1">
      <alignment horizontal="center" vertical="center"/>
    </xf>
    <xf numFmtId="4" fontId="14" fillId="27" borderId="0" xfId="0" applyNumberFormat="1" applyFont="1" applyFill="1"/>
    <xf numFmtId="0" fontId="11" fillId="27" borderId="11" xfId="0" applyFont="1" applyFill="1" applyBorder="1" applyAlignment="1">
      <alignment horizontal="center" vertical="center" wrapText="1"/>
    </xf>
    <xf numFmtId="0" fontId="10" fillId="27" borderId="0" xfId="0" applyFont="1" applyFill="1"/>
    <xf numFmtId="173" fontId="14" fillId="0" borderId="11" xfId="44" applyNumberFormat="1" applyFont="1" applyBorder="1" applyAlignment="1">
      <alignment horizontal="center" vertical="top"/>
    </xf>
    <xf numFmtId="173" fontId="14" fillId="0" borderId="11" xfId="44" applyNumberFormat="1" applyFont="1" applyBorder="1"/>
    <xf numFmtId="0" fontId="10" fillId="0" borderId="11" xfId="0" applyFont="1" applyBorder="1" applyAlignment="1">
      <alignment horizontal="center" vertical="top" wrapText="1"/>
    </xf>
    <xf numFmtId="173" fontId="52" fillId="27" borderId="11" xfId="44" applyNumberFormat="1" applyFont="1" applyFill="1" applyBorder="1" applyAlignment="1">
      <alignment horizontal="center"/>
    </xf>
    <xf numFmtId="0" fontId="52" fillId="0" borderId="11" xfId="0" applyFont="1" applyBorder="1"/>
    <xf numFmtId="0" fontId="11" fillId="27" borderId="11" xfId="0" applyFont="1" applyFill="1" applyBorder="1"/>
    <xf numFmtId="0" fontId="11" fillId="0" borderId="0" xfId="0" applyFont="1"/>
    <xf numFmtId="0" fontId="11" fillId="0" borderId="11" xfId="0" applyFont="1" applyBorder="1" applyAlignment="1">
      <alignment horizontal="center"/>
    </xf>
    <xf numFmtId="169" fontId="11" fillId="27" borderId="11" xfId="44" applyNumberFormat="1" applyFont="1" applyFill="1" applyBorder="1" applyAlignment="1">
      <alignment horizontal="center"/>
    </xf>
    <xf numFmtId="0" fontId="0" fillId="0" borderId="11" xfId="0" applyBorder="1"/>
    <xf numFmtId="176" fontId="0" fillId="0" borderId="11" xfId="0" applyNumberFormat="1" applyBorder="1"/>
    <xf numFmtId="169" fontId="11" fillId="27" borderId="16" xfId="0" applyNumberFormat="1" applyFont="1" applyFill="1" applyBorder="1" applyAlignment="1">
      <alignment horizontal="right" vertical="top"/>
    </xf>
    <xf numFmtId="172" fontId="11" fillId="27" borderId="11" xfId="44" applyNumberFormat="1" applyFont="1" applyFill="1" applyBorder="1" applyAlignment="1">
      <alignment horizontal="center"/>
    </xf>
    <xf numFmtId="49" fontId="18" fillId="26" borderId="11" xfId="0" applyNumberFormat="1" applyFont="1" applyFill="1" applyBorder="1" applyAlignment="1">
      <alignment horizontal="center" vertical="top"/>
    </xf>
    <xf numFmtId="0" fontId="18" fillId="26" borderId="12" xfId="0" applyFont="1" applyFill="1" applyBorder="1" applyAlignment="1">
      <alignment horizontal="left" wrapText="1"/>
    </xf>
    <xf numFmtId="0" fontId="18" fillId="26" borderId="11" xfId="0" applyFont="1" applyFill="1" applyBorder="1" applyAlignment="1">
      <alignment horizontal="center" vertical="top"/>
    </xf>
    <xf numFmtId="0" fontId="52" fillId="27" borderId="0" xfId="0" applyFont="1" applyFill="1"/>
    <xf numFmtId="0" fontId="52" fillId="27" borderId="11" xfId="0" applyFont="1" applyFill="1" applyBorder="1" applyAlignment="1">
      <alignment horizontal="center"/>
    </xf>
    <xf numFmtId="172" fontId="52" fillId="27" borderId="11" xfId="44" applyNumberFormat="1" applyFont="1" applyFill="1" applyBorder="1" applyAlignment="1">
      <alignment horizontal="center"/>
    </xf>
    <xf numFmtId="174" fontId="52" fillId="27" borderId="11" xfId="44" applyNumberFormat="1" applyFont="1" applyFill="1" applyBorder="1" applyAlignment="1">
      <alignment horizontal="center"/>
    </xf>
    <xf numFmtId="169" fontId="52" fillId="27" borderId="11" xfId="44" applyNumberFormat="1" applyFont="1" applyFill="1" applyBorder="1" applyAlignment="1">
      <alignment horizontal="center"/>
    </xf>
    <xf numFmtId="172" fontId="52" fillId="27" borderId="11" xfId="44" applyNumberFormat="1" applyFont="1" applyFill="1" applyBorder="1" applyAlignment="1">
      <alignment horizontal="center" vertical="top"/>
    </xf>
    <xf numFmtId="173" fontId="52" fillId="27" borderId="11" xfId="44" applyNumberFormat="1" applyFont="1" applyFill="1" applyBorder="1" applyAlignment="1">
      <alignment horizontal="center" vertical="top"/>
    </xf>
    <xf numFmtId="169" fontId="11" fillId="27" borderId="11" xfId="0" applyNumberFormat="1" applyFont="1" applyFill="1" applyBorder="1"/>
    <xf numFmtId="173" fontId="14" fillId="0" borderId="0" xfId="0" applyNumberFormat="1" applyFont="1"/>
    <xf numFmtId="174" fontId="14" fillId="0" borderId="0" xfId="0" applyNumberFormat="1" applyFont="1"/>
    <xf numFmtId="174" fontId="14" fillId="0" borderId="11" xfId="44" applyNumberFormat="1" applyFont="1" applyFill="1" applyBorder="1" applyAlignment="1">
      <alignment horizontal="center"/>
    </xf>
    <xf numFmtId="180" fontId="14" fillId="0" borderId="0" xfId="0" applyNumberFormat="1" applyFont="1"/>
    <xf numFmtId="49" fontId="14" fillId="28" borderId="11" xfId="0" applyNumberFormat="1" applyFont="1" applyFill="1" applyBorder="1" applyAlignment="1">
      <alignment horizontal="center"/>
    </xf>
    <xf numFmtId="0" fontId="14" fillId="28" borderId="13" xfId="0" applyFont="1" applyFill="1" applyBorder="1" applyAlignment="1">
      <alignment horizontal="left" wrapText="1"/>
    </xf>
    <xf numFmtId="0" fontId="14" fillId="28" borderId="11" xfId="0" applyFont="1" applyFill="1" applyBorder="1" applyAlignment="1">
      <alignment horizontal="center"/>
    </xf>
    <xf numFmtId="173" fontId="14" fillId="28" borderId="11" xfId="44" applyNumberFormat="1" applyFont="1" applyFill="1" applyBorder="1" applyAlignment="1">
      <alignment horizontal="center"/>
    </xf>
    <xf numFmtId="49" fontId="14" fillId="29" borderId="11" xfId="0" applyNumberFormat="1" applyFont="1" applyFill="1" applyBorder="1" applyAlignment="1">
      <alignment horizontal="center"/>
    </xf>
    <xf numFmtId="0" fontId="14" fillId="29" borderId="13" xfId="0" applyFont="1" applyFill="1" applyBorder="1" applyAlignment="1">
      <alignment horizontal="left" wrapText="1"/>
    </xf>
    <xf numFmtId="0" fontId="14" fillId="29" borderId="11" xfId="0" applyFont="1" applyFill="1" applyBorder="1" applyAlignment="1">
      <alignment horizontal="center"/>
    </xf>
    <xf numFmtId="173" fontId="14" fillId="29" borderId="11" xfId="44" applyNumberFormat="1" applyFont="1" applyFill="1" applyBorder="1" applyAlignment="1">
      <alignment horizontal="center"/>
    </xf>
    <xf numFmtId="173" fontId="14" fillId="28" borderId="11" xfId="44" applyNumberFormat="1" applyFont="1" applyFill="1" applyBorder="1" applyAlignment="1">
      <alignment horizontal="center" vertical="top"/>
    </xf>
    <xf numFmtId="49" fontId="14" fillId="30" borderId="11" xfId="0" applyNumberFormat="1" applyFont="1" applyFill="1" applyBorder="1" applyAlignment="1">
      <alignment horizontal="center"/>
    </xf>
    <xf numFmtId="0" fontId="14" fillId="30" borderId="13" xfId="0" applyFont="1" applyFill="1" applyBorder="1" applyAlignment="1">
      <alignment horizontal="left" wrapText="1"/>
    </xf>
    <xf numFmtId="0" fontId="14" fillId="30" borderId="11" xfId="0" applyFont="1" applyFill="1" applyBorder="1" applyAlignment="1">
      <alignment horizontal="center"/>
    </xf>
    <xf numFmtId="173" fontId="14" fillId="30" borderId="11" xfId="44" applyNumberFormat="1" applyFont="1" applyFill="1" applyBorder="1" applyAlignment="1">
      <alignment horizontal="center"/>
    </xf>
    <xf numFmtId="182" fontId="14" fillId="0" borderId="0" xfId="0" applyNumberFormat="1" applyFont="1"/>
    <xf numFmtId="181" fontId="68" fillId="0" borderId="0" xfId="0" applyNumberFormat="1" applyFont="1"/>
    <xf numFmtId="174" fontId="14" fillId="0" borderId="11" xfId="44" applyNumberFormat="1" applyFont="1" applyBorder="1" applyAlignment="1">
      <alignment horizontal="center"/>
    </xf>
    <xf numFmtId="0" fontId="10" fillId="0" borderId="11" xfId="0" applyFont="1" applyBorder="1" applyAlignment="1">
      <alignment horizontal="center" vertical="center" wrapText="1"/>
    </xf>
    <xf numFmtId="0" fontId="59" fillId="0" borderId="0" xfId="0" applyFont="1"/>
    <xf numFmtId="0" fontId="14" fillId="27" borderId="11" xfId="0" applyFont="1" applyFill="1" applyBorder="1" applyAlignment="1">
      <alignment horizontal="center" vertical="center" wrapText="1"/>
    </xf>
    <xf numFmtId="0" fontId="70" fillId="0" borderId="0" xfId="0" applyFont="1"/>
    <xf numFmtId="0" fontId="10" fillId="0" borderId="11" xfId="0" applyFont="1" applyBorder="1" applyAlignment="1">
      <alignment horizontal="center" vertical="top" wrapText="1"/>
    </xf>
    <xf numFmtId="0" fontId="14" fillId="0" borderId="11" xfId="0" applyFont="1" applyBorder="1" applyAlignment="1">
      <alignment horizontal="center" vertical="center" wrapText="1"/>
    </xf>
    <xf numFmtId="0" fontId="12" fillId="0" borderId="0" xfId="0" applyFont="1" applyAlignment="1">
      <alignment horizontal="center"/>
    </xf>
    <xf numFmtId="171" fontId="52" fillId="0" borderId="11" xfId="0" applyNumberFormat="1" applyFont="1" applyBorder="1"/>
    <xf numFmtId="173" fontId="18" fillId="26" borderId="11" xfId="44" applyNumberFormat="1" applyFont="1" applyFill="1" applyBorder="1" applyAlignment="1">
      <alignment horizontal="center" vertical="center"/>
    </xf>
    <xf numFmtId="170" fontId="14" fillId="0" borderId="11" xfId="0" applyNumberFormat="1" applyFont="1" applyFill="1" applyBorder="1" applyAlignment="1">
      <alignment horizontal="center"/>
    </xf>
    <xf numFmtId="0" fontId="16" fillId="0" borderId="0" xfId="0" applyFont="1" applyBorder="1" applyAlignment="1"/>
    <xf numFmtId="169" fontId="52" fillId="0" borderId="11" xfId="44" applyNumberFormat="1" applyFont="1" applyFill="1" applyBorder="1" applyAlignment="1">
      <alignment horizontal="center"/>
    </xf>
    <xf numFmtId="0" fontId="12" fillId="0" borderId="0" xfId="0" applyFont="1" applyAlignment="1">
      <alignment horizontal="center"/>
    </xf>
    <xf numFmtId="4" fontId="11" fillId="27" borderId="11" xfId="0" applyNumberFormat="1" applyFont="1" applyFill="1" applyBorder="1"/>
    <xf numFmtId="2" fontId="59" fillId="0" borderId="0" xfId="0" applyNumberFormat="1" applyFont="1"/>
    <xf numFmtId="169" fontId="52" fillId="0" borderId="0" xfId="0" applyNumberFormat="1" applyFont="1"/>
    <xf numFmtId="2" fontId="52" fillId="0" borderId="11" xfId="0" applyNumberFormat="1" applyFont="1" applyBorder="1"/>
    <xf numFmtId="180" fontId="52" fillId="0" borderId="11" xfId="0" applyNumberFormat="1" applyFont="1" applyBorder="1"/>
    <xf numFmtId="4" fontId="52" fillId="0" borderId="11" xfId="0" applyNumberFormat="1" applyFont="1" applyBorder="1"/>
    <xf numFmtId="49" fontId="22" fillId="31" borderId="11" xfId="0" applyNumberFormat="1" applyFont="1" applyFill="1" applyBorder="1" applyAlignment="1">
      <alignment horizontal="center"/>
    </xf>
    <xf numFmtId="0" fontId="22" fillId="31" borderId="12" xfId="0" applyFont="1" applyFill="1" applyBorder="1" applyAlignment="1">
      <alignment horizontal="left" wrapText="1"/>
    </xf>
    <xf numFmtId="170" fontId="52" fillId="0" borderId="11" xfId="0" applyNumberFormat="1" applyFont="1" applyBorder="1"/>
    <xf numFmtId="170" fontId="14" fillId="0" borderId="11" xfId="0" applyNumberFormat="1" applyFont="1" applyBorder="1" applyAlignment="1">
      <alignment horizontal="center" vertical="top"/>
    </xf>
    <xf numFmtId="170" fontId="14" fillId="0" borderId="11" xfId="0" applyNumberFormat="1" applyFont="1" applyBorder="1" applyAlignment="1">
      <alignment horizontal="center"/>
    </xf>
    <xf numFmtId="49" fontId="22" fillId="32" borderId="11" xfId="0" applyNumberFormat="1" applyFont="1" applyFill="1" applyBorder="1" applyAlignment="1">
      <alignment horizontal="center"/>
    </xf>
    <xf numFmtId="0" fontId="22" fillId="32" borderId="13" xfId="0" applyFont="1" applyFill="1" applyBorder="1" applyAlignment="1">
      <alignment horizontal="left" wrapText="1"/>
    </xf>
    <xf numFmtId="0" fontId="22" fillId="32" borderId="11" xfId="0" applyFont="1" applyFill="1" applyBorder="1" applyAlignment="1">
      <alignment horizontal="center"/>
    </xf>
    <xf numFmtId="174" fontId="22" fillId="32" borderId="11" xfId="44" applyNumberFormat="1" applyFont="1" applyFill="1" applyBorder="1" applyAlignment="1">
      <alignment horizontal="center"/>
    </xf>
    <xf numFmtId="169" fontId="22" fillId="32" borderId="11" xfId="44" applyFont="1" applyFill="1" applyBorder="1" applyAlignment="1">
      <alignment horizontal="center"/>
    </xf>
    <xf numFmtId="49" fontId="22" fillId="33" borderId="11" xfId="0" applyNumberFormat="1" applyFont="1" applyFill="1" applyBorder="1" applyAlignment="1">
      <alignment horizontal="center"/>
    </xf>
    <xf numFmtId="0" fontId="22" fillId="33" borderId="13" xfId="0" applyFont="1" applyFill="1" applyBorder="1" applyAlignment="1">
      <alignment horizontal="left" wrapText="1"/>
    </xf>
    <xf numFmtId="0" fontId="22" fillId="33" borderId="11" xfId="0" applyFont="1" applyFill="1" applyBorder="1" applyAlignment="1">
      <alignment horizontal="center"/>
    </xf>
    <xf numFmtId="174" fontId="22" fillId="33" borderId="11" xfId="44" applyNumberFormat="1" applyFont="1" applyFill="1" applyBorder="1" applyAlignment="1">
      <alignment horizontal="center"/>
    </xf>
    <xf numFmtId="169" fontId="22" fillId="33" borderId="11" xfId="44" applyFont="1" applyFill="1" applyBorder="1" applyAlignment="1">
      <alignment horizontal="center"/>
    </xf>
    <xf numFmtId="49" fontId="22" fillId="0" borderId="11" xfId="0" applyNumberFormat="1" applyFont="1" applyBorder="1" applyAlignment="1">
      <alignment horizontal="center"/>
    </xf>
    <xf numFmtId="0" fontId="22" fillId="0" borderId="13" xfId="0" applyFont="1" applyBorder="1" applyAlignment="1">
      <alignment horizontal="left" wrapText="1"/>
    </xf>
    <xf numFmtId="0" fontId="22" fillId="0" borderId="11" xfId="0" applyFont="1" applyBorder="1" applyAlignment="1">
      <alignment horizontal="center"/>
    </xf>
    <xf numFmtId="49" fontId="22" fillId="34" borderId="11" xfId="0" applyNumberFormat="1" applyFont="1" applyFill="1" applyBorder="1" applyAlignment="1">
      <alignment horizontal="center"/>
    </xf>
    <xf numFmtId="0" fontId="22" fillId="34" borderId="13" xfId="0" applyFont="1" applyFill="1" applyBorder="1" applyAlignment="1">
      <alignment horizontal="left" wrapText="1"/>
    </xf>
    <xf numFmtId="0" fontId="22" fillId="34" borderId="11" xfId="0" applyFont="1" applyFill="1" applyBorder="1" applyAlignment="1">
      <alignment horizontal="center"/>
    </xf>
    <xf numFmtId="173" fontId="22" fillId="34" borderId="11" xfId="44" applyNumberFormat="1" applyFont="1" applyFill="1" applyBorder="1" applyAlignment="1">
      <alignment horizontal="center"/>
    </xf>
    <xf numFmtId="169" fontId="22" fillId="34" borderId="11" xfId="44" applyFont="1" applyFill="1" applyBorder="1" applyAlignment="1">
      <alignment horizontal="center"/>
    </xf>
    <xf numFmtId="49" fontId="14" fillId="34" borderId="11" xfId="0" applyNumberFormat="1" applyFont="1" applyFill="1" applyBorder="1" applyAlignment="1">
      <alignment horizontal="center"/>
    </xf>
    <xf numFmtId="0" fontId="14" fillId="34" borderId="13" xfId="0" applyFont="1" applyFill="1" applyBorder="1" applyAlignment="1">
      <alignment horizontal="left" wrapText="1"/>
    </xf>
    <xf numFmtId="0" fontId="14" fillId="34" borderId="11" xfId="0" applyFont="1" applyFill="1" applyBorder="1" applyAlignment="1">
      <alignment horizontal="center"/>
    </xf>
    <xf numFmtId="49" fontId="22" fillId="35" borderId="11" xfId="0" applyNumberFormat="1" applyFont="1" applyFill="1" applyBorder="1" applyAlignment="1">
      <alignment horizontal="center"/>
    </xf>
    <xf numFmtId="0" fontId="22" fillId="35" borderId="13" xfId="0" applyFont="1" applyFill="1" applyBorder="1" applyAlignment="1">
      <alignment horizontal="left" wrapText="1"/>
    </xf>
    <xf numFmtId="0" fontId="22" fillId="35" borderId="11" xfId="0" applyFont="1" applyFill="1" applyBorder="1" applyAlignment="1">
      <alignment horizontal="center"/>
    </xf>
    <xf numFmtId="49" fontId="14" fillId="35" borderId="11" xfId="0" applyNumberFormat="1" applyFont="1" applyFill="1" applyBorder="1" applyAlignment="1">
      <alignment horizontal="center" vertical="top"/>
    </xf>
    <xf numFmtId="0" fontId="14" fillId="35" borderId="13" xfId="0" applyFont="1" applyFill="1" applyBorder="1" applyAlignment="1">
      <alignment horizontal="left" wrapText="1"/>
    </xf>
    <xf numFmtId="0" fontId="14" fillId="35" borderId="11" xfId="0" applyFont="1" applyFill="1" applyBorder="1" applyAlignment="1">
      <alignment horizontal="center" vertical="top"/>
    </xf>
    <xf numFmtId="173" fontId="14" fillId="35" borderId="11" xfId="44" applyNumberFormat="1" applyFont="1" applyFill="1" applyBorder="1" applyAlignment="1">
      <alignment horizontal="center"/>
    </xf>
    <xf numFmtId="169" fontId="14" fillId="35" borderId="11" xfId="44" applyFont="1" applyFill="1" applyBorder="1" applyAlignment="1">
      <alignment horizontal="center"/>
    </xf>
    <xf numFmtId="49" fontId="14" fillId="35" borderId="11" xfId="0" applyNumberFormat="1" applyFont="1" applyFill="1" applyBorder="1" applyAlignment="1">
      <alignment horizontal="center"/>
    </xf>
    <xf numFmtId="0" fontId="14" fillId="35" borderId="11" xfId="0" applyFont="1" applyFill="1" applyBorder="1" applyAlignment="1">
      <alignment horizontal="center"/>
    </xf>
    <xf numFmtId="2" fontId="14" fillId="0" borderId="0" xfId="0" applyNumberFormat="1" applyFont="1" applyAlignment="1">
      <alignment horizontal="center"/>
    </xf>
    <xf numFmtId="169" fontId="14" fillId="0" borderId="0" xfId="0" applyNumberFormat="1" applyFont="1" applyAlignment="1">
      <alignment horizontal="center"/>
    </xf>
    <xf numFmtId="49" fontId="22" fillId="36" borderId="11" xfId="0" applyNumberFormat="1" applyFont="1" applyFill="1" applyBorder="1" applyAlignment="1">
      <alignment horizontal="center"/>
    </xf>
    <xf numFmtId="0" fontId="22" fillId="36" borderId="13" xfId="0" applyFont="1" applyFill="1" applyBorder="1" applyAlignment="1">
      <alignment horizontal="left" wrapText="1"/>
    </xf>
    <xf numFmtId="0" fontId="14" fillId="36" borderId="11" xfId="0" applyFont="1" applyFill="1" applyBorder="1" applyAlignment="1">
      <alignment horizontal="center"/>
    </xf>
    <xf numFmtId="49" fontId="14" fillId="36" borderId="11" xfId="0" applyNumberFormat="1" applyFont="1" applyFill="1" applyBorder="1" applyAlignment="1">
      <alignment horizontal="center"/>
    </xf>
    <xf numFmtId="0" fontId="14" fillId="36" borderId="13" xfId="0" applyFont="1" applyFill="1" applyBorder="1" applyAlignment="1">
      <alignment horizontal="left" wrapText="1"/>
    </xf>
    <xf numFmtId="49" fontId="22" fillId="37" borderId="11" xfId="0" applyNumberFormat="1" applyFont="1" applyFill="1" applyBorder="1" applyAlignment="1">
      <alignment horizontal="center"/>
    </xf>
    <xf numFmtId="0" fontId="22" fillId="37" borderId="13" xfId="0" applyFont="1" applyFill="1" applyBorder="1" applyAlignment="1">
      <alignment horizontal="left" wrapText="1"/>
    </xf>
    <xf numFmtId="0" fontId="14" fillId="37" borderId="11" xfId="0" applyFont="1" applyFill="1" applyBorder="1" applyAlignment="1">
      <alignment horizontal="center"/>
    </xf>
    <xf numFmtId="173" fontId="22" fillId="27" borderId="0" xfId="44" applyNumberFormat="1" applyFont="1" applyFill="1" applyBorder="1" applyAlignment="1">
      <alignment horizontal="center"/>
    </xf>
    <xf numFmtId="0" fontId="72" fillId="27" borderId="0" xfId="0" applyFont="1" applyFill="1"/>
    <xf numFmtId="173" fontId="22" fillId="36" borderId="11" xfId="44" applyNumberFormat="1" applyFont="1" applyFill="1" applyBorder="1" applyAlignment="1">
      <alignment horizontal="center"/>
    </xf>
    <xf numFmtId="173" fontId="22" fillId="37" borderId="11" xfId="44" applyNumberFormat="1" applyFont="1" applyFill="1" applyBorder="1" applyAlignment="1">
      <alignment horizontal="center"/>
    </xf>
    <xf numFmtId="4" fontId="14" fillId="0" borderId="11" xfId="0" applyNumberFormat="1" applyFont="1" applyBorder="1" applyAlignment="1">
      <alignment horizontal="center" vertical="top"/>
    </xf>
    <xf numFmtId="171" fontId="11" fillId="27" borderId="11" xfId="0" applyNumberFormat="1" applyFont="1" applyFill="1" applyBorder="1"/>
    <xf numFmtId="0" fontId="0" fillId="27" borderId="11" xfId="0" applyFill="1" applyBorder="1"/>
    <xf numFmtId="0" fontId="0" fillId="27" borderId="11" xfId="0" applyFill="1" applyBorder="1" applyAlignment="1">
      <alignment wrapText="1"/>
    </xf>
    <xf numFmtId="0" fontId="7" fillId="0" borderId="11" xfId="0" applyFont="1" applyFill="1" applyBorder="1"/>
    <xf numFmtId="49" fontId="52" fillId="0" borderId="11" xfId="0" applyNumberFormat="1" applyFont="1" applyBorder="1" applyAlignment="1">
      <alignment horizontal="center" vertical="center"/>
    </xf>
    <xf numFmtId="0" fontId="52" fillId="0" borderId="11" xfId="0" applyFont="1" applyBorder="1" applyAlignment="1">
      <alignment horizontal="center" vertical="center" wrapText="1"/>
    </xf>
    <xf numFmtId="0" fontId="12" fillId="0" borderId="0" xfId="0" applyFont="1" applyBorder="1" applyAlignment="1">
      <alignment horizontal="center"/>
    </xf>
    <xf numFmtId="0" fontId="65" fillId="0" borderId="0" xfId="0" applyFont="1" applyBorder="1" applyAlignment="1">
      <alignment horizontal="left"/>
    </xf>
    <xf numFmtId="0" fontId="18" fillId="27" borderId="11" xfId="0" applyFont="1" applyFill="1" applyBorder="1" applyAlignment="1">
      <alignment horizontal="center" vertical="center" wrapText="1"/>
    </xf>
    <xf numFmtId="0" fontId="11" fillId="0" borderId="11" xfId="0" applyFont="1" applyBorder="1"/>
    <xf numFmtId="174" fontId="52" fillId="0" borderId="11" xfId="0" applyNumberFormat="1" applyFont="1" applyBorder="1"/>
    <xf numFmtId="169" fontId="52" fillId="0" borderId="11" xfId="0" applyNumberFormat="1" applyFont="1" applyBorder="1"/>
    <xf numFmtId="185" fontId="52" fillId="0" borderId="11" xfId="0" applyNumberFormat="1" applyFont="1" applyBorder="1"/>
    <xf numFmtId="173" fontId="52" fillId="0" borderId="11" xfId="0" applyNumberFormat="1" applyFont="1" applyBorder="1"/>
    <xf numFmtId="0" fontId="11" fillId="0" borderId="11" xfId="0" applyFont="1" applyFill="1" applyBorder="1"/>
    <xf numFmtId="2" fontId="11" fillId="0" borderId="11" xfId="0" applyNumberFormat="1" applyFont="1" applyBorder="1"/>
    <xf numFmtId="49" fontId="18" fillId="27" borderId="11" xfId="0" applyNumberFormat="1" applyFont="1" applyFill="1" applyBorder="1" applyAlignment="1">
      <alignment horizontal="center"/>
    </xf>
    <xf numFmtId="169" fontId="18" fillId="27" borderId="11" xfId="0" applyNumberFormat="1" applyFont="1" applyFill="1" applyBorder="1"/>
    <xf numFmtId="1" fontId="10" fillId="0" borderId="11" xfId="0" applyNumberFormat="1" applyFont="1" applyBorder="1"/>
    <xf numFmtId="173" fontId="10" fillId="0" borderId="11" xfId="0" applyNumberFormat="1" applyFont="1" applyBorder="1"/>
    <xf numFmtId="0" fontId="0" fillId="27" borderId="31" xfId="0" applyFill="1" applyBorder="1"/>
    <xf numFmtId="0" fontId="0" fillId="27" borderId="32" xfId="0" applyFill="1" applyBorder="1"/>
    <xf numFmtId="0" fontId="0" fillId="27" borderId="34" xfId="0" applyFill="1" applyBorder="1"/>
    <xf numFmtId="173" fontId="22" fillId="35" borderId="11" xfId="44" applyNumberFormat="1" applyFont="1" applyFill="1" applyBorder="1" applyAlignment="1">
      <alignment horizontal="center"/>
    </xf>
    <xf numFmtId="4" fontId="52" fillId="0" borderId="0" xfId="0" applyNumberFormat="1" applyFont="1"/>
    <xf numFmtId="181" fontId="52" fillId="0" borderId="11" xfId="0" applyNumberFormat="1" applyFont="1" applyBorder="1"/>
    <xf numFmtId="173" fontId="52" fillId="27" borderId="11" xfId="0" applyNumberFormat="1" applyFont="1" applyFill="1" applyBorder="1"/>
    <xf numFmtId="2" fontId="52" fillId="0" borderId="0" xfId="0" applyNumberFormat="1" applyFont="1"/>
    <xf numFmtId="0" fontId="11" fillId="0" borderId="11" xfId="0" applyFont="1" applyBorder="1" applyAlignment="1">
      <alignment horizontal="left" wrapText="1"/>
    </xf>
    <xf numFmtId="0" fontId="18" fillId="0" borderId="11" xfId="0" applyFont="1" applyBorder="1" applyAlignment="1">
      <alignment horizontal="center" vertical="center" wrapText="1"/>
    </xf>
    <xf numFmtId="0" fontId="18" fillId="24" borderId="11" xfId="0" applyFont="1" applyFill="1" applyBorder="1" applyAlignment="1">
      <alignment horizontal="center" vertical="center"/>
    </xf>
    <xf numFmtId="0" fontId="0" fillId="27" borderId="12" xfId="0" applyFill="1" applyBorder="1" applyAlignment="1">
      <alignment wrapText="1"/>
    </xf>
    <xf numFmtId="0" fontId="0" fillId="0" borderId="11" xfId="0" applyBorder="1"/>
    <xf numFmtId="0" fontId="22" fillId="0" borderId="20" xfId="0" applyFont="1" applyBorder="1" applyAlignment="1">
      <alignment horizontal="center" vertical="top" wrapText="1"/>
    </xf>
    <xf numFmtId="0" fontId="22" fillId="0" borderId="23" xfId="0" applyFont="1" applyBorder="1" applyAlignment="1">
      <alignment horizontal="center" vertical="top" wrapText="1"/>
    </xf>
    <xf numFmtId="0" fontId="22" fillId="0" borderId="33" xfId="0" applyFont="1" applyBorder="1" applyAlignment="1">
      <alignment horizontal="center" vertical="top" wrapText="1"/>
    </xf>
    <xf numFmtId="0" fontId="18" fillId="27" borderId="11" xfId="0" applyFont="1" applyFill="1" applyBorder="1"/>
    <xf numFmtId="2" fontId="18" fillId="27" borderId="11" xfId="0" applyNumberFormat="1" applyFont="1" applyFill="1" applyBorder="1"/>
    <xf numFmtId="0" fontId="11" fillId="34" borderId="11" xfId="0" applyFont="1" applyFill="1" applyBorder="1" applyAlignment="1">
      <alignment horizontal="center" vertical="center" wrapText="1"/>
    </xf>
    <xf numFmtId="0" fontId="11" fillId="34" borderId="11" xfId="0" applyFont="1" applyFill="1" applyBorder="1"/>
    <xf numFmtId="0" fontId="18" fillId="27" borderId="12" xfId="0" applyFont="1" applyFill="1" applyBorder="1" applyAlignment="1">
      <alignment horizontal="left" wrapText="1"/>
    </xf>
    <xf numFmtId="49" fontId="18" fillId="27" borderId="12" xfId="0" applyNumberFormat="1" applyFont="1" applyFill="1" applyBorder="1" applyAlignment="1">
      <alignment horizontal="left" wrapText="1"/>
    </xf>
    <xf numFmtId="178" fontId="18" fillId="27" borderId="11" xfId="0" applyNumberFormat="1" applyFont="1" applyFill="1" applyBorder="1"/>
    <xf numFmtId="184" fontId="0" fillId="0" borderId="0" xfId="0" applyNumberFormat="1"/>
    <xf numFmtId="2" fontId="52" fillId="0" borderId="11" xfId="0" applyNumberFormat="1" applyFont="1" applyBorder="1" applyAlignment="1">
      <alignment vertical="center"/>
    </xf>
    <xf numFmtId="0" fontId="10" fillId="0" borderId="11" xfId="0" applyFont="1" applyBorder="1" applyAlignment="1">
      <alignment horizontal="center"/>
    </xf>
    <xf numFmtId="0" fontId="10" fillId="0" borderId="11" xfId="0" applyFont="1" applyBorder="1" applyAlignment="1">
      <alignment horizontal="left" wrapText="1"/>
    </xf>
    <xf numFmtId="0" fontId="22" fillId="0" borderId="20" xfId="0" applyFont="1" applyBorder="1" applyAlignment="1">
      <alignment horizontal="center" vertical="top" wrapText="1"/>
    </xf>
    <xf numFmtId="0" fontId="22" fillId="0" borderId="23" xfId="0" applyFont="1" applyBorder="1" applyAlignment="1">
      <alignment horizontal="center" vertical="top" wrapText="1"/>
    </xf>
    <xf numFmtId="0" fontId="22" fillId="0" borderId="33" xfId="0" applyFont="1" applyBorder="1" applyAlignment="1">
      <alignment horizontal="center" vertical="top" wrapText="1"/>
    </xf>
    <xf numFmtId="0" fontId="9" fillId="0" borderId="0" xfId="0" applyFont="1" applyAlignment="1"/>
    <xf numFmtId="0" fontId="22" fillId="0" borderId="11" xfId="0" applyFont="1" applyBorder="1" applyAlignment="1">
      <alignment horizontal="center"/>
    </xf>
    <xf numFmtId="2" fontId="18" fillId="27" borderId="11" xfId="44" applyNumberFormat="1" applyFont="1" applyFill="1" applyBorder="1" applyAlignment="1">
      <alignment horizontal="right" wrapText="1"/>
    </xf>
    <xf numFmtId="2" fontId="18" fillId="27" borderId="11" xfId="0" applyNumberFormat="1" applyFont="1" applyFill="1" applyBorder="1" applyAlignment="1">
      <alignment horizontal="right"/>
    </xf>
    <xf numFmtId="49" fontId="10" fillId="0" borderId="11" xfId="0" applyNumberFormat="1" applyFont="1" applyBorder="1" applyAlignment="1">
      <alignment horizontal="left" wrapText="1"/>
    </xf>
    <xf numFmtId="1" fontId="10" fillId="0" borderId="13" xfId="44" applyNumberFormat="1" applyFont="1" applyBorder="1" applyAlignment="1">
      <alignment horizontal="right" wrapText="1"/>
    </xf>
    <xf numFmtId="1" fontId="10" fillId="0" borderId="13" xfId="44" applyNumberFormat="1" applyFont="1" applyBorder="1" applyAlignment="1">
      <alignment horizontal="right"/>
    </xf>
    <xf numFmtId="0" fontId="14" fillId="0" borderId="11" xfId="0" applyFont="1" applyBorder="1" applyAlignment="1">
      <alignment horizontal="left"/>
    </xf>
    <xf numFmtId="176" fontId="14" fillId="0" borderId="11" xfId="0" applyNumberFormat="1" applyFont="1" applyBorder="1" applyAlignment="1">
      <alignment horizontal="left" vertical="top" wrapText="1"/>
    </xf>
    <xf numFmtId="0" fontId="14" fillId="0" borderId="11" xfId="0" applyFont="1" applyBorder="1" applyAlignment="1">
      <alignment horizontal="left" vertical="top" wrapText="1"/>
    </xf>
    <xf numFmtId="3" fontId="14" fillId="27" borderId="11" xfId="44" applyNumberFormat="1" applyFont="1" applyFill="1" applyBorder="1" applyAlignment="1">
      <alignment horizontal="center" vertical="center"/>
    </xf>
    <xf numFmtId="3" fontId="14" fillId="0" borderId="11" xfId="0" applyNumberFormat="1" applyFont="1" applyBorder="1" applyAlignment="1">
      <alignment horizontal="left" wrapText="1"/>
    </xf>
    <xf numFmtId="0" fontId="12" fillId="0" borderId="0" xfId="0" applyFont="1" applyAlignment="1">
      <alignment vertical="center"/>
    </xf>
    <xf numFmtId="49" fontId="14" fillId="0" borderId="11" xfId="0" applyNumberFormat="1" applyFont="1" applyBorder="1" applyAlignment="1">
      <alignment horizontal="center" vertical="center"/>
    </xf>
    <xf numFmtId="176" fontId="14" fillId="0" borderId="11" xfId="0" applyNumberFormat="1" applyFont="1" applyBorder="1" applyAlignment="1">
      <alignment horizontal="center" vertical="center"/>
    </xf>
    <xf numFmtId="0" fontId="11" fillId="27" borderId="0" xfId="0" applyFont="1" applyFill="1" applyAlignment="1">
      <alignment horizontal="right" vertical="top"/>
    </xf>
    <xf numFmtId="3" fontId="14" fillId="0" borderId="11" xfId="0" applyNumberFormat="1" applyFont="1" applyBorder="1"/>
    <xf numFmtId="173" fontId="22" fillId="0" borderId="11" xfId="44" applyNumberFormat="1" applyFont="1" applyBorder="1" applyAlignment="1">
      <alignment horizontal="center"/>
    </xf>
    <xf numFmtId="173" fontId="14" fillId="34" borderId="11" xfId="44" applyNumberFormat="1" applyFont="1" applyFill="1" applyBorder="1" applyAlignment="1">
      <alignment horizontal="center"/>
    </xf>
    <xf numFmtId="173" fontId="14" fillId="34" borderId="11" xfId="44" applyNumberFormat="1" applyFont="1" applyFill="1" applyBorder="1" applyAlignment="1">
      <alignment horizontal="center" vertical="top"/>
    </xf>
    <xf numFmtId="170" fontId="13" fillId="0" borderId="0" xfId="0" applyNumberFormat="1" applyFont="1" applyAlignment="1">
      <alignment horizontal="center"/>
    </xf>
    <xf numFmtId="182" fontId="177" fillId="0" borderId="0" xfId="0" applyNumberFormat="1" applyFont="1"/>
    <xf numFmtId="173" fontId="14" fillId="36" borderId="11" xfId="44" applyNumberFormat="1" applyFont="1" applyFill="1" applyBorder="1" applyAlignment="1">
      <alignment horizontal="center"/>
    </xf>
    <xf numFmtId="1" fontId="13" fillId="0" borderId="0" xfId="0" applyNumberFormat="1" applyFont="1" applyAlignment="1">
      <alignment horizontal="center"/>
    </xf>
    <xf numFmtId="1" fontId="14" fillId="0" borderId="0" xfId="0" applyNumberFormat="1" applyFont="1" applyBorder="1"/>
    <xf numFmtId="0" fontId="14" fillId="0" borderId="0" xfId="0" applyFont="1" applyBorder="1"/>
    <xf numFmtId="173" fontId="71" fillId="0" borderId="0" xfId="0" applyNumberFormat="1" applyFont="1" applyBorder="1"/>
    <xf numFmtId="0" fontId="71" fillId="0" borderId="0" xfId="0" applyFont="1" applyBorder="1"/>
    <xf numFmtId="173" fontId="14" fillId="0" borderId="0" xfId="0" applyNumberFormat="1" applyFont="1" applyBorder="1"/>
    <xf numFmtId="169" fontId="14" fillId="0" borderId="0" xfId="0" applyNumberFormat="1" applyFont="1" applyBorder="1"/>
    <xf numFmtId="0" fontId="0" fillId="0" borderId="11" xfId="0" applyBorder="1" applyAlignment="1">
      <alignment horizontal="left"/>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21" xfId="0" applyFont="1" applyBorder="1" applyAlignment="1">
      <alignment horizontal="left"/>
    </xf>
    <xf numFmtId="175" fontId="22" fillId="33" borderId="11" xfId="44" applyNumberFormat="1" applyFont="1" applyFill="1" applyBorder="1" applyAlignment="1">
      <alignment horizontal="center"/>
    </xf>
    <xf numFmtId="0" fontId="11" fillId="0" borderId="11" xfId="0" applyFont="1" applyBorder="1" applyAlignment="1">
      <alignment vertical="center" wrapText="1"/>
    </xf>
    <xf numFmtId="181" fontId="52" fillId="0" borderId="0" xfId="0" applyNumberFormat="1" applyFont="1"/>
    <xf numFmtId="171" fontId="52" fillId="0" borderId="11" xfId="0" applyNumberFormat="1" applyFont="1" applyBorder="1" applyAlignment="1">
      <alignment horizontal="center"/>
    </xf>
    <xf numFmtId="4" fontId="52" fillId="0" borderId="11" xfId="0" applyNumberFormat="1" applyFont="1" applyBorder="1" applyAlignment="1">
      <alignment horizontal="center"/>
    </xf>
    <xf numFmtId="171" fontId="52" fillId="0" borderId="11" xfId="0" applyNumberFormat="1" applyFont="1" applyBorder="1" applyAlignment="1">
      <alignment vertical="top"/>
    </xf>
    <xf numFmtId="4" fontId="52" fillId="0" borderId="11" xfId="0" applyNumberFormat="1" applyFont="1" applyBorder="1" applyAlignment="1">
      <alignment vertical="top"/>
    </xf>
    <xf numFmtId="3" fontId="52" fillId="27" borderId="11" xfId="44" applyNumberFormat="1" applyFont="1" applyFill="1" applyBorder="1" applyAlignment="1">
      <alignment horizontal="right"/>
    </xf>
    <xf numFmtId="169" fontId="11" fillId="0" borderId="11" xfId="0" applyNumberFormat="1" applyFont="1" applyFill="1" applyBorder="1"/>
    <xf numFmtId="4" fontId="11" fillId="0" borderId="11" xfId="0" applyNumberFormat="1" applyFont="1" applyBorder="1"/>
    <xf numFmtId="4" fontId="11" fillId="0" borderId="11" xfId="0" applyNumberFormat="1" applyFont="1" applyFill="1" applyBorder="1"/>
    <xf numFmtId="2" fontId="11" fillId="0" borderId="11" xfId="0" applyNumberFormat="1" applyFont="1" applyBorder="1" applyAlignment="1">
      <alignment vertical="center"/>
    </xf>
    <xf numFmtId="169" fontId="11" fillId="0" borderId="11" xfId="0" applyNumberFormat="1" applyFont="1" applyBorder="1"/>
    <xf numFmtId="0" fontId="52" fillId="27" borderId="11" xfId="0" applyFont="1" applyFill="1" applyBorder="1"/>
    <xf numFmtId="173" fontId="52" fillId="27" borderId="11" xfId="44" applyNumberFormat="1" applyFont="1" applyFill="1" applyBorder="1" applyAlignment="1"/>
    <xf numFmtId="169" fontId="52" fillId="27" borderId="11" xfId="0" applyNumberFormat="1" applyFont="1" applyFill="1" applyBorder="1"/>
    <xf numFmtId="10" fontId="52" fillId="27" borderId="11" xfId="0" applyNumberFormat="1" applyFont="1" applyFill="1" applyBorder="1"/>
    <xf numFmtId="169" fontId="59" fillId="0" borderId="0" xfId="0" applyNumberFormat="1" applyFont="1"/>
    <xf numFmtId="4" fontId="52" fillId="27" borderId="11" xfId="0" applyNumberFormat="1" applyFont="1" applyFill="1" applyBorder="1"/>
    <xf numFmtId="49" fontId="10" fillId="0" borderId="0" xfId="0" applyNumberFormat="1" applyFont="1" applyBorder="1" applyAlignment="1">
      <alignment horizontal="center"/>
    </xf>
    <xf numFmtId="0" fontId="10" fillId="0" borderId="0" xfId="0" applyFont="1" applyBorder="1" applyAlignment="1">
      <alignment horizontal="left" wrapText="1"/>
    </xf>
    <xf numFmtId="173" fontId="54" fillId="26" borderId="11" xfId="44" applyNumberFormat="1" applyFont="1" applyFill="1" applyBorder="1" applyAlignment="1">
      <alignment horizontal="center" vertical="center"/>
    </xf>
    <xf numFmtId="169" fontId="18" fillId="26" borderId="11" xfId="0" applyNumberFormat="1" applyFont="1" applyFill="1" applyBorder="1" applyAlignment="1">
      <alignment vertical="center"/>
    </xf>
    <xf numFmtId="0" fontId="0" fillId="0" borderId="11" xfId="0" applyBorder="1" applyAlignment="1">
      <alignment horizontal="center"/>
    </xf>
    <xf numFmtId="0" fontId="0" fillId="0" borderId="11" xfId="0" applyBorder="1"/>
    <xf numFmtId="0" fontId="0" fillId="0" borderId="0" xfId="0" applyAlignment="1">
      <alignment horizontal="right"/>
    </xf>
    <xf numFmtId="0" fontId="11" fillId="27" borderId="11" xfId="0" applyFont="1" applyFill="1" applyBorder="1" applyAlignment="1">
      <alignment vertical="center" wrapText="1"/>
    </xf>
    <xf numFmtId="4" fontId="11" fillId="0" borderId="0" xfId="0" applyNumberFormat="1" applyFont="1"/>
    <xf numFmtId="4" fontId="11" fillId="27" borderId="11" xfId="0" applyNumberFormat="1" applyFont="1" applyFill="1" applyBorder="1" applyAlignment="1">
      <alignment vertical="top"/>
    </xf>
    <xf numFmtId="2" fontId="52" fillId="27" borderId="11" xfId="0" applyNumberFormat="1" applyFont="1" applyFill="1" applyBorder="1" applyAlignment="1">
      <alignment vertical="center"/>
    </xf>
    <xf numFmtId="4" fontId="18" fillId="27" borderId="11" xfId="0" applyNumberFormat="1" applyFont="1" applyFill="1" applyBorder="1"/>
    <xf numFmtId="4" fontId="18" fillId="27" borderId="11" xfId="44" applyNumberFormat="1" applyFont="1" applyFill="1" applyBorder="1" applyAlignment="1">
      <alignment horizontal="right" wrapText="1"/>
    </xf>
    <xf numFmtId="2" fontId="11" fillId="34" borderId="11" xfId="0" applyNumberFormat="1" applyFont="1" applyFill="1" applyBorder="1" applyAlignment="1">
      <alignment horizontal="right"/>
    </xf>
    <xf numFmtId="2" fontId="11" fillId="34" borderId="11" xfId="44" applyNumberFormat="1" applyFont="1" applyFill="1" applyBorder="1" applyAlignment="1">
      <alignment horizontal="right" wrapText="1"/>
    </xf>
    <xf numFmtId="2" fontId="18" fillId="34" borderId="11" xfId="44" applyNumberFormat="1" applyFont="1" applyFill="1" applyBorder="1" applyAlignment="1">
      <alignment horizontal="right" wrapText="1"/>
    </xf>
    <xf numFmtId="2" fontId="18" fillId="34" borderId="11" xfId="0" applyNumberFormat="1" applyFont="1" applyFill="1" applyBorder="1" applyAlignment="1">
      <alignment horizontal="right"/>
    </xf>
    <xf numFmtId="2" fontId="11" fillId="34" borderId="11" xfId="0" applyNumberFormat="1" applyFont="1" applyFill="1" applyBorder="1"/>
    <xf numFmtId="2" fontId="18" fillId="34" borderId="11" xfId="0" applyNumberFormat="1" applyFont="1" applyFill="1" applyBorder="1"/>
    <xf numFmtId="2" fontId="11" fillId="27" borderId="0" xfId="0" applyNumberFormat="1" applyFont="1" applyFill="1"/>
    <xf numFmtId="0" fontId="0" fillId="0" borderId="11" xfId="0" applyBorder="1" applyAlignment="1">
      <alignment wrapText="1"/>
    </xf>
    <xf numFmtId="0" fontId="0" fillId="0" borderId="11" xfId="0" applyBorder="1" applyAlignment="1">
      <alignment vertical="center" wrapText="1"/>
    </xf>
    <xf numFmtId="0" fontId="0" fillId="0" borderId="31" xfId="0" applyBorder="1"/>
    <xf numFmtId="0" fontId="0" fillId="0" borderId="32" xfId="0" applyBorder="1"/>
    <xf numFmtId="170" fontId="11" fillId="34" borderId="11" xfId="0" applyNumberFormat="1" applyFont="1" applyFill="1" applyBorder="1"/>
    <xf numFmtId="0" fontId="10" fillId="0" borderId="11" xfId="0" applyFont="1" applyBorder="1" applyAlignment="1">
      <alignment horizontal="center" vertical="top" wrapText="1"/>
    </xf>
    <xf numFmtId="0" fontId="10" fillId="0" borderId="11" xfId="0" applyFont="1" applyBorder="1"/>
    <xf numFmtId="0" fontId="11" fillId="27" borderId="11" xfId="0" applyFont="1" applyFill="1" applyBorder="1" applyAlignment="1">
      <alignment horizontal="center" vertical="center" wrapText="1"/>
    </xf>
    <xf numFmtId="0" fontId="10" fillId="0" borderId="11" xfId="0" applyFont="1" applyBorder="1"/>
    <xf numFmtId="0" fontId="13" fillId="27" borderId="11" xfId="0" applyFont="1" applyFill="1" applyBorder="1" applyAlignment="1">
      <alignment horizontal="center" vertical="center" wrapText="1"/>
    </xf>
    <xf numFmtId="171" fontId="18" fillId="27" borderId="11" xfId="0" applyNumberFormat="1" applyFont="1" applyFill="1" applyBorder="1"/>
    <xf numFmtId="169" fontId="22" fillId="31" borderId="11" xfId="0" applyNumberFormat="1" applyFont="1" applyFill="1" applyBorder="1"/>
    <xf numFmtId="4" fontId="18" fillId="31" borderId="11" xfId="44" applyNumberFormat="1" applyFont="1" applyFill="1" applyBorder="1" applyAlignment="1">
      <alignment horizontal="right" wrapText="1"/>
    </xf>
    <xf numFmtId="4" fontId="11" fillId="34" borderId="11" xfId="0" applyNumberFormat="1" applyFont="1" applyFill="1" applyBorder="1" applyAlignment="1">
      <alignment horizontal="right"/>
    </xf>
    <xf numFmtId="4" fontId="18" fillId="34" borderId="11" xfId="0" applyNumberFormat="1" applyFont="1" applyFill="1" applyBorder="1" applyAlignment="1">
      <alignment horizontal="right"/>
    </xf>
    <xf numFmtId="4" fontId="18" fillId="34" borderId="11" xfId="44" applyNumberFormat="1" applyFont="1" applyFill="1" applyBorder="1" applyAlignment="1">
      <alignment horizontal="right" wrapText="1"/>
    </xf>
    <xf numFmtId="4" fontId="11" fillId="27" borderId="11" xfId="0" applyNumberFormat="1" applyFont="1" applyFill="1" applyBorder="1" applyAlignment="1">
      <alignment horizontal="right"/>
    </xf>
    <xf numFmtId="170" fontId="11" fillId="27" borderId="11" xfId="0" applyNumberFormat="1" applyFont="1" applyFill="1" applyBorder="1"/>
    <xf numFmtId="2" fontId="10" fillId="26" borderId="13" xfId="44" applyNumberFormat="1" applyFont="1" applyFill="1" applyBorder="1" applyAlignment="1">
      <alignment horizontal="right" wrapText="1"/>
    </xf>
    <xf numFmtId="0" fontId="10" fillId="0" borderId="11" xfId="0" applyFont="1" applyBorder="1" applyAlignment="1">
      <alignment vertical="center" wrapText="1"/>
    </xf>
    <xf numFmtId="2" fontId="10" fillId="0" borderId="11" xfId="0" applyNumberFormat="1" applyFont="1" applyBorder="1"/>
    <xf numFmtId="169" fontId="10" fillId="27" borderId="11" xfId="44" applyNumberFormat="1" applyFont="1" applyFill="1" applyBorder="1" applyAlignment="1">
      <alignment horizontal="center"/>
    </xf>
    <xf numFmtId="0" fontId="14" fillId="0" borderId="11" xfId="0" applyFont="1" applyBorder="1"/>
    <xf numFmtId="176" fontId="14" fillId="0" borderId="11" xfId="0" applyNumberFormat="1" applyFont="1" applyBorder="1"/>
    <xf numFmtId="169" fontId="14" fillId="0" borderId="11" xfId="0" applyNumberFormat="1" applyFont="1" applyBorder="1"/>
    <xf numFmtId="2" fontId="14" fillId="0" borderId="11" xfId="0" applyNumberFormat="1" applyFont="1" applyBorder="1"/>
    <xf numFmtId="178" fontId="11" fillId="0" borderId="11" xfId="0" applyNumberFormat="1" applyFont="1" applyBorder="1"/>
    <xf numFmtId="4" fontId="14" fillId="0" borderId="11" xfId="0" applyNumberFormat="1" applyFont="1" applyBorder="1"/>
    <xf numFmtId="178" fontId="14" fillId="0" borderId="11" xfId="0" applyNumberFormat="1" applyFont="1" applyBorder="1"/>
    <xf numFmtId="3" fontId="14" fillId="27" borderId="11" xfId="0" applyNumberFormat="1" applyFont="1" applyFill="1" applyBorder="1" applyAlignment="1">
      <alignment horizontal="center" wrapText="1"/>
    </xf>
    <xf numFmtId="184" fontId="11" fillId="0" borderId="11" xfId="0" applyNumberFormat="1" applyFont="1" applyBorder="1"/>
    <xf numFmtId="176" fontId="11" fillId="0" borderId="11" xfId="0" applyNumberFormat="1" applyFont="1" applyBorder="1"/>
    <xf numFmtId="4" fontId="11" fillId="0" borderId="11" xfId="0" applyNumberFormat="1" applyFont="1" applyBorder="1" applyAlignment="1">
      <alignment vertical="top"/>
    </xf>
    <xf numFmtId="180" fontId="54" fillId="26" borderId="11" xfId="44" applyNumberFormat="1" applyFont="1" applyFill="1" applyBorder="1" applyAlignment="1">
      <alignment horizontal="right" vertical="center"/>
    </xf>
    <xf numFmtId="0" fontId="11" fillId="27" borderId="0" xfId="0" applyFont="1" applyFill="1" applyBorder="1" applyAlignment="1"/>
    <xf numFmtId="0" fontId="52" fillId="0" borderId="11" xfId="0" applyFont="1" applyBorder="1" applyAlignment="1">
      <alignment vertical="top"/>
    </xf>
    <xf numFmtId="0" fontId="0" fillId="0" borderId="11" xfId="0" applyBorder="1"/>
    <xf numFmtId="0" fontId="10" fillId="0" borderId="11" xfId="0" applyFont="1" applyBorder="1"/>
    <xf numFmtId="4" fontId="52" fillId="27" borderId="11" xfId="44" applyNumberFormat="1" applyFont="1" applyFill="1" applyBorder="1" applyAlignment="1">
      <alignment horizontal="center"/>
    </xf>
    <xf numFmtId="180" fontId="11" fillId="27" borderId="11" xfId="0" applyNumberFormat="1" applyFont="1" applyFill="1" applyBorder="1" applyAlignment="1">
      <alignment vertical="top"/>
    </xf>
    <xf numFmtId="0" fontId="14" fillId="0" borderId="11" xfId="0" applyFont="1" applyBorder="1" applyAlignment="1">
      <alignment vertical="center" wrapText="1"/>
    </xf>
    <xf numFmtId="170" fontId="10" fillId="0" borderId="11" xfId="0" applyNumberFormat="1" applyFont="1" applyBorder="1"/>
    <xf numFmtId="0" fontId="11" fillId="0" borderId="11" xfId="0" applyFont="1" applyBorder="1" applyAlignment="1">
      <alignment vertical="center"/>
    </xf>
    <xf numFmtId="0" fontId="11" fillId="27" borderId="17" xfId="0" applyFont="1" applyFill="1" applyBorder="1"/>
    <xf numFmtId="4" fontId="18" fillId="27" borderId="17" xfId="0" applyNumberFormat="1" applyFont="1" applyFill="1" applyBorder="1"/>
    <xf numFmtId="4" fontId="11" fillId="27" borderId="17" xfId="0" applyNumberFormat="1" applyFont="1" applyFill="1" applyBorder="1"/>
    <xf numFmtId="2" fontId="18" fillId="27" borderId="17" xfId="0" applyNumberFormat="1" applyFont="1" applyFill="1" applyBorder="1"/>
    <xf numFmtId="171" fontId="11" fillId="27" borderId="17" xfId="0" applyNumberFormat="1" applyFont="1" applyFill="1" applyBorder="1"/>
    <xf numFmtId="0" fontId="0" fillId="27" borderId="57" xfId="0" applyFill="1" applyBorder="1"/>
    <xf numFmtId="0" fontId="11" fillId="27" borderId="26" xfId="0" applyFont="1" applyFill="1" applyBorder="1" applyAlignment="1">
      <alignment horizontal="center"/>
    </xf>
    <xf numFmtId="0" fontId="11" fillId="27" borderId="30" xfId="0" applyFont="1" applyFill="1" applyBorder="1" applyAlignment="1">
      <alignment horizontal="center"/>
    </xf>
    <xf numFmtId="0" fontId="11" fillId="27" borderId="17" xfId="0" applyFont="1" applyFill="1" applyBorder="1" applyAlignment="1">
      <alignment horizontal="center"/>
    </xf>
    <xf numFmtId="170" fontId="11" fillId="27" borderId="26" xfId="0" applyNumberFormat="1" applyFont="1" applyFill="1" applyBorder="1"/>
    <xf numFmtId="170" fontId="11" fillId="27" borderId="30" xfId="0" applyNumberFormat="1" applyFont="1" applyFill="1" applyBorder="1"/>
    <xf numFmtId="170" fontId="11" fillId="27" borderId="17" xfId="0" applyNumberFormat="1" applyFont="1" applyFill="1" applyBorder="1"/>
    <xf numFmtId="178" fontId="11" fillId="27" borderId="26" xfId="0" applyNumberFormat="1" applyFont="1" applyFill="1" applyBorder="1"/>
    <xf numFmtId="2" fontId="11" fillId="27" borderId="26" xfId="0" applyNumberFormat="1" applyFont="1" applyFill="1" applyBorder="1"/>
    <xf numFmtId="0" fontId="11" fillId="27" borderId="26" xfId="0" applyFont="1" applyFill="1" applyBorder="1"/>
    <xf numFmtId="0" fontId="11" fillId="27" borderId="30" xfId="0" applyFont="1" applyFill="1" applyBorder="1"/>
    <xf numFmtId="0" fontId="10" fillId="0" borderId="11" xfId="0" applyFont="1" applyBorder="1" applyAlignment="1">
      <alignment horizontal="center" vertical="top" wrapText="1"/>
    </xf>
    <xf numFmtId="0" fontId="10" fillId="0" borderId="11" xfId="0" applyFont="1" applyBorder="1"/>
    <xf numFmtId="0" fontId="10" fillId="0" borderId="11" xfId="0" applyFont="1" applyBorder="1" applyAlignment="1">
      <alignment wrapText="1"/>
    </xf>
    <xf numFmtId="0" fontId="11" fillId="0" borderId="11" xfId="0" applyFont="1" applyBorder="1" applyAlignment="1">
      <alignment wrapText="1"/>
    </xf>
    <xf numFmtId="171" fontId="10" fillId="0" borderId="11" xfId="0" applyNumberFormat="1" applyFont="1" applyBorder="1"/>
    <xf numFmtId="0" fontId="11" fillId="27" borderId="16" xfId="0" applyFont="1" applyFill="1" applyBorder="1" applyAlignment="1">
      <alignment horizontal="left" vertical="center"/>
    </xf>
    <xf numFmtId="0" fontId="10" fillId="0" borderId="11" xfId="0" applyFont="1" applyBorder="1"/>
    <xf numFmtId="2" fontId="11" fillId="27" borderId="30" xfId="0" applyNumberFormat="1" applyFont="1" applyFill="1" applyBorder="1"/>
    <xf numFmtId="172" fontId="52" fillId="27" borderId="11" xfId="0" applyNumberFormat="1" applyFont="1" applyFill="1" applyBorder="1"/>
    <xf numFmtId="0" fontId="17" fillId="0" borderId="0" xfId="0" applyFont="1" applyBorder="1" applyAlignment="1">
      <alignment horizontal="left"/>
    </xf>
    <xf numFmtId="181" fontId="52" fillId="27" borderId="11" xfId="0" applyNumberFormat="1" applyFont="1" applyFill="1" applyBorder="1"/>
    <xf numFmtId="169" fontId="52" fillId="27" borderId="11" xfId="44" applyFont="1" applyFill="1" applyBorder="1" applyAlignment="1">
      <alignment horizontal="center"/>
    </xf>
    <xf numFmtId="172" fontId="52" fillId="27" borderId="11" xfId="0" applyNumberFormat="1" applyFont="1" applyFill="1" applyBorder="1" applyAlignment="1">
      <alignment vertical="top"/>
    </xf>
    <xf numFmtId="169" fontId="54" fillId="26" borderId="11" xfId="44" applyNumberFormat="1" applyFont="1" applyFill="1" applyBorder="1" applyAlignment="1">
      <alignment horizontal="center" vertical="center"/>
    </xf>
    <xf numFmtId="0" fontId="52" fillId="89" borderId="11" xfId="0" applyFont="1" applyFill="1" applyBorder="1"/>
    <xf numFmtId="170" fontId="52" fillId="89" borderId="11" xfId="0" applyNumberFormat="1" applyFont="1" applyFill="1" applyBorder="1"/>
    <xf numFmtId="171" fontId="52" fillId="89" borderId="11" xfId="0" applyNumberFormat="1" applyFont="1" applyFill="1" applyBorder="1"/>
    <xf numFmtId="2" fontId="52" fillId="89" borderId="11" xfId="0" applyNumberFormat="1" applyFont="1" applyFill="1" applyBorder="1"/>
    <xf numFmtId="4" fontId="52" fillId="89" borderId="11" xfId="0" applyNumberFormat="1" applyFont="1" applyFill="1" applyBorder="1"/>
    <xf numFmtId="169" fontId="52" fillId="89" borderId="11" xfId="0" applyNumberFormat="1" applyFont="1" applyFill="1" applyBorder="1"/>
    <xf numFmtId="185" fontId="52" fillId="89" borderId="11" xfId="0" applyNumberFormat="1" applyFont="1" applyFill="1" applyBorder="1"/>
    <xf numFmtId="181" fontId="52" fillId="89" borderId="11" xfId="0" applyNumberFormat="1" applyFont="1" applyFill="1" applyBorder="1"/>
    <xf numFmtId="172" fontId="52" fillId="89" borderId="11" xfId="44" applyNumberFormat="1" applyFont="1" applyFill="1" applyBorder="1" applyAlignment="1">
      <alignment horizontal="center"/>
    </xf>
    <xf numFmtId="171" fontId="52" fillId="89" borderId="11" xfId="0" applyNumberFormat="1" applyFont="1" applyFill="1" applyBorder="1" applyAlignment="1">
      <alignment horizontal="center"/>
    </xf>
    <xf numFmtId="4" fontId="52" fillId="89" borderId="11" xfId="0" applyNumberFormat="1" applyFont="1" applyFill="1" applyBorder="1" applyAlignment="1">
      <alignment horizontal="center"/>
    </xf>
    <xf numFmtId="0" fontId="52" fillId="89" borderId="11" xfId="0" applyFont="1" applyFill="1" applyBorder="1" applyAlignment="1">
      <alignment horizontal="center"/>
    </xf>
    <xf numFmtId="169" fontId="52" fillId="89" borderId="11" xfId="44" applyNumberFormat="1" applyFont="1" applyFill="1" applyBorder="1" applyAlignment="1">
      <alignment horizontal="center"/>
    </xf>
    <xf numFmtId="171" fontId="52" fillId="89" borderId="11" xfId="0" applyNumberFormat="1" applyFont="1" applyFill="1" applyBorder="1" applyAlignment="1">
      <alignment vertical="top"/>
    </xf>
    <xf numFmtId="173" fontId="52" fillId="89" borderId="11" xfId="0" applyNumberFormat="1" applyFont="1" applyFill="1" applyBorder="1"/>
    <xf numFmtId="173" fontId="52" fillId="89" borderId="11" xfId="44" applyNumberFormat="1" applyFont="1" applyFill="1" applyBorder="1" applyAlignment="1">
      <alignment horizontal="center"/>
    </xf>
    <xf numFmtId="172" fontId="52" fillId="27" borderId="11" xfId="0" applyNumberFormat="1" applyFont="1" applyFill="1" applyBorder="1" applyAlignment="1">
      <alignment vertical="center"/>
    </xf>
    <xf numFmtId="0" fontId="11" fillId="89" borderId="11" xfId="0" applyFont="1" applyFill="1" applyBorder="1" applyAlignment="1">
      <alignment vertical="center" wrapText="1"/>
    </xf>
    <xf numFmtId="0" fontId="11" fillId="89" borderId="11" xfId="0" applyFont="1" applyFill="1" applyBorder="1"/>
    <xf numFmtId="2" fontId="11" fillId="89" borderId="11" xfId="0" applyNumberFormat="1" applyFont="1" applyFill="1" applyBorder="1"/>
    <xf numFmtId="171" fontId="11" fillId="89" borderId="11" xfId="0" applyNumberFormat="1" applyFont="1" applyFill="1" applyBorder="1"/>
    <xf numFmtId="180" fontId="11" fillId="89" borderId="11" xfId="0" applyNumberFormat="1" applyFont="1" applyFill="1" applyBorder="1" applyAlignment="1">
      <alignment vertical="top"/>
    </xf>
    <xf numFmtId="4" fontId="11" fillId="89" borderId="11" xfId="0" applyNumberFormat="1" applyFont="1" applyFill="1" applyBorder="1"/>
    <xf numFmtId="169" fontId="11" fillId="89" borderId="11" xfId="0" applyNumberFormat="1" applyFont="1" applyFill="1" applyBorder="1"/>
    <xf numFmtId="2" fontId="11" fillId="89" borderId="11" xfId="0" applyNumberFormat="1" applyFont="1" applyFill="1" applyBorder="1" applyAlignment="1">
      <alignment vertical="center"/>
    </xf>
    <xf numFmtId="176" fontId="52" fillId="27" borderId="11" xfId="0" applyNumberFormat="1" applyFont="1" applyFill="1" applyBorder="1"/>
    <xf numFmtId="180" fontId="52" fillId="27" borderId="11" xfId="0" applyNumberFormat="1" applyFont="1" applyFill="1" applyBorder="1"/>
    <xf numFmtId="4" fontId="52" fillId="27" borderId="11" xfId="0" applyNumberFormat="1" applyFont="1" applyFill="1" applyBorder="1" applyAlignment="1">
      <alignment vertical="center"/>
    </xf>
    <xf numFmtId="176" fontId="52" fillId="89" borderId="11" xfId="0" applyNumberFormat="1" applyFont="1" applyFill="1" applyBorder="1"/>
    <xf numFmtId="4" fontId="52" fillId="89" borderId="11" xfId="0" applyNumberFormat="1" applyFont="1" applyFill="1" applyBorder="1" applyAlignment="1">
      <alignment vertical="top"/>
    </xf>
    <xf numFmtId="172" fontId="54" fillId="26" borderId="11" xfId="44" applyNumberFormat="1" applyFont="1" applyFill="1" applyBorder="1" applyAlignment="1">
      <alignment horizontal="center" vertical="center"/>
    </xf>
    <xf numFmtId="4" fontId="18" fillId="26" borderId="11" xfId="0" applyNumberFormat="1" applyFont="1" applyFill="1" applyBorder="1" applyAlignment="1">
      <alignment vertical="center"/>
    </xf>
    <xf numFmtId="2" fontId="52" fillId="89" borderId="11" xfId="0" applyNumberFormat="1" applyFont="1" applyFill="1" applyBorder="1" applyAlignment="1">
      <alignment vertical="center"/>
    </xf>
    <xf numFmtId="172" fontId="11" fillId="89" borderId="11" xfId="44" applyNumberFormat="1" applyFont="1" applyFill="1" applyBorder="1" applyAlignment="1">
      <alignment horizontal="center"/>
    </xf>
    <xf numFmtId="0" fontId="11" fillId="89" borderId="11" xfId="0" applyFont="1" applyFill="1" applyBorder="1" applyAlignment="1">
      <alignment horizontal="right"/>
    </xf>
    <xf numFmtId="175" fontId="52" fillId="89" borderId="11" xfId="0" applyNumberFormat="1" applyFont="1" applyFill="1" applyBorder="1"/>
    <xf numFmtId="172" fontId="52" fillId="89" borderId="11" xfId="44" applyNumberFormat="1" applyFont="1" applyFill="1" applyBorder="1" applyAlignment="1">
      <alignment horizontal="center" vertical="top"/>
    </xf>
    <xf numFmtId="0" fontId="11" fillId="89" borderId="11" xfId="0" applyFont="1" applyFill="1" applyBorder="1" applyAlignment="1">
      <alignment horizontal="center"/>
    </xf>
    <xf numFmtId="0" fontId="11" fillId="27" borderId="11" xfId="0" applyFont="1" applyFill="1" applyBorder="1" applyAlignment="1">
      <alignment horizontal="center" vertical="center" wrapText="1"/>
    </xf>
    <xf numFmtId="172" fontId="10" fillId="0" borderId="11" xfId="0" applyNumberFormat="1" applyFont="1" applyBorder="1"/>
    <xf numFmtId="4" fontId="52" fillId="89" borderId="11" xfId="44" applyNumberFormat="1" applyFont="1" applyFill="1" applyBorder="1" applyAlignment="1">
      <alignment horizontal="center"/>
    </xf>
    <xf numFmtId="0" fontId="10" fillId="0" borderId="11" xfId="0" applyFont="1" applyBorder="1" applyAlignment="1">
      <alignment horizontal="center"/>
    </xf>
    <xf numFmtId="0" fontId="52" fillId="0" borderId="11" xfId="0" applyFont="1" applyBorder="1" applyAlignment="1">
      <alignment horizontal="center" vertical="center"/>
    </xf>
    <xf numFmtId="0" fontId="52" fillId="89" borderId="11" xfId="0" applyFont="1" applyFill="1" applyBorder="1" applyAlignment="1">
      <alignment horizontal="center" vertical="center"/>
    </xf>
    <xf numFmtId="173" fontId="52" fillId="27" borderId="11" xfId="44" applyNumberFormat="1" applyFont="1" applyFill="1" applyBorder="1" applyAlignment="1">
      <alignment horizontal="center" vertical="center"/>
    </xf>
    <xf numFmtId="171" fontId="52" fillId="0" borderId="11" xfId="0" applyNumberFormat="1" applyFont="1" applyBorder="1" applyAlignment="1">
      <alignment horizontal="center" vertical="top"/>
    </xf>
    <xf numFmtId="171" fontId="52" fillId="89" borderId="11" xfId="0" applyNumberFormat="1" applyFont="1" applyFill="1" applyBorder="1" applyAlignment="1">
      <alignment horizontal="center" vertical="top"/>
    </xf>
    <xf numFmtId="180" fontId="11" fillId="0" borderId="11" xfId="0" applyNumberFormat="1" applyFont="1" applyBorder="1"/>
    <xf numFmtId="169" fontId="18" fillId="26" borderId="11" xfId="44" applyNumberFormat="1" applyFont="1" applyFill="1" applyBorder="1" applyAlignment="1">
      <alignment horizontal="center" vertical="center"/>
    </xf>
    <xf numFmtId="0" fontId="0" fillId="0" borderId="11" xfId="0" applyBorder="1"/>
    <xf numFmtId="0" fontId="10" fillId="27" borderId="11" xfId="0" applyFont="1" applyFill="1" applyBorder="1" applyAlignment="1">
      <alignment horizontal="center" vertical="center" wrapText="1"/>
    </xf>
    <xf numFmtId="0" fontId="21" fillId="0" borderId="11" xfId="0" applyFont="1" applyBorder="1" applyAlignment="1">
      <alignment vertical="center" wrapText="1"/>
    </xf>
    <xf numFmtId="0" fontId="21" fillId="89" borderId="11" xfId="0" applyFont="1" applyFill="1" applyBorder="1" applyAlignment="1">
      <alignment vertical="center" wrapText="1"/>
    </xf>
    <xf numFmtId="173" fontId="52" fillId="27" borderId="11" xfId="0" applyNumberFormat="1" applyFont="1" applyFill="1" applyBorder="1" applyAlignment="1">
      <alignment vertical="top"/>
    </xf>
    <xf numFmtId="0" fontId="10" fillId="0" borderId="0" xfId="0" applyFont="1" applyBorder="1" applyAlignment="1">
      <alignment horizontal="left"/>
    </xf>
    <xf numFmtId="0" fontId="13" fillId="0" borderId="0" xfId="0" applyFont="1" applyAlignment="1">
      <alignment horizontal="center" wrapText="1"/>
    </xf>
    <xf numFmtId="0" fontId="10" fillId="0" borderId="11" xfId="0" applyFont="1" applyBorder="1" applyAlignment="1">
      <alignment horizontal="center" vertical="top" wrapText="1"/>
    </xf>
    <xf numFmtId="0" fontId="12" fillId="0" borderId="0" xfId="0" applyFont="1" applyBorder="1" applyAlignment="1">
      <alignment horizontal="center" vertical="justify"/>
    </xf>
    <xf numFmtId="0" fontId="28" fillId="0" borderId="11" xfId="0" applyFont="1" applyBorder="1" applyAlignment="1">
      <alignment horizontal="center" vertical="center"/>
    </xf>
    <xf numFmtId="0" fontId="26" fillId="0" borderId="11" xfId="0" applyFont="1" applyBorder="1" applyAlignment="1">
      <alignment horizontal="left"/>
    </xf>
    <xf numFmtId="0" fontId="12" fillId="0" borderId="0" xfId="0" applyFont="1" applyAlignment="1">
      <alignment horizontal="center" wrapText="1"/>
    </xf>
    <xf numFmtId="0" fontId="0" fillId="0" borderId="11" xfId="0" applyBorder="1"/>
    <xf numFmtId="0" fontId="12" fillId="0" borderId="0" xfId="0" applyFont="1" applyAlignment="1">
      <alignment horizontal="center"/>
    </xf>
    <xf numFmtId="0" fontId="0" fillId="0" borderId="11" xfId="0" applyBorder="1" applyAlignment="1">
      <alignment horizontal="center"/>
    </xf>
    <xf numFmtId="0" fontId="22" fillId="0" borderId="11" xfId="0" applyFont="1" applyBorder="1" applyAlignment="1">
      <alignment horizontal="center"/>
    </xf>
    <xf numFmtId="0" fontId="10" fillId="0" borderId="11" xfId="0" applyFont="1" applyBorder="1"/>
    <xf numFmtId="49" fontId="14" fillId="0" borderId="11" xfId="0" applyNumberFormat="1" applyFont="1" applyBorder="1" applyAlignment="1">
      <alignment horizontal="center" vertical="center"/>
    </xf>
    <xf numFmtId="0" fontId="14" fillId="0" borderId="11" xfId="0" applyFont="1" applyBorder="1" applyAlignment="1">
      <alignment horizontal="center" vertical="center" wrapText="1"/>
    </xf>
    <xf numFmtId="0" fontId="13" fillId="27" borderId="11" xfId="0" applyFont="1" applyFill="1" applyBorder="1" applyAlignment="1">
      <alignment horizontal="center" vertical="center" wrapText="1"/>
    </xf>
    <xf numFmtId="0" fontId="10" fillId="27" borderId="11" xfId="0" applyFont="1" applyFill="1" applyBorder="1" applyAlignment="1">
      <alignment horizontal="center" vertical="center" wrapText="1"/>
    </xf>
    <xf numFmtId="0" fontId="22" fillId="0" borderId="20" xfId="0" applyFont="1" applyBorder="1" applyAlignment="1">
      <alignment horizontal="center" vertical="top" wrapText="1"/>
    </xf>
    <xf numFmtId="0" fontId="22" fillId="0" borderId="23" xfId="0" applyFont="1" applyBorder="1" applyAlignment="1">
      <alignment horizontal="center" vertical="top" wrapText="1"/>
    </xf>
    <xf numFmtId="0" fontId="22" fillId="0" borderId="33" xfId="0" applyFont="1" applyBorder="1" applyAlignment="1">
      <alignment horizontal="center" vertical="top" wrapText="1"/>
    </xf>
    <xf numFmtId="0" fontId="10" fillId="0" borderId="14" xfId="0" applyFont="1" applyBorder="1" applyAlignment="1">
      <alignment horizontal="center" vertical="center" wrapText="1"/>
    </xf>
    <xf numFmtId="0" fontId="10" fillId="92" borderId="11" xfId="0" applyFont="1" applyFill="1" applyBorder="1" applyAlignment="1">
      <alignment horizontal="center"/>
    </xf>
    <xf numFmtId="0" fontId="10" fillId="92" borderId="11" xfId="0" applyFont="1" applyFill="1" applyBorder="1" applyAlignment="1">
      <alignment horizontal="left" wrapText="1"/>
    </xf>
    <xf numFmtId="0" fontId="0" fillId="30" borderId="11" xfId="0" applyFill="1" applyBorder="1"/>
    <xf numFmtId="0" fontId="0" fillId="90" borderId="11" xfId="0" applyFill="1" applyBorder="1"/>
    <xf numFmtId="0" fontId="11" fillId="30" borderId="11" xfId="0" applyFont="1" applyFill="1" applyBorder="1" applyAlignment="1">
      <alignment vertical="center" wrapText="1"/>
    </xf>
    <xf numFmtId="0" fontId="0" fillId="30" borderId="11" xfId="0" applyFill="1" applyBorder="1" applyAlignment="1">
      <alignment vertical="center" wrapText="1"/>
    </xf>
    <xf numFmtId="0" fontId="12" fillId="0" borderId="0" xfId="0" applyFont="1" applyBorder="1" applyAlignment="1">
      <alignment horizontal="left" vertical="justify" wrapText="1"/>
    </xf>
    <xf numFmtId="170" fontId="11" fillId="90" borderId="11" xfId="0" applyNumberFormat="1" applyFont="1" applyFill="1" applyBorder="1"/>
    <xf numFmtId="0" fontId="11" fillId="90" borderId="11" xfId="0" applyFont="1" applyFill="1" applyBorder="1"/>
    <xf numFmtId="0" fontId="24" fillId="30" borderId="11" xfId="0" applyFont="1" applyFill="1" applyBorder="1" applyAlignment="1">
      <alignment vertical="center" wrapText="1"/>
    </xf>
    <xf numFmtId="178" fontId="11" fillId="27" borderId="17" xfId="0" applyNumberFormat="1" applyFont="1" applyFill="1" applyBorder="1"/>
    <xf numFmtId="0" fontId="11" fillId="27" borderId="13" xfId="0" applyFont="1" applyFill="1" applyBorder="1" applyAlignment="1">
      <alignment horizontal="center"/>
    </xf>
    <xf numFmtId="170" fontId="11" fillId="27" borderId="13" xfId="0" applyNumberFormat="1" applyFont="1" applyFill="1" applyBorder="1"/>
    <xf numFmtId="178" fontId="11" fillId="27" borderId="13" xfId="0" applyNumberFormat="1" applyFont="1" applyFill="1" applyBorder="1"/>
    <xf numFmtId="2" fontId="11" fillId="27" borderId="13" xfId="0" applyNumberFormat="1" applyFont="1" applyFill="1" applyBorder="1"/>
    <xf numFmtId="0" fontId="11" fillId="27" borderId="13" xfId="0" applyFont="1" applyFill="1" applyBorder="1"/>
    <xf numFmtId="0" fontId="0" fillId="27" borderId="35" xfId="0" applyFill="1" applyBorder="1"/>
    <xf numFmtId="0" fontId="11" fillId="90" borderId="11" xfId="0" applyFont="1" applyFill="1" applyBorder="1" applyAlignment="1">
      <alignment horizontal="center"/>
    </xf>
    <xf numFmtId="178" fontId="11" fillId="90" borderId="11" xfId="0" applyNumberFormat="1" applyFont="1" applyFill="1" applyBorder="1"/>
    <xf numFmtId="0" fontId="11" fillId="30" borderId="11" xfId="0" applyFont="1" applyFill="1" applyBorder="1" applyAlignment="1">
      <alignment horizontal="center"/>
    </xf>
    <xf numFmtId="0" fontId="0" fillId="0" borderId="57" xfId="0" applyBorder="1"/>
    <xf numFmtId="0" fontId="0" fillId="31" borderId="11" xfId="0" applyFill="1" applyBorder="1"/>
    <xf numFmtId="176" fontId="0" fillId="30" borderId="11" xfId="0" applyNumberFormat="1" applyFill="1" applyBorder="1"/>
    <xf numFmtId="176" fontId="0" fillId="90" borderId="11" xfId="0" applyNumberFormat="1" applyFill="1" applyBorder="1"/>
    <xf numFmtId="0" fontId="0" fillId="96" borderId="11" xfId="0" applyFill="1" applyBorder="1"/>
    <xf numFmtId="176" fontId="0" fillId="96" borderId="11" xfId="0" applyNumberFormat="1" applyFill="1" applyBorder="1"/>
    <xf numFmtId="169" fontId="11" fillId="27" borderId="0" xfId="0" applyNumberFormat="1" applyFont="1" applyFill="1" applyBorder="1" applyAlignment="1">
      <alignment horizontal="right" vertical="top"/>
    </xf>
    <xf numFmtId="2" fontId="11" fillId="34" borderId="0" xfId="0" applyNumberFormat="1" applyFont="1" applyFill="1" applyBorder="1"/>
    <xf numFmtId="0" fontId="4" fillId="0" borderId="0" xfId="2080"/>
    <xf numFmtId="0" fontId="178" fillId="0" borderId="0" xfId="2080" applyFont="1"/>
    <xf numFmtId="0" fontId="179" fillId="0" borderId="0" xfId="2080" applyFont="1"/>
    <xf numFmtId="0" fontId="73" fillId="0" borderId="0" xfId="2080" applyFont="1"/>
    <xf numFmtId="0" fontId="73" fillId="0" borderId="0" xfId="2080" applyFont="1" applyAlignment="1">
      <alignment vertical="center"/>
    </xf>
    <xf numFmtId="0" fontId="4" fillId="0" borderId="0" xfId="2080" applyAlignment="1">
      <alignment horizontal="right"/>
    </xf>
    <xf numFmtId="0" fontId="4" fillId="0" borderId="11" xfId="2080" applyBorder="1" applyAlignment="1">
      <alignment vertical="center" wrapText="1"/>
    </xf>
    <xf numFmtId="0" fontId="4" fillId="0" borderId="11" xfId="2080" applyBorder="1" applyAlignment="1">
      <alignment horizontal="center" vertical="center"/>
    </xf>
    <xf numFmtId="0" fontId="4" fillId="0" borderId="11" xfId="2080" applyFont="1" applyBorder="1" applyAlignment="1">
      <alignment horizontal="center" vertical="center" wrapText="1"/>
    </xf>
    <xf numFmtId="0" fontId="73" fillId="0" borderId="11" xfId="2080" applyFont="1" applyBorder="1" applyAlignment="1">
      <alignment horizontal="center" vertical="center" wrapText="1"/>
    </xf>
    <xf numFmtId="0" fontId="18" fillId="100" borderId="11" xfId="0" applyFont="1" applyFill="1" applyBorder="1" applyAlignment="1">
      <alignment horizontal="center" vertical="center" wrapText="1"/>
    </xf>
    <xf numFmtId="0" fontId="11" fillId="100" borderId="11" xfId="0" applyFont="1" applyFill="1" applyBorder="1" applyAlignment="1">
      <alignment horizontal="center" vertical="center" wrapText="1"/>
    </xf>
    <xf numFmtId="0" fontId="18" fillId="88" borderId="11" xfId="0" applyFont="1" applyFill="1" applyBorder="1" applyAlignment="1">
      <alignment horizontal="center" vertical="center" wrapText="1"/>
    </xf>
    <xf numFmtId="0" fontId="18" fillId="30" borderId="11" xfId="0" applyFont="1" applyFill="1" applyBorder="1" applyAlignment="1">
      <alignment horizontal="center" vertical="center" wrapText="1"/>
    </xf>
    <xf numFmtId="0" fontId="11" fillId="30" borderId="11" xfId="0" applyFont="1" applyFill="1" applyBorder="1" applyAlignment="1">
      <alignment horizontal="center" vertical="center" wrapText="1"/>
    </xf>
    <xf numFmtId="0" fontId="18" fillId="98" borderId="11" xfId="0" applyFont="1" applyFill="1" applyBorder="1" applyAlignment="1">
      <alignment horizontal="center" vertical="center" wrapText="1"/>
    </xf>
    <xf numFmtId="0" fontId="18" fillId="99" borderId="11" xfId="0" applyFont="1" applyFill="1" applyBorder="1" applyAlignment="1">
      <alignment horizontal="center" vertical="center" wrapText="1"/>
    </xf>
    <xf numFmtId="0" fontId="73" fillId="100" borderId="11" xfId="2080" applyFont="1" applyFill="1" applyBorder="1" applyAlignment="1">
      <alignment horizontal="center" vertical="center" wrapText="1"/>
    </xf>
    <xf numFmtId="0" fontId="18" fillId="91" borderId="11" xfId="0" applyFont="1" applyFill="1" applyBorder="1" applyAlignment="1">
      <alignment horizontal="center" vertical="center" wrapText="1"/>
    </xf>
    <xf numFmtId="0" fontId="18" fillId="94" borderId="11" xfId="0" applyFont="1" applyFill="1" applyBorder="1" applyAlignment="1">
      <alignment horizontal="center" vertical="center" wrapText="1"/>
    </xf>
    <xf numFmtId="0" fontId="73" fillId="94" borderId="11" xfId="2080" applyFont="1" applyFill="1" applyBorder="1" applyAlignment="1">
      <alignment horizontal="center" vertical="center" wrapText="1"/>
    </xf>
    <xf numFmtId="0" fontId="18" fillId="93" borderId="11" xfId="0" applyFont="1" applyFill="1" applyBorder="1" applyAlignment="1">
      <alignment horizontal="center" vertical="center" wrapText="1"/>
    </xf>
    <xf numFmtId="0" fontId="4" fillId="0" borderId="11" xfId="2080" applyBorder="1"/>
    <xf numFmtId="0" fontId="4" fillId="0" borderId="11" xfId="2080" applyBorder="1" applyAlignment="1">
      <alignment wrapText="1"/>
    </xf>
    <xf numFmtId="180" fontId="4" fillId="0" borderId="11" xfId="2080" applyNumberFormat="1" applyBorder="1" applyAlignment="1">
      <alignment vertical="center"/>
    </xf>
    <xf numFmtId="4" fontId="4" fillId="0" borderId="11" xfId="2080" applyNumberFormat="1" applyBorder="1" applyAlignment="1">
      <alignment vertical="center"/>
    </xf>
    <xf numFmtId="4" fontId="4" fillId="100" borderId="11" xfId="2080" applyNumberFormat="1" applyFill="1" applyBorder="1" applyAlignment="1">
      <alignment vertical="center"/>
    </xf>
    <xf numFmtId="4" fontId="4" fillId="27" borderId="11" xfId="2080" applyNumberFormat="1" applyFill="1" applyBorder="1" applyAlignment="1">
      <alignment vertical="center"/>
    </xf>
    <xf numFmtId="4" fontId="4" fillId="88" borderId="11" xfId="2080" applyNumberFormat="1" applyFill="1" applyBorder="1" applyAlignment="1">
      <alignment vertical="center"/>
    </xf>
    <xf numFmtId="4" fontId="4" fillId="30" borderId="11" xfId="2080" applyNumberFormat="1" applyFill="1" applyBorder="1" applyAlignment="1">
      <alignment vertical="center"/>
    </xf>
    <xf numFmtId="4" fontId="4" fillId="98" borderId="11" xfId="2080" applyNumberFormat="1" applyFill="1" applyBorder="1" applyAlignment="1">
      <alignment vertical="center"/>
    </xf>
    <xf numFmtId="4" fontId="4" fillId="99" borderId="11" xfId="2080" applyNumberFormat="1" applyFill="1" applyBorder="1" applyAlignment="1">
      <alignment vertical="center"/>
    </xf>
    <xf numFmtId="4" fontId="4" fillId="0" borderId="11" xfId="2080" applyNumberFormat="1" applyBorder="1" applyAlignment="1">
      <alignment horizontal="center" vertical="center" wrapText="1"/>
    </xf>
    <xf numFmtId="4" fontId="4" fillId="100" borderId="11" xfId="2080" applyNumberFormat="1" applyFill="1" applyBorder="1" applyAlignment="1">
      <alignment horizontal="center" vertical="center" wrapText="1"/>
    </xf>
    <xf numFmtId="4" fontId="4" fillId="91" borderId="11" xfId="2080" applyNumberFormat="1" applyFill="1" applyBorder="1" applyAlignment="1">
      <alignment horizontal="center" vertical="center" wrapText="1"/>
    </xf>
    <xf numFmtId="4" fontId="4" fillId="94" borderId="11" xfId="2080" applyNumberFormat="1" applyFill="1" applyBorder="1" applyAlignment="1">
      <alignment horizontal="center" vertical="center"/>
    </xf>
    <xf numFmtId="0" fontId="4" fillId="94" borderId="11" xfId="2080" applyFill="1" applyBorder="1" applyAlignment="1">
      <alignment horizontal="center" vertical="center"/>
    </xf>
    <xf numFmtId="4" fontId="179" fillId="93" borderId="11" xfId="2080" applyNumberFormat="1" applyFont="1" applyFill="1" applyBorder="1" applyAlignment="1">
      <alignment horizontal="center" vertical="center"/>
    </xf>
    <xf numFmtId="4" fontId="179" fillId="88" borderId="11" xfId="2080" applyNumberFormat="1" applyFont="1" applyFill="1" applyBorder="1" applyAlignment="1">
      <alignment horizontal="center" vertical="center"/>
    </xf>
    <xf numFmtId="0" fontId="4" fillId="0" borderId="11" xfId="2080" applyBorder="1" applyAlignment="1">
      <alignment vertical="center"/>
    </xf>
    <xf numFmtId="4" fontId="4" fillId="0" borderId="11" xfId="2080" applyNumberFormat="1" applyBorder="1"/>
    <xf numFmtId="0" fontId="180" fillId="94" borderId="11" xfId="2080" applyFont="1" applyFill="1" applyBorder="1" applyAlignment="1">
      <alignment horizontal="center" vertical="center"/>
    </xf>
    <xf numFmtId="171" fontId="4" fillId="0" borderId="11" xfId="2080" applyNumberFormat="1" applyBorder="1" applyAlignment="1">
      <alignment vertical="center"/>
    </xf>
    <xf numFmtId="2" fontId="4" fillId="98" borderId="11" xfId="41" applyNumberFormat="1" applyFont="1" applyFill="1" applyBorder="1" applyAlignment="1">
      <alignment vertical="center"/>
    </xf>
    <xf numFmtId="4" fontId="4" fillId="27" borderId="11" xfId="2080" applyNumberFormat="1" applyFill="1" applyBorder="1" applyAlignment="1">
      <alignment horizontal="center" vertical="center"/>
    </xf>
    <xf numFmtId="4" fontId="4" fillId="100" borderId="11" xfId="2080" applyNumberFormat="1" applyFill="1" applyBorder="1" applyAlignment="1">
      <alignment horizontal="center" vertical="center"/>
    </xf>
    <xf numFmtId="2" fontId="4" fillId="94" borderId="11" xfId="2080" applyNumberFormat="1" applyFill="1" applyBorder="1" applyAlignment="1">
      <alignment horizontal="center" vertical="center"/>
    </xf>
    <xf numFmtId="2" fontId="4" fillId="88" borderId="11" xfId="2080" applyNumberFormat="1" applyFill="1" applyBorder="1" applyAlignment="1">
      <alignment horizontal="center" vertical="center"/>
    </xf>
    <xf numFmtId="0" fontId="4" fillId="100" borderId="11" xfId="2080" applyFill="1" applyBorder="1" applyAlignment="1">
      <alignment horizontal="center" vertical="center"/>
    </xf>
    <xf numFmtId="4" fontId="4" fillId="88" borderId="11" xfId="2080" applyNumberFormat="1" applyFill="1" applyBorder="1" applyAlignment="1">
      <alignment horizontal="center" vertical="center"/>
    </xf>
    <xf numFmtId="3" fontId="4" fillId="91" borderId="11" xfId="2080" applyNumberFormat="1" applyFill="1" applyBorder="1" applyAlignment="1">
      <alignment horizontal="center" vertical="center" wrapText="1"/>
    </xf>
    <xf numFmtId="0" fontId="181" fillId="0" borderId="0" xfId="2080" applyFont="1"/>
    <xf numFmtId="0" fontId="10" fillId="0" borderId="0" xfId="48" applyFont="1" applyBorder="1"/>
    <xf numFmtId="0" fontId="182" fillId="0" borderId="0" xfId="2080" applyFont="1"/>
    <xf numFmtId="0" fontId="10" fillId="102" borderId="0" xfId="2081" applyFont="1" applyFill="1"/>
    <xf numFmtId="0" fontId="10" fillId="0" borderId="0" xfId="2081" applyNumberFormat="1" applyFont="1" applyBorder="1" applyAlignment="1"/>
    <xf numFmtId="0" fontId="10" fillId="0" borderId="0" xfId="2081" applyNumberFormat="1" applyFont="1" applyBorder="1" applyAlignment="1">
      <alignment horizontal="right"/>
    </xf>
    <xf numFmtId="0" fontId="61" fillId="0" borderId="0" xfId="2081"/>
    <xf numFmtId="0" fontId="10" fillId="102" borderId="0" xfId="2081" applyNumberFormat="1" applyFont="1" applyFill="1" applyBorder="1" applyAlignment="1">
      <alignment horizontal="center"/>
    </xf>
    <xf numFmtId="0" fontId="183" fillId="102" borderId="0" xfId="2081" applyNumberFormat="1" applyFont="1" applyFill="1" applyBorder="1" applyAlignment="1">
      <alignment horizontal="center"/>
    </xf>
    <xf numFmtId="0" fontId="13" fillId="102" borderId="0" xfId="2081" applyNumberFormat="1" applyFont="1" applyFill="1" applyBorder="1" applyAlignment="1"/>
    <xf numFmtId="0" fontId="183" fillId="0" borderId="0" xfId="2081" applyNumberFormat="1" applyFont="1" applyBorder="1" applyAlignment="1">
      <alignment horizontal="center"/>
    </xf>
    <xf numFmtId="0" fontId="10" fillId="102" borderId="0" xfId="2081" applyNumberFormat="1" applyFont="1" applyFill="1" applyBorder="1" applyAlignment="1">
      <alignment horizontal="right"/>
    </xf>
    <xf numFmtId="0" fontId="14" fillId="102" borderId="38" xfId="2081" applyFont="1" applyFill="1" applyBorder="1" applyAlignment="1">
      <alignment horizontal="center" vertical="center" wrapText="1"/>
    </xf>
    <xf numFmtId="0" fontId="14" fillId="27" borderId="62" xfId="2081" applyNumberFormat="1" applyFont="1" applyFill="1" applyBorder="1" applyAlignment="1">
      <alignment horizontal="center"/>
    </xf>
    <xf numFmtId="0" fontId="14" fillId="31" borderId="37" xfId="2081" applyNumberFormat="1" applyFont="1" applyFill="1" applyBorder="1" applyAlignment="1">
      <alignment horizontal="center" wrapText="1"/>
    </xf>
    <xf numFmtId="0" fontId="14" fillId="94" borderId="11" xfId="2081" applyNumberFormat="1" applyFont="1" applyFill="1" applyBorder="1" applyAlignment="1">
      <alignment horizontal="center" wrapText="1"/>
    </xf>
    <xf numFmtId="0" fontId="66" fillId="0" borderId="14" xfId="2081" applyFont="1" applyBorder="1" applyAlignment="1">
      <alignment wrapText="1"/>
    </xf>
    <xf numFmtId="0" fontId="66" fillId="89" borderId="14" xfId="2081" applyFont="1" applyFill="1" applyBorder="1" applyAlignment="1">
      <alignment horizontal="center" vertical="center" wrapText="1"/>
    </xf>
    <xf numFmtId="0" fontId="66" fillId="31" borderId="14" xfId="2081" applyFont="1" applyFill="1" applyBorder="1" applyAlignment="1">
      <alignment horizontal="center" vertical="center" wrapText="1"/>
    </xf>
    <xf numFmtId="0" fontId="14" fillId="102" borderId="40" xfId="2081" applyFont="1" applyFill="1" applyBorder="1" applyAlignment="1">
      <alignment horizontal="center" vertical="center" wrapText="1"/>
    </xf>
    <xf numFmtId="0" fontId="14" fillId="87" borderId="45" xfId="2081" applyFont="1" applyFill="1" applyBorder="1" applyAlignment="1">
      <alignment horizontal="center" vertical="center" wrapText="1"/>
    </xf>
    <xf numFmtId="0" fontId="14" fillId="87" borderId="38" xfId="2081" applyFont="1" applyFill="1" applyBorder="1" applyAlignment="1">
      <alignment horizontal="center" vertical="center" wrapText="1"/>
    </xf>
    <xf numFmtId="0" fontId="14" fillId="87" borderId="60" xfId="2081" applyFont="1" applyFill="1" applyBorder="1" applyAlignment="1">
      <alignment horizontal="center" vertical="center" wrapText="1"/>
    </xf>
    <xf numFmtId="0" fontId="14" fillId="27" borderId="62" xfId="2081" applyFont="1" applyFill="1" applyBorder="1" applyAlignment="1">
      <alignment horizontal="center" vertical="center" wrapText="1"/>
    </xf>
    <xf numFmtId="0" fontId="14" fillId="31" borderId="59" xfId="2081" applyFont="1" applyFill="1" applyBorder="1" applyAlignment="1">
      <alignment horizontal="center" vertical="center" wrapText="1"/>
    </xf>
    <xf numFmtId="0" fontId="14" fillId="94" borderId="11" xfId="2081" applyFont="1" applyFill="1" applyBorder="1" applyAlignment="1">
      <alignment horizontal="center" vertical="center" wrapText="1"/>
    </xf>
    <xf numFmtId="0" fontId="14" fillId="95" borderId="13" xfId="2081" applyFont="1" applyFill="1" applyBorder="1" applyAlignment="1">
      <alignment horizontal="center" vertical="center" wrapText="1"/>
    </xf>
    <xf numFmtId="0" fontId="14" fillId="95" borderId="11" xfId="2081" applyFont="1" applyFill="1" applyBorder="1" applyAlignment="1">
      <alignment horizontal="center" vertical="center" wrapText="1"/>
    </xf>
    <xf numFmtId="0" fontId="14" fillId="95" borderId="11" xfId="2081" applyNumberFormat="1" applyFont="1" applyFill="1" applyBorder="1" applyAlignment="1">
      <alignment horizontal="center" vertical="center" wrapText="1"/>
    </xf>
    <xf numFmtId="0" fontId="14" fillId="27" borderId="11" xfId="2081" applyFont="1" applyFill="1" applyBorder="1" applyAlignment="1">
      <alignment horizontal="center" vertical="center" wrapText="1"/>
    </xf>
    <xf numFmtId="0" fontId="14" fillId="89" borderId="11" xfId="2081" applyFont="1" applyFill="1" applyBorder="1" applyAlignment="1">
      <alignment horizontal="center" vertical="center" wrapText="1"/>
    </xf>
    <xf numFmtId="0" fontId="14" fillId="31" borderId="11" xfId="2081" applyFont="1" applyFill="1" applyBorder="1" applyAlignment="1">
      <alignment horizontal="center" vertical="center" wrapText="1"/>
    </xf>
    <xf numFmtId="0" fontId="14" fillId="102" borderId="64" xfId="2081" applyFont="1" applyFill="1" applyBorder="1" applyAlignment="1">
      <alignment horizontal="center" vertical="center" wrapText="1"/>
    </xf>
    <xf numFmtId="0" fontId="14" fillId="102" borderId="65" xfId="2081" applyFont="1" applyFill="1" applyBorder="1" applyAlignment="1">
      <alignment horizontal="center" vertical="center" wrapText="1"/>
    </xf>
    <xf numFmtId="0" fontId="14" fillId="102" borderId="66" xfId="2081" applyFont="1" applyFill="1" applyBorder="1" applyAlignment="1">
      <alignment horizontal="center" vertical="center" wrapText="1"/>
    </xf>
    <xf numFmtId="0" fontId="14" fillId="87" borderId="67" xfId="2081" applyFont="1" applyFill="1" applyBorder="1" applyAlignment="1">
      <alignment horizontal="center" vertical="center" wrapText="1"/>
    </xf>
    <xf numFmtId="0" fontId="14" fillId="87" borderId="68" xfId="2081" applyFont="1" applyFill="1" applyBorder="1" applyAlignment="1">
      <alignment horizontal="center" vertical="center" wrapText="1"/>
    </xf>
    <xf numFmtId="0" fontId="14" fillId="27" borderId="65" xfId="2081" applyFont="1" applyFill="1" applyBorder="1" applyAlignment="1">
      <alignment horizontal="center" vertical="center" wrapText="1"/>
    </xf>
    <xf numFmtId="0" fontId="67" fillId="0" borderId="11" xfId="2081" applyFont="1" applyBorder="1"/>
    <xf numFmtId="0" fontId="67" fillId="89" borderId="11" xfId="2081" applyFont="1" applyFill="1" applyBorder="1"/>
    <xf numFmtId="0" fontId="67" fillId="31" borderId="11" xfId="2081" applyFont="1" applyFill="1" applyBorder="1"/>
    <xf numFmtId="0" fontId="14" fillId="102" borderId="30" xfId="2081" applyFont="1" applyFill="1" applyBorder="1" applyAlignment="1">
      <alignment horizontal="center" vertical="center" wrapText="1"/>
    </xf>
    <xf numFmtId="3" fontId="14" fillId="29" borderId="26" xfId="2081" applyNumberFormat="1" applyFont="1" applyFill="1" applyBorder="1" applyAlignment="1">
      <alignment horizontal="right" vertical="center"/>
    </xf>
    <xf numFmtId="14" fontId="14" fillId="29" borderId="13" xfId="2081" applyNumberFormat="1" applyFont="1" applyFill="1" applyBorder="1" applyAlignment="1">
      <alignment horizontal="right" vertical="center"/>
    </xf>
    <xf numFmtId="0" fontId="14" fillId="29" borderId="13" xfId="2081" applyNumberFormat="1" applyFont="1" applyFill="1" applyBorder="1" applyAlignment="1">
      <alignment horizontal="right" vertical="center"/>
    </xf>
    <xf numFmtId="225" fontId="14" fillId="29" borderId="11" xfId="2081" applyNumberFormat="1" applyFont="1" applyFill="1" applyBorder="1" applyAlignment="1">
      <alignment horizontal="right" vertical="center"/>
    </xf>
    <xf numFmtId="225" fontId="14" fillId="29" borderId="15" xfId="2081" applyNumberFormat="1" applyFont="1" applyFill="1" applyBorder="1" applyAlignment="1">
      <alignment horizontal="right" vertical="center" wrapText="1"/>
    </xf>
    <xf numFmtId="226" fontId="14" fillId="29" borderId="11" xfId="2081" applyNumberFormat="1" applyFont="1" applyFill="1" applyBorder="1" applyAlignment="1">
      <alignment horizontal="right" vertical="center"/>
    </xf>
    <xf numFmtId="225" fontId="14" fillId="29" borderId="17" xfId="2081" applyNumberFormat="1" applyFont="1" applyFill="1" applyBorder="1" applyAlignment="1">
      <alignment horizontal="right" vertical="center"/>
    </xf>
    <xf numFmtId="225" fontId="14" fillId="29" borderId="30" xfId="2081" applyNumberFormat="1" applyFont="1" applyFill="1" applyBorder="1" applyAlignment="1">
      <alignment horizontal="right" vertical="center"/>
    </xf>
    <xf numFmtId="225" fontId="14" fillId="27" borderId="12" xfId="2081" applyNumberFormat="1" applyFont="1" applyFill="1" applyBorder="1" applyAlignment="1">
      <alignment horizontal="right" vertical="center"/>
    </xf>
    <xf numFmtId="225" fontId="14" fillId="31" borderId="59" xfId="2081" applyNumberFormat="1" applyFont="1" applyFill="1" applyBorder="1" applyAlignment="1">
      <alignment horizontal="right" vertical="center"/>
    </xf>
    <xf numFmtId="225" fontId="14" fillId="94" borderId="11" xfId="2081" applyNumberFormat="1" applyFont="1" applyFill="1" applyBorder="1" applyAlignment="1">
      <alignment horizontal="right" vertical="center"/>
    </xf>
    <xf numFmtId="225" fontId="14" fillId="95" borderId="13" xfId="2081" applyNumberFormat="1" applyFont="1" applyFill="1" applyBorder="1" applyAlignment="1">
      <alignment horizontal="right" vertical="center"/>
    </xf>
    <xf numFmtId="226" fontId="14" fillId="95" borderId="11" xfId="2081" applyNumberFormat="1" applyFont="1" applyFill="1" applyBorder="1" applyAlignment="1">
      <alignment horizontal="right" vertical="center"/>
    </xf>
    <xf numFmtId="225" fontId="14" fillId="95" borderId="11" xfId="2081" applyNumberFormat="1" applyFont="1" applyFill="1" applyBorder="1" applyAlignment="1">
      <alignment horizontal="right" vertical="center"/>
    </xf>
    <xf numFmtId="3" fontId="14" fillId="29" borderId="28" xfId="2081" applyNumberFormat="1" applyFont="1" applyFill="1" applyBorder="1" applyAlignment="1">
      <alignment horizontal="right" vertical="center"/>
    </xf>
    <xf numFmtId="14" fontId="14" fillId="29" borderId="18" xfId="2081" applyNumberFormat="1" applyFont="1" applyFill="1" applyBorder="1" applyAlignment="1">
      <alignment horizontal="right" vertical="center"/>
    </xf>
    <xf numFmtId="0" fontId="14" fillId="29" borderId="18" xfId="2081" applyNumberFormat="1" applyFont="1" applyFill="1" applyBorder="1" applyAlignment="1">
      <alignment horizontal="right" vertical="center"/>
    </xf>
    <xf numFmtId="225" fontId="14" fillId="29" borderId="15" xfId="2081" applyNumberFormat="1" applyFont="1" applyFill="1" applyBorder="1" applyAlignment="1">
      <alignment horizontal="right" vertical="center"/>
    </xf>
    <xf numFmtId="226" fontId="14" fillId="29" borderId="15" xfId="2081" applyNumberFormat="1" applyFont="1" applyFill="1" applyBorder="1" applyAlignment="1">
      <alignment horizontal="right" vertical="center"/>
    </xf>
    <xf numFmtId="225" fontId="14" fillId="29" borderId="22" xfId="2081" applyNumberFormat="1" applyFont="1" applyFill="1" applyBorder="1" applyAlignment="1">
      <alignment horizontal="right" vertical="center"/>
    </xf>
    <xf numFmtId="225" fontId="14" fillId="29" borderId="29" xfId="2081" applyNumberFormat="1" applyFont="1" applyFill="1" applyBorder="1" applyAlignment="1">
      <alignment horizontal="right" vertical="center"/>
    </xf>
    <xf numFmtId="225" fontId="14" fillId="27" borderId="16" xfId="2081" applyNumberFormat="1" applyFont="1" applyFill="1" applyBorder="1" applyAlignment="1">
      <alignment horizontal="right" vertical="center"/>
    </xf>
    <xf numFmtId="0" fontId="14" fillId="102" borderId="70" xfId="2081" applyFont="1" applyFill="1" applyBorder="1" applyAlignment="1">
      <alignment horizontal="center" vertical="center" wrapText="1"/>
    </xf>
    <xf numFmtId="3" fontId="14" fillId="29" borderId="71" xfId="2081" applyNumberFormat="1" applyFont="1" applyFill="1" applyBorder="1" applyAlignment="1">
      <alignment horizontal="right" vertical="center"/>
    </xf>
    <xf numFmtId="14" fontId="14" fillId="29" borderId="72" xfId="2081" applyNumberFormat="1" applyFont="1" applyFill="1" applyBorder="1" applyAlignment="1">
      <alignment horizontal="right" vertical="center"/>
    </xf>
    <xf numFmtId="14" fontId="14" fillId="29" borderId="33" xfId="2081" applyNumberFormat="1" applyFont="1" applyFill="1" applyBorder="1" applyAlignment="1">
      <alignment horizontal="right" vertical="center"/>
    </xf>
    <xf numFmtId="0" fontId="14" fillId="29" borderId="72" xfId="2081" applyNumberFormat="1" applyFont="1" applyFill="1" applyBorder="1" applyAlignment="1">
      <alignment horizontal="right" vertical="center"/>
    </xf>
    <xf numFmtId="225" fontId="14" fillId="29" borderId="73" xfId="2081" applyNumberFormat="1" applyFont="1" applyFill="1" applyBorder="1" applyAlignment="1">
      <alignment horizontal="right" vertical="center"/>
    </xf>
    <xf numFmtId="225" fontId="14" fillId="29" borderId="73" xfId="2081" applyNumberFormat="1" applyFont="1" applyFill="1" applyBorder="1" applyAlignment="1">
      <alignment horizontal="right" vertical="center" wrapText="1"/>
    </xf>
    <xf numFmtId="226" fontId="14" fillId="29" borderId="73" xfId="2081" applyNumberFormat="1" applyFont="1" applyFill="1" applyBorder="1" applyAlignment="1">
      <alignment horizontal="right" vertical="center"/>
    </xf>
    <xf numFmtId="225" fontId="14" fillId="29" borderId="74" xfId="2081" applyNumberFormat="1" applyFont="1" applyFill="1" applyBorder="1" applyAlignment="1">
      <alignment horizontal="right" vertical="center"/>
    </xf>
    <xf numFmtId="225" fontId="14" fillId="29" borderId="70" xfId="2081" applyNumberFormat="1" applyFont="1" applyFill="1" applyBorder="1" applyAlignment="1">
      <alignment horizontal="right" vertical="center"/>
    </xf>
    <xf numFmtId="0" fontId="14" fillId="102" borderId="29" xfId="2081" applyFont="1" applyFill="1" applyBorder="1" applyAlignment="1">
      <alignment horizontal="center" vertical="center" wrapText="1"/>
    </xf>
    <xf numFmtId="3" fontId="14" fillId="29" borderId="69" xfId="2081" applyNumberFormat="1" applyFont="1" applyFill="1" applyBorder="1" applyAlignment="1">
      <alignment horizontal="right" vertical="center"/>
    </xf>
    <xf numFmtId="14" fontId="14" fillId="29" borderId="36" xfId="2081" applyNumberFormat="1" applyFont="1" applyFill="1" applyBorder="1" applyAlignment="1">
      <alignment horizontal="right" vertical="center"/>
    </xf>
    <xf numFmtId="0" fontId="14" fillId="29" borderId="36" xfId="2081" applyNumberFormat="1" applyFont="1" applyFill="1" applyBorder="1" applyAlignment="1">
      <alignment horizontal="right" vertical="center"/>
    </xf>
    <xf numFmtId="225" fontId="14" fillId="29" borderId="19" xfId="2081" applyNumberFormat="1" applyFont="1" applyFill="1" applyBorder="1" applyAlignment="1">
      <alignment horizontal="right" vertical="center"/>
    </xf>
    <xf numFmtId="225" fontId="14" fillId="29" borderId="19" xfId="2081" applyNumberFormat="1" applyFont="1" applyFill="1" applyBorder="1" applyAlignment="1">
      <alignment horizontal="right" vertical="center" wrapText="1"/>
    </xf>
    <xf numFmtId="226" fontId="14" fillId="29" borderId="19" xfId="2081" applyNumberFormat="1" applyFont="1" applyFill="1" applyBorder="1" applyAlignment="1">
      <alignment horizontal="right" vertical="center"/>
    </xf>
    <xf numFmtId="225" fontId="14" fillId="29" borderId="21" xfId="2081" applyNumberFormat="1" applyFont="1" applyFill="1" applyBorder="1" applyAlignment="1">
      <alignment horizontal="right" vertical="center"/>
    </xf>
    <xf numFmtId="225" fontId="14" fillId="29" borderId="76" xfId="2081" applyNumberFormat="1" applyFont="1" applyFill="1" applyBorder="1" applyAlignment="1">
      <alignment horizontal="right" vertical="center"/>
    </xf>
    <xf numFmtId="3" fontId="14" fillId="29" borderId="27" xfId="2081" applyNumberFormat="1" applyFont="1" applyFill="1" applyBorder="1" applyAlignment="1">
      <alignment horizontal="right" vertical="center"/>
    </xf>
    <xf numFmtId="0" fontId="14" fillId="29" borderId="33" xfId="2081" applyNumberFormat="1" applyFont="1" applyFill="1" applyBorder="1" applyAlignment="1">
      <alignment horizontal="right" vertical="center"/>
    </xf>
    <xf numFmtId="225" fontId="14" fillId="29" borderId="14" xfId="2081" applyNumberFormat="1" applyFont="1" applyFill="1" applyBorder="1" applyAlignment="1">
      <alignment horizontal="right" vertical="center"/>
    </xf>
    <xf numFmtId="225" fontId="14" fillId="29" borderId="14" xfId="2081" applyNumberFormat="1" applyFont="1" applyFill="1" applyBorder="1" applyAlignment="1">
      <alignment horizontal="right" vertical="center" wrapText="1"/>
    </xf>
    <xf numFmtId="226" fontId="14" fillId="29" borderId="14" xfId="2081" applyNumberFormat="1" applyFont="1" applyFill="1" applyBorder="1" applyAlignment="1">
      <alignment horizontal="right" vertical="center"/>
    </xf>
    <xf numFmtId="0" fontId="14" fillId="102" borderId="58" xfId="2081" applyFont="1" applyFill="1" applyBorder="1" applyAlignment="1">
      <alignment horizontal="center" vertical="center" wrapText="1"/>
    </xf>
    <xf numFmtId="225" fontId="14" fillId="87" borderId="64" xfId="2081" applyNumberFormat="1" applyFont="1" applyFill="1" applyBorder="1" applyAlignment="1">
      <alignment horizontal="right" vertical="center"/>
    </xf>
    <xf numFmtId="225" fontId="14" fillId="87" borderId="67" xfId="2081" applyNumberFormat="1" applyFont="1" applyFill="1" applyBorder="1" applyAlignment="1">
      <alignment horizontal="right" vertical="center"/>
    </xf>
    <xf numFmtId="225" fontId="14" fillId="87" borderId="68" xfId="2081" applyNumberFormat="1" applyFont="1" applyFill="1" applyBorder="1" applyAlignment="1">
      <alignment horizontal="right" vertical="center"/>
    </xf>
    <xf numFmtId="225" fontId="14" fillId="87" borderId="81" xfId="2081" applyNumberFormat="1" applyFont="1" applyFill="1" applyBorder="1" applyAlignment="1">
      <alignment horizontal="right" vertical="center"/>
    </xf>
    <xf numFmtId="225" fontId="22" fillId="101" borderId="66" xfId="2081" applyNumberFormat="1" applyFont="1" applyFill="1" applyBorder="1" applyAlignment="1">
      <alignment horizontal="right" vertical="center"/>
    </xf>
    <xf numFmtId="225" fontId="22" fillId="27" borderId="65" xfId="2081" applyNumberFormat="1" applyFont="1" applyFill="1" applyBorder="1" applyAlignment="1">
      <alignment horizontal="right" vertical="center"/>
    </xf>
    <xf numFmtId="225" fontId="22" fillId="31" borderId="79" xfId="2081" applyNumberFormat="1" applyFont="1" applyFill="1" applyBorder="1" applyAlignment="1">
      <alignment horizontal="right" vertical="center"/>
    </xf>
    <xf numFmtId="225" fontId="22" fillId="94" borderId="11" xfId="2081" applyNumberFormat="1" applyFont="1" applyFill="1" applyBorder="1" applyAlignment="1">
      <alignment horizontal="right" vertical="center"/>
    </xf>
    <xf numFmtId="225" fontId="14" fillId="89" borderId="82" xfId="2081" applyNumberFormat="1" applyFont="1" applyFill="1" applyBorder="1" applyAlignment="1">
      <alignment horizontal="right" vertical="center"/>
    </xf>
    <xf numFmtId="225" fontId="14" fillId="89" borderId="47" xfId="2081" applyNumberFormat="1" applyFont="1" applyFill="1" applyBorder="1" applyAlignment="1">
      <alignment horizontal="right" vertical="center"/>
    </xf>
    <xf numFmtId="225" fontId="14" fillId="89" borderId="40" xfId="2081" applyNumberFormat="1" applyFont="1" applyFill="1" applyBorder="1" applyAlignment="1">
      <alignment horizontal="right" vertical="center"/>
    </xf>
    <xf numFmtId="225" fontId="22" fillId="101" borderId="40" xfId="2081" applyNumberFormat="1" applyFont="1" applyFill="1" applyBorder="1" applyAlignment="1">
      <alignment horizontal="right" vertical="center"/>
    </xf>
    <xf numFmtId="4" fontId="66" fillId="0" borderId="11" xfId="2081" applyNumberFormat="1" applyFont="1" applyBorder="1" applyAlignment="1">
      <alignment horizontal="center" vertical="center"/>
    </xf>
    <xf numFmtId="4" fontId="66" fillId="89" borderId="11" xfId="2081" applyNumberFormat="1" applyFont="1" applyFill="1" applyBorder="1" applyAlignment="1">
      <alignment horizontal="center" vertical="center"/>
    </xf>
    <xf numFmtId="4" fontId="66" fillId="31" borderId="11" xfId="2081" applyNumberFormat="1" applyFont="1" applyFill="1" applyBorder="1" applyAlignment="1">
      <alignment horizontal="center" vertical="center"/>
    </xf>
    <xf numFmtId="4" fontId="184" fillId="0" borderId="0" xfId="2081" applyNumberFormat="1" applyFont="1"/>
    <xf numFmtId="225" fontId="22" fillId="87" borderId="64" xfId="2081" applyNumberFormat="1" applyFont="1" applyFill="1" applyBorder="1"/>
    <xf numFmtId="225" fontId="22" fillId="87" borderId="67" xfId="2081" applyNumberFormat="1" applyFont="1" applyFill="1" applyBorder="1"/>
    <xf numFmtId="225" fontId="22" fillId="87" borderId="68" xfId="2081" applyNumberFormat="1" applyFont="1" applyFill="1" applyBorder="1"/>
    <xf numFmtId="225" fontId="14" fillId="87" borderId="68" xfId="2081" applyNumberFormat="1" applyFont="1" applyFill="1" applyBorder="1"/>
    <xf numFmtId="225" fontId="14" fillId="87" borderId="81" xfId="2081" applyNumberFormat="1" applyFont="1" applyFill="1" applyBorder="1"/>
    <xf numFmtId="225" fontId="22" fillId="33" borderId="81" xfId="2081" applyNumberFormat="1" applyFont="1" applyFill="1" applyBorder="1"/>
    <xf numFmtId="225" fontId="22" fillId="27" borderId="65" xfId="2081" applyNumberFormat="1" applyFont="1" applyFill="1" applyBorder="1"/>
    <xf numFmtId="225" fontId="22" fillId="31" borderId="77" xfId="2081" applyNumberFormat="1" applyFont="1" applyFill="1" applyBorder="1"/>
    <xf numFmtId="225" fontId="22" fillId="94" borderId="11" xfId="2081" applyNumberFormat="1" applyFont="1" applyFill="1" applyBorder="1"/>
    <xf numFmtId="225" fontId="14" fillId="89" borderId="65" xfId="2081" applyNumberFormat="1" applyFont="1" applyFill="1" applyBorder="1"/>
    <xf numFmtId="225" fontId="14" fillId="89" borderId="68" xfId="2081" applyNumberFormat="1" applyFont="1" applyFill="1" applyBorder="1"/>
    <xf numFmtId="225" fontId="14" fillId="89" borderId="66" xfId="2081" applyNumberFormat="1" applyFont="1" applyFill="1" applyBorder="1"/>
    <xf numFmtId="225" fontId="22" fillId="33" borderId="79" xfId="2081" applyNumberFormat="1" applyFont="1" applyFill="1" applyBorder="1"/>
    <xf numFmtId="183" fontId="67" fillId="0" borderId="11" xfId="2081" applyNumberFormat="1" applyFont="1" applyBorder="1"/>
    <xf numFmtId="2" fontId="10" fillId="102" borderId="0" xfId="2081" applyNumberFormat="1" applyFont="1" applyFill="1"/>
    <xf numFmtId="0" fontId="185" fillId="102" borderId="0" xfId="2081" applyFont="1" applyFill="1"/>
    <xf numFmtId="4" fontId="185" fillId="102" borderId="0" xfId="2081" applyNumberFormat="1" applyFont="1" applyFill="1"/>
    <xf numFmtId="2" fontId="185" fillId="102" borderId="0" xfId="2081" applyNumberFormat="1" applyFont="1" applyFill="1"/>
    <xf numFmtId="0" fontId="186" fillId="0" borderId="0" xfId="2081" applyFont="1" applyAlignment="1">
      <alignment vertical="center" wrapText="1"/>
    </xf>
    <xf numFmtId="0" fontId="186" fillId="0" borderId="0" xfId="2081" applyFont="1" applyAlignment="1"/>
    <xf numFmtId="0" fontId="13" fillId="0" borderId="0" xfId="2081" applyNumberFormat="1" applyFont="1" applyAlignment="1">
      <alignment horizontal="center"/>
    </xf>
    <xf numFmtId="0" fontId="13" fillId="0" borderId="0" xfId="2081" applyNumberFormat="1" applyFont="1" applyAlignment="1">
      <alignment horizontal="right"/>
    </xf>
    <xf numFmtId="4" fontId="10" fillId="102" borderId="0" xfId="2081" applyNumberFormat="1" applyFont="1" applyFill="1"/>
    <xf numFmtId="0" fontId="10" fillId="102" borderId="0" xfId="2081" applyFont="1" applyFill="1" applyBorder="1"/>
    <xf numFmtId="225" fontId="10" fillId="102" borderId="0" xfId="2081" applyNumberFormat="1" applyFont="1" applyFill="1" applyBorder="1" applyAlignment="1">
      <alignment horizontal="right" vertical="center"/>
    </xf>
    <xf numFmtId="183" fontId="10" fillId="102" borderId="0" xfId="2081" applyNumberFormat="1" applyFont="1" applyFill="1" applyBorder="1"/>
    <xf numFmtId="183" fontId="10" fillId="102" borderId="0" xfId="2081" applyNumberFormat="1" applyFont="1" applyFill="1"/>
    <xf numFmtId="0" fontId="61" fillId="0" borderId="0" xfId="2081" applyAlignment="1">
      <alignment horizontal="right"/>
    </xf>
    <xf numFmtId="227" fontId="10" fillId="102" borderId="0" xfId="2081" applyNumberFormat="1" applyFont="1" applyFill="1" applyBorder="1"/>
    <xf numFmtId="227" fontId="10" fillId="102" borderId="0" xfId="2081" applyNumberFormat="1" applyFont="1" applyFill="1"/>
    <xf numFmtId="228" fontId="10" fillId="102" borderId="0" xfId="2081" applyNumberFormat="1" applyFont="1" applyFill="1" applyBorder="1"/>
    <xf numFmtId="228" fontId="10" fillId="102" borderId="0" xfId="2081" applyNumberFormat="1" applyFont="1" applyFill="1"/>
    <xf numFmtId="0" fontId="18" fillId="89" borderId="11" xfId="0" applyFont="1" applyFill="1" applyBorder="1" applyAlignment="1">
      <alignment horizontal="center" vertical="center" wrapText="1"/>
    </xf>
    <xf numFmtId="0" fontId="11" fillId="103" borderId="13" xfId="0" applyFont="1" applyFill="1" applyBorder="1" applyAlignment="1">
      <alignment horizontal="center" vertical="center" wrapText="1"/>
    </xf>
    <xf numFmtId="0" fontId="11" fillId="103" borderId="11" xfId="0" applyFont="1" applyFill="1" applyBorder="1" applyAlignment="1">
      <alignment horizontal="center" vertical="center" wrapText="1"/>
    </xf>
    <xf numFmtId="0" fontId="18" fillId="26" borderId="11" xfId="0" applyFont="1" applyFill="1" applyBorder="1" applyAlignment="1">
      <alignment horizontal="center" vertical="center" wrapText="1"/>
    </xf>
    <xf numFmtId="0" fontId="14" fillId="89" borderId="11" xfId="0" applyFont="1" applyFill="1" applyBorder="1"/>
    <xf numFmtId="0" fontId="14" fillId="26" borderId="11" xfId="0" applyFont="1" applyFill="1" applyBorder="1"/>
    <xf numFmtId="4" fontId="14" fillId="89" borderId="11" xfId="0" applyNumberFormat="1" applyFont="1" applyFill="1" applyBorder="1" applyAlignment="1">
      <alignment horizontal="center" vertical="center"/>
    </xf>
    <xf numFmtId="4" fontId="14" fillId="26" borderId="11" xfId="0" applyNumberFormat="1" applyFont="1" applyFill="1" applyBorder="1" applyAlignment="1">
      <alignment horizontal="center" vertical="center"/>
    </xf>
    <xf numFmtId="4" fontId="14" fillId="89" borderId="0" xfId="0" applyNumberFormat="1" applyFont="1" applyFill="1" applyAlignment="1">
      <alignment horizontal="center" vertical="center"/>
    </xf>
    <xf numFmtId="4" fontId="14" fillId="26" borderId="0" xfId="0" applyNumberFormat="1" applyFont="1" applyFill="1" applyAlignment="1">
      <alignment horizontal="center" vertical="center"/>
    </xf>
    <xf numFmtId="0" fontId="187" fillId="0" borderId="0" xfId="2082" applyFont="1"/>
    <xf numFmtId="0" fontId="187" fillId="0" borderId="0" xfId="2083" applyFont="1"/>
    <xf numFmtId="3" fontId="187" fillId="0" borderId="0" xfId="2083" applyNumberFormat="1" applyFont="1" applyAlignment="1">
      <alignment horizontal="center"/>
    </xf>
    <xf numFmtId="10" fontId="187" fillId="0" borderId="0" xfId="2084" applyNumberFormat="1" applyFont="1"/>
    <xf numFmtId="176" fontId="187" fillId="0" borderId="0" xfId="2083" applyNumberFormat="1" applyFont="1"/>
    <xf numFmtId="0" fontId="14" fillId="0" borderId="0" xfId="0" applyFont="1" applyAlignment="1">
      <alignment horizontal="center" vertical="center"/>
    </xf>
    <xf numFmtId="170" fontId="187" fillId="0" borderId="0" xfId="2083" applyNumberFormat="1" applyFont="1" applyAlignment="1">
      <alignment horizontal="center"/>
    </xf>
    <xf numFmtId="3" fontId="187" fillId="0" borderId="0" xfId="2083" applyNumberFormat="1" applyFont="1"/>
    <xf numFmtId="0" fontId="187" fillId="0" borderId="0" xfId="2083" applyFont="1" applyAlignment="1">
      <alignment horizontal="left" vertical="center"/>
    </xf>
    <xf numFmtId="2" fontId="187" fillId="0" borderId="0" xfId="2083" applyNumberFormat="1" applyFont="1" applyAlignment="1">
      <alignment horizontal="left" vertical="center"/>
    </xf>
    <xf numFmtId="3" fontId="187" fillId="0" borderId="0" xfId="2083" applyNumberFormat="1" applyFont="1" applyAlignment="1">
      <alignment horizontal="left" vertical="center"/>
    </xf>
    <xf numFmtId="0" fontId="187" fillId="0" borderId="0" xfId="2083" applyFont="1" applyAlignment="1">
      <alignment horizontal="right"/>
    </xf>
    <xf numFmtId="176" fontId="187" fillId="0" borderId="0" xfId="2083" applyNumberFormat="1" applyFont="1" applyAlignment="1">
      <alignment horizontal="left"/>
    </xf>
    <xf numFmtId="170" fontId="187" fillId="0" borderId="0" xfId="2083" applyNumberFormat="1" applyFont="1"/>
    <xf numFmtId="2" fontId="187" fillId="0" borderId="0" xfId="2083" applyNumberFormat="1" applyFont="1"/>
    <xf numFmtId="0" fontId="186" fillId="0" borderId="0" xfId="2083" applyFont="1"/>
    <xf numFmtId="1" fontId="187" fillId="0" borderId="0" xfId="2083" applyNumberFormat="1" applyFont="1"/>
    <xf numFmtId="9" fontId="186" fillId="0" borderId="0" xfId="2084" applyFont="1"/>
    <xf numFmtId="170" fontId="186" fillId="0" borderId="0" xfId="2083" applyNumberFormat="1" applyFont="1"/>
    <xf numFmtId="184" fontId="188" fillId="27" borderId="11" xfId="52" applyNumberFormat="1" applyFont="1" applyFill="1" applyBorder="1" applyAlignment="1">
      <alignment horizontal="center"/>
    </xf>
    <xf numFmtId="3" fontId="189" fillId="27" borderId="0" xfId="52" applyNumberFormat="1" applyFont="1" applyFill="1" applyBorder="1" applyAlignment="1">
      <alignment horizontal="center"/>
    </xf>
    <xf numFmtId="187" fontId="187" fillId="0" borderId="0" xfId="2084" applyNumberFormat="1" applyFont="1"/>
    <xf numFmtId="3" fontId="190" fillId="99" borderId="0" xfId="0" applyNumberFormat="1" applyFont="1" applyFill="1" applyBorder="1"/>
    <xf numFmtId="3" fontId="189" fillId="27" borderId="11" xfId="52" applyNumberFormat="1" applyFont="1" applyFill="1" applyBorder="1" applyAlignment="1">
      <alignment horizontal="center"/>
    </xf>
    <xf numFmtId="180" fontId="188" fillId="27" borderId="11" xfId="52" applyNumberFormat="1" applyFont="1" applyFill="1" applyBorder="1" applyAlignment="1">
      <alignment horizontal="center"/>
    </xf>
    <xf numFmtId="3" fontId="188" fillId="0" borderId="0" xfId="2083" applyNumberFormat="1" applyFont="1"/>
    <xf numFmtId="3" fontId="188" fillId="27" borderId="11" xfId="52" applyNumberFormat="1" applyFont="1" applyFill="1" applyBorder="1" applyAlignment="1">
      <alignment horizontal="center"/>
    </xf>
    <xf numFmtId="3" fontId="186" fillId="0" borderId="0" xfId="2083" applyNumberFormat="1" applyFont="1"/>
    <xf numFmtId="170" fontId="191" fillId="0" borderId="0" xfId="2083" applyNumberFormat="1" applyFont="1"/>
    <xf numFmtId="0" fontId="192" fillId="0" borderId="0" xfId="2083" applyFont="1" applyAlignment="1">
      <alignment horizontal="right"/>
    </xf>
    <xf numFmtId="3" fontId="192" fillId="0" borderId="0" xfId="2083" applyNumberFormat="1" applyFont="1" applyAlignment="1">
      <alignment horizontal="right"/>
    </xf>
    <xf numFmtId="0" fontId="187" fillId="0" borderId="11" xfId="2083" applyFont="1" applyBorder="1" applyAlignment="1">
      <alignment horizontal="center" vertical="center"/>
    </xf>
    <xf numFmtId="0" fontId="187" fillId="0" borderId="11" xfId="2083" applyFont="1" applyBorder="1" applyAlignment="1">
      <alignment horizontal="left" vertical="center"/>
    </xf>
    <xf numFmtId="0" fontId="187" fillId="0" borderId="0" xfId="2083" applyFont="1" applyAlignment="1">
      <alignment wrapText="1"/>
    </xf>
    <xf numFmtId="224" fontId="187" fillId="0" borderId="11" xfId="2083" applyNumberFormat="1" applyFont="1" applyBorder="1" applyAlignment="1">
      <alignment horizontal="center" vertical="center"/>
    </xf>
    <xf numFmtId="1" fontId="188" fillId="0" borderId="0" xfId="2083" applyNumberFormat="1" applyFont="1"/>
    <xf numFmtId="0" fontId="187" fillId="0" borderId="0" xfId="2083" applyFont="1" applyAlignment="1">
      <alignment horizontal="center"/>
    </xf>
    <xf numFmtId="0" fontId="187" fillId="0" borderId="0" xfId="2083" applyFont="1" applyAlignment="1">
      <alignment horizontal="center" vertical="center"/>
    </xf>
    <xf numFmtId="2" fontId="187" fillId="0" borderId="0" xfId="2083" applyNumberFormat="1" applyFont="1" applyAlignment="1">
      <alignment horizontal="center"/>
    </xf>
    <xf numFmtId="0" fontId="186" fillId="0" borderId="0" xfId="2083" applyFont="1" applyAlignment="1">
      <alignment horizontal="right"/>
    </xf>
    <xf numFmtId="1" fontId="186" fillId="0" borderId="0" xfId="2083" applyNumberFormat="1" applyFont="1" applyAlignment="1">
      <alignment horizontal="center"/>
    </xf>
    <xf numFmtId="0" fontId="186" fillId="0" borderId="0" xfId="2083" applyFont="1" applyAlignment="1">
      <alignment horizontal="center"/>
    </xf>
    <xf numFmtId="1" fontId="191" fillId="0" borderId="0" xfId="2083" applyNumberFormat="1" applyFont="1"/>
    <xf numFmtId="0" fontId="187" fillId="0" borderId="0" xfId="2085" applyFont="1"/>
    <xf numFmtId="3" fontId="187" fillId="0" borderId="0" xfId="2085" applyNumberFormat="1" applyFont="1"/>
    <xf numFmtId="1" fontId="187" fillId="0" borderId="0" xfId="2085" applyNumberFormat="1" applyFont="1"/>
    <xf numFmtId="170" fontId="187" fillId="0" borderId="0" xfId="2085" applyNumberFormat="1" applyFont="1"/>
    <xf numFmtId="2" fontId="187" fillId="0" borderId="0" xfId="2085" applyNumberFormat="1" applyFont="1"/>
    <xf numFmtId="0" fontId="9" fillId="0" borderId="0" xfId="2088"/>
    <xf numFmtId="0" fontId="9" fillId="0" borderId="11" xfId="2088" applyBorder="1" applyAlignment="1">
      <alignment horizontal="center" vertical="center"/>
    </xf>
    <xf numFmtId="0" fontId="9" fillId="0" borderId="16" xfId="2088" applyBorder="1" applyAlignment="1">
      <alignment horizontal="center"/>
    </xf>
    <xf numFmtId="0" fontId="9" fillId="0" borderId="11" xfId="2088" applyBorder="1" applyAlignment="1">
      <alignment horizontal="center" vertical="center" wrapText="1"/>
    </xf>
    <xf numFmtId="0" fontId="11" fillId="0" borderId="11" xfId="2088" applyFont="1" applyBorder="1" applyAlignment="1">
      <alignment horizontal="left" wrapText="1"/>
    </xf>
    <xf numFmtId="3" fontId="9" fillId="105" borderId="11" xfId="2088" applyNumberFormat="1" applyFill="1" applyBorder="1"/>
    <xf numFmtId="0" fontId="11" fillId="0" borderId="11" xfId="2088" applyFont="1" applyBorder="1"/>
    <xf numFmtId="0" fontId="9" fillId="0" borderId="11" xfId="2088" applyBorder="1" applyAlignment="1">
      <alignment horizontal="left" wrapText="1"/>
    </xf>
    <xf numFmtId="3" fontId="9" fillId="0" borderId="0" xfId="2088" applyNumberFormat="1"/>
    <xf numFmtId="0" fontId="184" fillId="0" borderId="11" xfId="2088" applyFont="1" applyBorder="1"/>
    <xf numFmtId="3" fontId="184" fillId="104" borderId="11" xfId="2088" applyNumberFormat="1" applyFont="1" applyFill="1" applyBorder="1"/>
    <xf numFmtId="4" fontId="184" fillId="0" borderId="0" xfId="2088" applyNumberFormat="1" applyFont="1"/>
    <xf numFmtId="0" fontId="184" fillId="0" borderId="0" xfId="2088" applyFont="1"/>
    <xf numFmtId="0" fontId="0" fillId="0" borderId="11" xfId="2088" applyFont="1" applyBorder="1"/>
    <xf numFmtId="4" fontId="9" fillId="105" borderId="11" xfId="2088" applyNumberFormat="1" applyFill="1" applyBorder="1"/>
    <xf numFmtId="4" fontId="9" fillId="0" borderId="0" xfId="2088" applyNumberFormat="1"/>
    <xf numFmtId="3" fontId="184" fillId="0" borderId="0" xfId="2088" applyNumberFormat="1" applyFont="1"/>
    <xf numFmtId="2" fontId="9" fillId="0" borderId="0" xfId="2088" applyNumberFormat="1"/>
    <xf numFmtId="0" fontId="9" fillId="0" borderId="0" xfId="2088" applyAlignment="1">
      <alignment horizontal="right"/>
    </xf>
    <xf numFmtId="0" fontId="61" fillId="0" borderId="0" xfId="2089"/>
    <xf numFmtId="0" fontId="61" fillId="0" borderId="11" xfId="2089" applyBorder="1" applyAlignment="1">
      <alignment horizontal="center" vertical="center"/>
    </xf>
    <xf numFmtId="0" fontId="61" fillId="0" borderId="11" xfId="2089" applyBorder="1" applyAlignment="1">
      <alignment horizontal="center" vertical="center" wrapText="1"/>
    </xf>
    <xf numFmtId="0" fontId="61" fillId="0" borderId="11" xfId="2089" applyBorder="1" applyAlignment="1">
      <alignment horizontal="left" vertical="center" wrapText="1"/>
    </xf>
    <xf numFmtId="1" fontId="61" fillId="105" borderId="11" xfId="2089" applyNumberFormat="1" applyFill="1" applyBorder="1" applyAlignment="1">
      <alignment horizontal="center" vertical="center" wrapText="1"/>
    </xf>
    <xf numFmtId="0" fontId="61" fillId="0" borderId="0" xfId="2089" applyAlignment="1">
      <alignment horizontal="right"/>
    </xf>
    <xf numFmtId="0" fontId="61" fillId="0" borderId="11" xfId="2089" applyBorder="1"/>
    <xf numFmtId="0" fontId="61" fillId="106" borderId="0" xfId="2089" applyFill="1"/>
    <xf numFmtId="0" fontId="61" fillId="96" borderId="0" xfId="2089" applyFill="1"/>
    <xf numFmtId="176" fontId="61" fillId="105" borderId="11" xfId="2089" applyNumberFormat="1" applyFill="1" applyBorder="1" applyAlignment="1">
      <alignment horizontal="center" vertical="center"/>
    </xf>
    <xf numFmtId="0" fontId="61" fillId="0" borderId="0" xfId="2089" applyAlignment="1">
      <alignment horizontal="left" vertical="center" wrapText="1"/>
    </xf>
    <xf numFmtId="170" fontId="61" fillId="0" borderId="0" xfId="2089" applyNumberFormat="1"/>
    <xf numFmtId="0" fontId="61" fillId="0" borderId="11" xfId="2089" applyBorder="1" applyAlignment="1">
      <alignment horizontal="right"/>
    </xf>
    <xf numFmtId="0" fontId="67" fillId="0" borderId="11" xfId="2089" applyFont="1" applyFill="1" applyBorder="1" applyAlignment="1">
      <alignment horizontal="center" vertical="center"/>
    </xf>
    <xf numFmtId="170" fontId="61" fillId="0" borderId="11" xfId="2089" applyNumberFormat="1" applyBorder="1" applyAlignment="1">
      <alignment horizontal="center" vertical="center"/>
    </xf>
    <xf numFmtId="2" fontId="61" fillId="0" borderId="11" xfId="2089" applyNumberFormat="1" applyBorder="1" applyAlignment="1">
      <alignment horizontal="center" vertical="center"/>
    </xf>
    <xf numFmtId="170" fontId="66" fillId="0" borderId="11" xfId="2089" applyNumberFormat="1" applyFont="1" applyBorder="1" applyAlignment="1">
      <alignment horizontal="center" vertical="center"/>
    </xf>
    <xf numFmtId="178" fontId="61" fillId="105" borderId="11" xfId="2089" applyNumberFormat="1" applyFill="1" applyBorder="1" applyAlignment="1">
      <alignment horizontal="center" vertical="center" wrapText="1"/>
    </xf>
    <xf numFmtId="170" fontId="61" fillId="105" borderId="11" xfId="2089" applyNumberFormat="1" applyFill="1" applyBorder="1" applyAlignment="1">
      <alignment horizontal="center" vertical="center" wrapText="1"/>
    </xf>
    <xf numFmtId="0" fontId="61" fillId="0" borderId="11" xfId="2089" applyBorder="1" applyAlignment="1">
      <alignment horizontal="left" wrapText="1"/>
    </xf>
    <xf numFmtId="0" fontId="197" fillId="0" borderId="11" xfId="2089" applyFont="1" applyBorder="1" applyAlignment="1">
      <alignment horizontal="center" vertical="center"/>
    </xf>
    <xf numFmtId="0" fontId="200" fillId="0" borderId="0" xfId="0" applyFont="1" applyFill="1"/>
    <xf numFmtId="0" fontId="9" fillId="0" borderId="0" xfId="2094"/>
    <xf numFmtId="49" fontId="14" fillId="0" borderId="0" xfId="0" applyNumberFormat="1" applyFont="1" applyBorder="1" applyAlignment="1">
      <alignment vertical="top"/>
    </xf>
    <xf numFmtId="0" fontId="0" fillId="0" borderId="0" xfId="0" applyFill="1"/>
    <xf numFmtId="0" fontId="9" fillId="0" borderId="11" xfId="2094" applyBorder="1"/>
    <xf numFmtId="2" fontId="201" fillId="0" borderId="11" xfId="2094" applyNumberFormat="1" applyFont="1" applyBorder="1" applyAlignment="1">
      <alignment horizontal="center"/>
    </xf>
    <xf numFmtId="0" fontId="202" fillId="0" borderId="11" xfId="2094" applyFont="1" applyBorder="1"/>
    <xf numFmtId="178" fontId="202" fillId="0" borderId="11" xfId="2094" applyNumberFormat="1" applyFont="1" applyBorder="1"/>
    <xf numFmtId="0" fontId="203" fillId="0" borderId="11" xfId="2094" applyFont="1" applyBorder="1" applyAlignment="1">
      <alignment horizontal="right"/>
    </xf>
    <xf numFmtId="0" fontId="201" fillId="0" borderId="11" xfId="2094" applyFont="1" applyBorder="1"/>
    <xf numFmtId="0" fontId="9" fillId="0" borderId="0" xfId="2094" applyFill="1"/>
    <xf numFmtId="0" fontId="61" fillId="107" borderId="11" xfId="2095" applyFill="1" applyBorder="1" applyAlignment="1">
      <alignment horizontal="center" vertical="center"/>
    </xf>
    <xf numFmtId="2" fontId="9" fillId="0" borderId="11" xfId="2094" applyNumberFormat="1" applyBorder="1" applyAlignment="1">
      <alignment horizontal="center"/>
    </xf>
    <xf numFmtId="0" fontId="106" fillId="0" borderId="11" xfId="2094" applyFont="1" applyBorder="1" applyAlignment="1">
      <alignment horizontal="right"/>
    </xf>
    <xf numFmtId="0" fontId="24" fillId="0" borderId="11" xfId="2094" applyFont="1" applyBorder="1"/>
    <xf numFmtId="0" fontId="61" fillId="0" borderId="0" xfId="2096" applyFill="1"/>
    <xf numFmtId="0" fontId="0" fillId="0" borderId="11" xfId="2096" applyFont="1" applyFill="1" applyBorder="1" applyAlignment="1">
      <alignment horizontal="center" vertical="center" wrapText="1"/>
    </xf>
    <xf numFmtId="9" fontId="0" fillId="0" borderId="0" xfId="2096" applyNumberFormat="1" applyFont="1" applyFill="1" applyBorder="1" applyAlignment="1">
      <alignment horizontal="center" vertical="center" wrapText="1"/>
    </xf>
    <xf numFmtId="9" fontId="61" fillId="104" borderId="11" xfId="2089" applyNumberFormat="1" applyFill="1" applyBorder="1" applyAlignment="1">
      <alignment horizontal="center" vertical="center"/>
    </xf>
    <xf numFmtId="2" fontId="9" fillId="0" borderId="11" xfId="2094" applyNumberFormat="1" applyFont="1" applyBorder="1" applyAlignment="1">
      <alignment horizontal="center"/>
    </xf>
    <xf numFmtId="0" fontId="9" fillId="0" borderId="11" xfId="2094" applyFont="1" applyBorder="1"/>
    <xf numFmtId="0" fontId="61" fillId="0" borderId="0" xfId="2096" applyFill="1" applyAlignment="1">
      <alignment horizontal="right"/>
    </xf>
    <xf numFmtId="178" fontId="61" fillId="0" borderId="11" xfId="2096" applyNumberFormat="1" applyFill="1" applyBorder="1"/>
    <xf numFmtId="0" fontId="61" fillId="0" borderId="11" xfId="2096" applyFont="1" applyFill="1" applyBorder="1"/>
    <xf numFmtId="224" fontId="204" fillId="0" borderId="0" xfId="2097" applyNumberFormat="1" applyFont="1" applyFill="1"/>
    <xf numFmtId="0" fontId="61" fillId="104" borderId="11" xfId="2089" applyFill="1" applyBorder="1" applyAlignment="1">
      <alignment horizontal="center" vertical="center"/>
    </xf>
    <xf numFmtId="0" fontId="9" fillId="0" borderId="0" xfId="2094" applyAlignment="1">
      <alignment horizontal="center"/>
    </xf>
    <xf numFmtId="0" fontId="61" fillId="0" borderId="0" xfId="2096" applyFont="1" applyFill="1" applyAlignment="1">
      <alignment horizontal="right"/>
    </xf>
    <xf numFmtId="3" fontId="61" fillId="105" borderId="11" xfId="2089" applyNumberFormat="1" applyFill="1" applyBorder="1" applyAlignment="1">
      <alignment horizontal="center" vertical="center"/>
    </xf>
    <xf numFmtId="0" fontId="202" fillId="0" borderId="11" xfId="2094" applyFont="1" applyBorder="1" applyAlignment="1">
      <alignment horizontal="center"/>
    </xf>
    <xf numFmtId="178" fontId="9" fillId="0" borderId="11" xfId="2094" applyNumberFormat="1" applyBorder="1"/>
    <xf numFmtId="0" fontId="205" fillId="0" borderId="11" xfId="2094" applyFont="1" applyBorder="1" applyAlignment="1">
      <alignment horizontal="right"/>
    </xf>
    <xf numFmtId="0" fontId="61" fillId="0" borderId="11" xfId="2096" applyFill="1" applyBorder="1"/>
    <xf numFmtId="178" fontId="61" fillId="0" borderId="11" xfId="2097" applyNumberFormat="1" applyFill="1" applyBorder="1"/>
    <xf numFmtId="0" fontId="9" fillId="0" borderId="11" xfId="2094" applyBorder="1" applyAlignment="1">
      <alignment horizontal="center"/>
    </xf>
    <xf numFmtId="0" fontId="61" fillId="0" borderId="0" xfId="2096" applyFont="1" applyFill="1" applyBorder="1"/>
    <xf numFmtId="0" fontId="9" fillId="0" borderId="11" xfId="2094" applyFont="1" applyBorder="1" applyAlignment="1">
      <alignment horizontal="center"/>
    </xf>
    <xf numFmtId="178" fontId="9" fillId="0" borderId="11" xfId="2094" applyNumberFormat="1" applyFont="1" applyBorder="1"/>
    <xf numFmtId="178" fontId="9" fillId="0" borderId="11" xfId="2094" applyNumberFormat="1" applyBorder="1" applyAlignment="1">
      <alignment horizontal="center"/>
    </xf>
    <xf numFmtId="0" fontId="10" fillId="0" borderId="0" xfId="0" applyFont="1" applyFill="1"/>
    <xf numFmtId="0" fontId="9" fillId="0" borderId="11" xfId="2094" applyBorder="1" applyAlignment="1">
      <alignment horizontal="right"/>
    </xf>
    <xf numFmtId="170" fontId="9" fillId="0" borderId="11" xfId="2094" applyNumberFormat="1" applyBorder="1"/>
    <xf numFmtId="178" fontId="202" fillId="0" borderId="11" xfId="2094" applyNumberFormat="1" applyFont="1" applyBorder="1" applyAlignment="1">
      <alignment horizontal="center"/>
    </xf>
    <xf numFmtId="0" fontId="61" fillId="0" borderId="0" xfId="2095"/>
    <xf numFmtId="0" fontId="61" fillId="0" borderId="0" xfId="2095" applyAlignment="1">
      <alignment horizontal="center" vertical="center" wrapText="1"/>
    </xf>
    <xf numFmtId="0" fontId="61" fillId="0" borderId="0" xfId="2095" applyAlignment="1">
      <alignment wrapText="1"/>
    </xf>
    <xf numFmtId="0" fontId="61" fillId="0" borderId="0" xfId="2095" applyAlignment="1">
      <alignment horizontal="right"/>
    </xf>
    <xf numFmtId="178" fontId="186" fillId="0" borderId="11" xfId="2096" applyNumberFormat="1" applyFont="1" applyFill="1" applyBorder="1"/>
    <xf numFmtId="0" fontId="61" fillId="0" borderId="0" xfId="2096" applyFill="1" applyAlignment="1">
      <alignment wrapText="1"/>
    </xf>
    <xf numFmtId="171" fontId="61" fillId="0" borderId="11" xfId="2096" applyNumberFormat="1" applyFill="1" applyBorder="1"/>
    <xf numFmtId="0" fontId="0" fillId="0" borderId="0" xfId="2095" applyFont="1"/>
    <xf numFmtId="0" fontId="61" fillId="0" borderId="0" xfId="2095" applyAlignment="1">
      <alignment horizontal="left"/>
    </xf>
    <xf numFmtId="0" fontId="61" fillId="0" borderId="0" xfId="2096" applyFill="1" applyAlignment="1">
      <alignment horizontal="left"/>
    </xf>
    <xf numFmtId="49" fontId="159" fillId="0" borderId="0" xfId="2098" applyAlignment="1"/>
    <xf numFmtId="0" fontId="61" fillId="0" borderId="16" xfId="2089" applyBorder="1" applyAlignment="1">
      <alignment horizontal="center"/>
    </xf>
    <xf numFmtId="0" fontId="11" fillId="0" borderId="11" xfId="2089" applyFont="1" applyBorder="1" applyAlignment="1">
      <alignment horizontal="left" wrapText="1"/>
    </xf>
    <xf numFmtId="4" fontId="61" fillId="105" borderId="11" xfId="2089" applyNumberFormat="1" applyFill="1" applyBorder="1"/>
    <xf numFmtId="0" fontId="11" fillId="0" borderId="11" xfId="2089" applyFont="1" applyBorder="1"/>
    <xf numFmtId="180" fontId="61" fillId="105" borderId="11" xfId="2089" applyNumberFormat="1" applyFill="1" applyBorder="1"/>
    <xf numFmtId="0" fontId="184" fillId="0" borderId="0" xfId="2089" applyFont="1"/>
    <xf numFmtId="0" fontId="184" fillId="0" borderId="11" xfId="2089" applyFont="1" applyBorder="1"/>
    <xf numFmtId="3" fontId="184" fillId="104" borderId="11" xfId="2089" applyNumberFormat="1" applyFont="1" applyFill="1" applyBorder="1"/>
    <xf numFmtId="4" fontId="184" fillId="0" borderId="0" xfId="2089" applyNumberFormat="1" applyFont="1"/>
    <xf numFmtId="2" fontId="61" fillId="0" borderId="0" xfId="2089" applyNumberFormat="1"/>
    <xf numFmtId="176" fontId="61" fillId="105" borderId="11" xfId="2089" applyNumberFormat="1" applyFill="1" applyBorder="1"/>
    <xf numFmtId="2" fontId="184" fillId="0" borderId="0" xfId="2089" applyNumberFormat="1" applyFont="1"/>
    <xf numFmtId="0" fontId="14" fillId="92" borderId="11" xfId="0" applyFont="1" applyFill="1" applyBorder="1" applyAlignment="1">
      <alignment horizontal="center" vertical="center" wrapText="1"/>
    </xf>
    <xf numFmtId="0" fontId="0" fillId="92" borderId="11" xfId="0" applyFont="1" applyFill="1" applyBorder="1" applyAlignment="1">
      <alignment horizontal="center"/>
    </xf>
    <xf numFmtId="0" fontId="0" fillId="92" borderId="11" xfId="0" applyFill="1" applyBorder="1"/>
    <xf numFmtId="0" fontId="0" fillId="90" borderId="11" xfId="0" applyFill="1" applyBorder="1" applyAlignment="1">
      <alignment vertical="center" wrapText="1"/>
    </xf>
    <xf numFmtId="0" fontId="0" fillId="37" borderId="11" xfId="0" applyFill="1" applyBorder="1" applyAlignment="1">
      <alignment vertical="center" wrapText="1"/>
    </xf>
    <xf numFmtId="176" fontId="0" fillId="37" borderId="11" xfId="0" applyNumberFormat="1" applyFill="1" applyBorder="1"/>
    <xf numFmtId="0" fontId="0" fillId="96" borderId="11" xfId="0" applyFill="1" applyBorder="1" applyAlignment="1">
      <alignment vertical="center" wrapText="1"/>
    </xf>
    <xf numFmtId="0" fontId="0" fillId="92" borderId="11" xfId="0" applyFill="1" applyBorder="1" applyAlignment="1">
      <alignment vertical="center" wrapText="1"/>
    </xf>
    <xf numFmtId="176" fontId="0" fillId="92" borderId="11" xfId="0" applyNumberFormat="1" applyFill="1" applyBorder="1"/>
    <xf numFmtId="170" fontId="0" fillId="28" borderId="19" xfId="0" applyNumberFormat="1" applyFill="1" applyBorder="1"/>
    <xf numFmtId="170" fontId="0" fillId="0" borderId="0" xfId="0" applyNumberFormat="1"/>
    <xf numFmtId="170" fontId="0" fillId="30" borderId="11" xfId="0" applyNumberFormat="1" applyFill="1" applyBorder="1"/>
    <xf numFmtId="0" fontId="0" fillId="90" borderId="11" xfId="0" applyFill="1" applyBorder="1" applyAlignment="1">
      <alignment horizontal="center" vertical="center" wrapText="1"/>
    </xf>
    <xf numFmtId="176" fontId="11" fillId="0" borderId="11" xfId="0" applyNumberFormat="1" applyFont="1" applyBorder="1" applyAlignment="1">
      <alignment horizontal="center"/>
    </xf>
    <xf numFmtId="176" fontId="0" fillId="30" borderId="11" xfId="0" applyNumberFormat="1" applyFill="1" applyBorder="1" applyAlignment="1">
      <alignment horizontal="center"/>
    </xf>
    <xf numFmtId="176" fontId="11" fillId="90" borderId="11" xfId="0" applyNumberFormat="1" applyFont="1" applyFill="1" applyBorder="1" applyAlignment="1">
      <alignment horizontal="center"/>
    </xf>
    <xf numFmtId="0" fontId="22" fillId="37" borderId="11" xfId="0" applyFont="1" applyFill="1" applyBorder="1" applyAlignment="1">
      <alignment horizontal="center" vertical="center" wrapText="1"/>
    </xf>
    <xf numFmtId="176" fontId="11" fillId="37" borderId="11" xfId="0" applyNumberFormat="1" applyFont="1" applyFill="1" applyBorder="1" applyAlignment="1">
      <alignment horizontal="center"/>
    </xf>
    <xf numFmtId="176" fontId="0" fillId="37" borderId="11" xfId="0" applyNumberFormat="1" applyFill="1" applyBorder="1" applyAlignment="1">
      <alignment horizontal="center"/>
    </xf>
    <xf numFmtId="0" fontId="22" fillId="92" borderId="11" xfId="0" applyFont="1" applyFill="1" applyBorder="1" applyAlignment="1">
      <alignment horizontal="center" vertical="center" wrapText="1"/>
    </xf>
    <xf numFmtId="176" fontId="11" fillId="92" borderId="11" xfId="0" applyNumberFormat="1" applyFont="1" applyFill="1" applyBorder="1" applyAlignment="1">
      <alignment horizontal="center"/>
    </xf>
    <xf numFmtId="176" fontId="0" fillId="92" borderId="11" xfId="0" applyNumberFormat="1" applyFill="1" applyBorder="1" applyAlignment="1">
      <alignment horizontal="center"/>
    </xf>
    <xf numFmtId="0" fontId="22" fillId="96" borderId="11" xfId="0" applyFont="1" applyFill="1" applyBorder="1" applyAlignment="1">
      <alignment horizontal="center" vertical="center" wrapText="1"/>
    </xf>
    <xf numFmtId="176" fontId="11" fillId="96" borderId="11" xfId="0" applyNumberFormat="1" applyFont="1" applyFill="1" applyBorder="1" applyAlignment="1">
      <alignment horizontal="center"/>
    </xf>
    <xf numFmtId="0" fontId="14" fillId="31" borderId="11" xfId="0" applyFont="1" applyFill="1" applyBorder="1" applyAlignment="1">
      <alignment horizontal="center" vertical="center" wrapText="1"/>
    </xf>
    <xf numFmtId="176" fontId="11" fillId="31" borderId="11" xfId="0" applyNumberFormat="1" applyFont="1" applyFill="1" applyBorder="1" applyAlignment="1">
      <alignment horizontal="center"/>
    </xf>
    <xf numFmtId="0" fontId="0" fillId="31" borderId="11" xfId="0" applyFill="1" applyBorder="1" applyAlignment="1">
      <alignment vertical="center" wrapText="1"/>
    </xf>
    <xf numFmtId="176" fontId="0" fillId="31" borderId="11" xfId="0" applyNumberFormat="1" applyFill="1" applyBorder="1"/>
    <xf numFmtId="0" fontId="14" fillId="37" borderId="11" xfId="0" applyFont="1" applyFill="1" applyBorder="1" applyAlignment="1">
      <alignment horizontal="center" vertical="center" wrapText="1"/>
    </xf>
    <xf numFmtId="0" fontId="10" fillId="37" borderId="11" xfId="0" applyFont="1" applyFill="1" applyBorder="1" applyAlignment="1">
      <alignment horizontal="center"/>
    </xf>
    <xf numFmtId="0" fontId="10" fillId="37" borderId="11" xfId="0" applyFont="1" applyFill="1" applyBorder="1" applyAlignment="1">
      <alignment horizontal="left" wrapText="1"/>
    </xf>
    <xf numFmtId="170" fontId="10" fillId="37" borderId="11" xfId="0" applyNumberFormat="1" applyFont="1" applyFill="1" applyBorder="1" applyAlignment="1">
      <alignment horizontal="center"/>
    </xf>
    <xf numFmtId="0" fontId="14" fillId="96" borderId="11" xfId="0" applyFont="1" applyFill="1" applyBorder="1" applyAlignment="1">
      <alignment horizontal="center" vertical="center" wrapText="1"/>
    </xf>
    <xf numFmtId="0" fontId="0" fillId="96" borderId="11" xfId="0" applyFont="1" applyFill="1" applyBorder="1" applyAlignment="1">
      <alignment horizontal="center"/>
    </xf>
    <xf numFmtId="0" fontId="10" fillId="96" borderId="11" xfId="0" applyFont="1" applyFill="1" applyBorder="1" applyAlignment="1">
      <alignment horizontal="center"/>
    </xf>
    <xf numFmtId="0" fontId="70" fillId="92" borderId="11" xfId="0" applyFont="1" applyFill="1" applyBorder="1" applyAlignment="1">
      <alignment vertical="center" wrapText="1"/>
    </xf>
    <xf numFmtId="0" fontId="0" fillId="92" borderId="11" xfId="0" applyFont="1" applyFill="1" applyBorder="1"/>
    <xf numFmtId="0" fontId="28" fillId="37" borderId="11" xfId="0" applyFont="1" applyFill="1" applyBorder="1" applyAlignment="1">
      <alignment horizontal="center" vertical="center"/>
    </xf>
    <xf numFmtId="0" fontId="70" fillId="96" borderId="11" xfId="0" applyFont="1" applyFill="1" applyBorder="1" applyAlignment="1">
      <alignment vertical="center" wrapText="1"/>
    </xf>
    <xf numFmtId="0" fontId="11" fillId="96" borderId="11" xfId="0" applyFont="1" applyFill="1" applyBorder="1"/>
    <xf numFmtId="0" fontId="70" fillId="31" borderId="11" xfId="0" applyFont="1" applyFill="1" applyBorder="1" applyAlignment="1">
      <alignment vertical="center" wrapText="1"/>
    </xf>
    <xf numFmtId="0" fontId="11" fillId="31" borderId="11" xfId="0" applyFont="1" applyFill="1" applyBorder="1"/>
    <xf numFmtId="0" fontId="26" fillId="37" borderId="11" xfId="0" applyFont="1" applyFill="1" applyBorder="1" applyAlignment="1">
      <alignment horizontal="center" vertical="center" wrapText="1"/>
    </xf>
    <xf numFmtId="176" fontId="10" fillId="92" borderId="11" xfId="0" applyNumberFormat="1" applyFont="1" applyFill="1" applyBorder="1" applyAlignment="1">
      <alignment horizontal="center" vertical="center"/>
    </xf>
    <xf numFmtId="176" fontId="10" fillId="37" borderId="11" xfId="0" applyNumberFormat="1" applyFont="1" applyFill="1" applyBorder="1" applyAlignment="1">
      <alignment horizontal="center" vertical="center" wrapText="1"/>
    </xf>
    <xf numFmtId="176" fontId="10" fillId="31" borderId="11" xfId="0" applyNumberFormat="1" applyFont="1" applyFill="1" applyBorder="1" applyAlignment="1">
      <alignment horizontal="center" vertical="center"/>
    </xf>
    <xf numFmtId="176" fontId="10" fillId="96" borderId="11" xfId="0" applyNumberFormat="1" applyFont="1" applyFill="1" applyBorder="1" applyAlignment="1">
      <alignment horizontal="center" vertical="center"/>
    </xf>
    <xf numFmtId="176" fontId="10" fillId="0" borderId="11" xfId="0" applyNumberFormat="1" applyFont="1" applyBorder="1" applyAlignment="1">
      <alignment horizontal="center" vertical="center"/>
    </xf>
    <xf numFmtId="176" fontId="10" fillId="30" borderId="11" xfId="0" applyNumberFormat="1" applyFont="1" applyFill="1" applyBorder="1" applyAlignment="1">
      <alignment horizontal="center" vertical="center"/>
    </xf>
    <xf numFmtId="0" fontId="11" fillId="27" borderId="17" xfId="0" applyFont="1" applyFill="1" applyBorder="1" applyAlignment="1">
      <alignment vertical="center" wrapText="1"/>
    </xf>
    <xf numFmtId="0" fontId="22" fillId="27" borderId="11" xfId="0" applyFont="1" applyFill="1" applyBorder="1"/>
    <xf numFmtId="0" fontId="18" fillId="27" borderId="17" xfId="0" applyFont="1" applyFill="1" applyBorder="1"/>
    <xf numFmtId="2" fontId="18" fillId="27" borderId="17" xfId="0" applyNumberFormat="1" applyFont="1" applyFill="1" applyBorder="1" applyAlignment="1">
      <alignment horizontal="right"/>
    </xf>
    <xf numFmtId="169" fontId="22" fillId="31" borderId="17" xfId="0" applyNumberFormat="1" applyFont="1" applyFill="1" applyBorder="1"/>
    <xf numFmtId="4" fontId="11" fillId="27" borderId="17" xfId="0" applyNumberFormat="1" applyFont="1" applyFill="1" applyBorder="1" applyAlignment="1">
      <alignment horizontal="right"/>
    </xf>
    <xf numFmtId="2" fontId="18" fillId="27" borderId="17" xfId="44" applyNumberFormat="1" applyFont="1" applyFill="1" applyBorder="1" applyAlignment="1">
      <alignment horizontal="right" wrapText="1"/>
    </xf>
    <xf numFmtId="4" fontId="18" fillId="27" borderId="17" xfId="44" applyNumberFormat="1" applyFont="1" applyFill="1" applyBorder="1" applyAlignment="1">
      <alignment horizontal="right" wrapText="1"/>
    </xf>
    <xf numFmtId="0" fontId="9" fillId="0" borderId="11" xfId="2088" applyBorder="1" applyAlignment="1">
      <alignment horizontal="left" vertical="center" wrapText="1"/>
    </xf>
    <xf numFmtId="1" fontId="9" fillId="105" borderId="11" xfId="2088" applyNumberFormat="1" applyFill="1" applyBorder="1" applyAlignment="1">
      <alignment horizontal="center" vertical="center" wrapText="1"/>
    </xf>
    <xf numFmtId="49" fontId="3" fillId="0" borderId="0" xfId="2102" applyNumberFormat="1" applyFont="1" applyFill="1" applyBorder="1" applyAlignment="1" applyProtection="1">
      <alignment vertical="top"/>
    </xf>
    <xf numFmtId="49" fontId="3" fillId="0" borderId="0" xfId="2102" applyNumberFormat="1" applyFont="1" applyAlignment="1" applyProtection="1">
      <alignment horizontal="center" vertical="top"/>
    </xf>
    <xf numFmtId="0" fontId="3" fillId="0" borderId="0" xfId="2102" applyFont="1" applyAlignment="1" applyProtection="1">
      <alignment horizontal="center" vertical="top"/>
    </xf>
    <xf numFmtId="0" fontId="3" fillId="0" borderId="0" xfId="2102" applyFont="1" applyAlignment="1" applyProtection="1">
      <alignment vertical="top"/>
    </xf>
    <xf numFmtId="0" fontId="193" fillId="0" borderId="0" xfId="2102" applyFont="1" applyAlignment="1">
      <alignment horizontal="right"/>
    </xf>
    <xf numFmtId="49" fontId="210" fillId="0" borderId="0" xfId="2102" applyNumberFormat="1" applyFont="1" applyFill="1" applyBorder="1" applyAlignment="1" applyProtection="1">
      <alignment vertical="top"/>
    </xf>
    <xf numFmtId="49" fontId="210" fillId="0" borderId="0" xfId="2102" applyNumberFormat="1" applyFont="1" applyAlignment="1" applyProtection="1">
      <alignment horizontal="center" vertical="top"/>
    </xf>
    <xf numFmtId="0" fontId="210" fillId="0" borderId="0" xfId="2102" applyFont="1" applyAlignment="1" applyProtection="1">
      <alignment horizontal="center" vertical="top"/>
    </xf>
    <xf numFmtId="0" fontId="210" fillId="0" borderId="0" xfId="2102" applyFont="1" applyAlignment="1" applyProtection="1">
      <alignment vertical="top"/>
    </xf>
    <xf numFmtId="0" fontId="210" fillId="0" borderId="0" xfId="2102" applyFont="1" applyFill="1" applyAlignment="1" applyProtection="1">
      <alignment horizontal="right" vertical="top"/>
    </xf>
    <xf numFmtId="0" fontId="3" fillId="0" borderId="0" xfId="2102" applyFont="1" applyAlignment="1" applyProtection="1">
      <alignment vertical="center"/>
    </xf>
    <xf numFmtId="0" fontId="213" fillId="0" borderId="0" xfId="2102" applyFont="1" applyFill="1" applyBorder="1" applyAlignment="1" applyProtection="1">
      <alignment horizontal="left" vertical="center" wrapText="1"/>
    </xf>
    <xf numFmtId="0" fontId="213" fillId="0" borderId="0" xfId="2102" applyFont="1" applyFill="1" applyBorder="1" applyAlignment="1" applyProtection="1">
      <alignment horizontal="center" vertical="center" wrapText="1"/>
    </xf>
    <xf numFmtId="0" fontId="210" fillId="0" borderId="0" xfId="2102" applyNumberFormat="1" applyFont="1" applyAlignment="1" applyProtection="1">
      <alignment vertical="top"/>
    </xf>
    <xf numFmtId="0" fontId="3" fillId="0" borderId="0" xfId="2102" applyFont="1" applyFill="1" applyAlignment="1" applyProtection="1">
      <alignment vertical="top"/>
    </xf>
    <xf numFmtId="0" fontId="3" fillId="0" borderId="94" xfId="2102" applyNumberFormat="1" applyBorder="1" applyAlignment="1" applyProtection="1">
      <alignment vertical="center" wrapText="1"/>
    </xf>
    <xf numFmtId="0" fontId="159" fillId="0" borderId="97" xfId="2102" applyFont="1" applyBorder="1" applyAlignment="1" applyProtection="1">
      <alignment horizontal="center" vertical="center" wrapText="1"/>
    </xf>
    <xf numFmtId="0" fontId="159" fillId="0" borderId="84" xfId="32" applyFont="1" applyFill="1" applyBorder="1" applyAlignment="1" applyProtection="1">
      <alignment horizontal="center" vertical="center" wrapText="1"/>
    </xf>
    <xf numFmtId="0" fontId="215" fillId="0" borderId="84" xfId="32" applyFont="1" applyFill="1" applyBorder="1" applyAlignment="1" applyProtection="1">
      <alignment horizontal="center" vertical="center" wrapText="1"/>
    </xf>
    <xf numFmtId="0" fontId="159" fillId="0" borderId="101" xfId="2102" applyFont="1" applyBorder="1" applyAlignment="1" applyProtection="1">
      <alignment horizontal="center" vertical="center" wrapText="1"/>
    </xf>
    <xf numFmtId="0" fontId="159" fillId="0" borderId="9" xfId="2102" applyFont="1" applyBorder="1" applyAlignment="1" applyProtection="1">
      <alignment horizontal="center" vertical="center" wrapText="1"/>
    </xf>
    <xf numFmtId="0" fontId="159" fillId="0" borderId="9" xfId="32" applyFont="1" applyFill="1" applyBorder="1" applyAlignment="1" applyProtection="1">
      <alignment horizontal="center" vertical="center" wrapText="1"/>
    </xf>
    <xf numFmtId="0" fontId="159" fillId="0" borderId="96" xfId="32" applyFont="1" applyFill="1" applyBorder="1" applyAlignment="1" applyProtection="1">
      <alignment horizontal="center" vertical="center" wrapText="1"/>
    </xf>
    <xf numFmtId="0" fontId="3" fillId="0" borderId="96" xfId="2102" applyFont="1" applyBorder="1" applyAlignment="1" applyProtection="1">
      <alignment horizontal="center" vertical="center"/>
    </xf>
    <xf numFmtId="0" fontId="159" fillId="0" borderId="84" xfId="32" applyFont="1" applyBorder="1" applyAlignment="1" applyProtection="1">
      <alignment horizontal="center" vertical="center" wrapText="1"/>
    </xf>
    <xf numFmtId="0" fontId="3" fillId="0" borderId="107" xfId="2102" applyFont="1" applyBorder="1" applyAlignment="1" applyProtection="1">
      <alignment horizontal="center" vertical="center"/>
    </xf>
    <xf numFmtId="0" fontId="3" fillId="0" borderId="108" xfId="2102" applyFont="1" applyBorder="1" applyAlignment="1" applyProtection="1">
      <alignment horizontal="center" vertical="center"/>
    </xf>
    <xf numFmtId="0" fontId="3" fillId="0" borderId="109" xfId="2102" applyFont="1" applyBorder="1" applyAlignment="1" applyProtection="1">
      <alignment horizontal="center" vertical="center"/>
    </xf>
    <xf numFmtId="4" fontId="3" fillId="39" borderId="9" xfId="2102" applyNumberFormat="1" applyFont="1" applyFill="1" applyBorder="1" applyAlignment="1" applyProtection="1">
      <alignment horizontal="right" vertical="center"/>
    </xf>
    <xf numFmtId="4" fontId="159" fillId="40" borderId="9" xfId="2103" applyNumberFormat="1" applyFont="1" applyBorder="1" applyAlignment="1" applyProtection="1">
      <alignment horizontal="right" vertical="center"/>
      <protection locked="0"/>
    </xf>
    <xf numFmtId="4" fontId="159" fillId="40" borderId="96" xfId="2103" applyNumberFormat="1" applyFont="1" applyBorder="1" applyAlignment="1" applyProtection="1">
      <alignment horizontal="right" vertical="center"/>
      <protection locked="0"/>
    </xf>
    <xf numFmtId="4" fontId="3" fillId="39" borderId="101" xfId="2102" applyNumberFormat="1" applyFont="1" applyFill="1" applyBorder="1" applyAlignment="1" applyProtection="1">
      <alignment horizontal="right" vertical="center"/>
    </xf>
    <xf numFmtId="4" fontId="3" fillId="40" borderId="9" xfId="2102" applyNumberFormat="1" applyFont="1" applyFill="1" applyBorder="1" applyAlignment="1" applyProtection="1">
      <alignment horizontal="right" vertical="center"/>
      <protection locked="0"/>
    </xf>
    <xf numFmtId="0" fontId="216" fillId="0" borderId="96" xfId="2102" applyFont="1" applyBorder="1" applyAlignment="1" applyProtection="1">
      <alignment horizontal="left" vertical="center"/>
    </xf>
    <xf numFmtId="0" fontId="216" fillId="0" borderId="107" xfId="2102" applyFont="1" applyBorder="1" applyAlignment="1" applyProtection="1">
      <alignment horizontal="left" vertical="center"/>
    </xf>
    <xf numFmtId="0" fontId="216" fillId="0" borderId="108" xfId="2102" applyFont="1" applyBorder="1" applyAlignment="1" applyProtection="1">
      <alignment horizontal="left" vertical="center"/>
    </xf>
    <xf numFmtId="0" fontId="3" fillId="0" borderId="108" xfId="2102" applyFont="1" applyBorder="1" applyAlignment="1" applyProtection="1">
      <alignment horizontal="left" vertical="center"/>
    </xf>
    <xf numFmtId="0" fontId="3" fillId="0" borderId="109" xfId="2102" applyFont="1" applyBorder="1" applyAlignment="1" applyProtection="1">
      <alignment horizontal="left" vertical="center"/>
    </xf>
    <xf numFmtId="4" fontId="3" fillId="27" borderId="9" xfId="2102" applyNumberFormat="1" applyFont="1" applyFill="1" applyBorder="1" applyAlignment="1" applyProtection="1">
      <alignment horizontal="right" vertical="center"/>
    </xf>
    <xf numFmtId="4" fontId="159" fillId="27" borderId="9" xfId="2103" applyNumberFormat="1" applyFont="1" applyFill="1" applyBorder="1" applyAlignment="1" applyProtection="1">
      <alignment horizontal="right" vertical="center"/>
      <protection locked="0"/>
    </xf>
    <xf numFmtId="4" fontId="159" fillId="27" borderId="96" xfId="2103" applyNumberFormat="1" applyFont="1" applyFill="1" applyBorder="1" applyAlignment="1" applyProtection="1">
      <alignment horizontal="right" vertical="center"/>
      <protection locked="0"/>
    </xf>
    <xf numFmtId="4" fontId="3" fillId="27" borderId="101" xfId="2102" applyNumberFormat="1" applyFont="1" applyFill="1" applyBorder="1" applyAlignment="1" applyProtection="1">
      <alignment horizontal="right" vertical="center"/>
    </xf>
    <xf numFmtId="4" fontId="3" fillId="27" borderId="9" xfId="2102" applyNumberFormat="1" applyFont="1" applyFill="1" applyBorder="1" applyAlignment="1" applyProtection="1">
      <alignment horizontal="right" vertical="center"/>
      <protection locked="0"/>
    </xf>
    <xf numFmtId="0" fontId="216" fillId="0" borderId="96" xfId="2102" applyFont="1" applyBorder="1" applyAlignment="1" applyProtection="1">
      <alignment horizontal="center" vertical="center"/>
    </xf>
    <xf numFmtId="0" fontId="216" fillId="0" borderId="107" xfId="2102" applyFont="1" applyBorder="1" applyAlignment="1" applyProtection="1">
      <alignment horizontal="center" vertical="center"/>
    </xf>
    <xf numFmtId="0" fontId="216" fillId="0" borderId="108" xfId="2102" applyFont="1" applyBorder="1" applyAlignment="1" applyProtection="1">
      <alignment horizontal="center" vertical="center"/>
    </xf>
    <xf numFmtId="0" fontId="159" fillId="102" borderId="84" xfId="2104" applyFont="1" applyFill="1" applyBorder="1" applyAlignment="1" applyProtection="1">
      <alignment horizontal="center" vertical="center" wrapText="1"/>
    </xf>
    <xf numFmtId="0" fontId="3" fillId="0" borderId="112" xfId="2102" applyFont="1" applyFill="1" applyBorder="1" applyAlignment="1" applyProtection="1">
      <alignment horizontal="center" vertical="center"/>
    </xf>
    <xf numFmtId="0" fontId="3" fillId="0" borderId="9" xfId="2102" applyFont="1" applyFill="1" applyBorder="1" applyAlignment="1" applyProtection="1">
      <alignment horizontal="center" vertical="center"/>
    </xf>
    <xf numFmtId="0" fontId="3" fillId="0" borderId="96" xfId="2102" applyFont="1" applyFill="1" applyBorder="1" applyAlignment="1" applyProtection="1">
      <alignment horizontal="center" vertical="center"/>
    </xf>
    <xf numFmtId="0" fontId="3" fillId="0" borderId="113" xfId="2102" applyFont="1" applyFill="1" applyBorder="1" applyAlignment="1" applyProtection="1">
      <alignment horizontal="center" vertical="center"/>
    </xf>
    <xf numFmtId="0" fontId="159" fillId="102" borderId="108" xfId="2104" applyFont="1" applyFill="1" applyBorder="1" applyAlignment="1" applyProtection="1">
      <alignment horizontal="center" vertical="center" wrapText="1"/>
    </xf>
    <xf numFmtId="0" fontId="3" fillId="0" borderId="97" xfId="2102" applyFont="1" applyFill="1" applyBorder="1" applyAlignment="1" applyProtection="1">
      <alignment horizontal="center" vertical="center"/>
    </xf>
    <xf numFmtId="0" fontId="3" fillId="0" borderId="112" xfId="2102" applyFont="1" applyBorder="1" applyAlignment="1" applyProtection="1">
      <alignment horizontal="center" vertical="center"/>
    </xf>
    <xf numFmtId="0" fontId="3" fillId="0" borderId="9" xfId="2102" applyFont="1" applyBorder="1" applyAlignment="1" applyProtection="1">
      <alignment horizontal="center" vertical="center"/>
    </xf>
    <xf numFmtId="0" fontId="3" fillId="0" borderId="113" xfId="2102" applyFont="1" applyBorder="1" applyAlignment="1" applyProtection="1">
      <alignment horizontal="center" vertical="center"/>
    </xf>
    <xf numFmtId="0" fontId="3" fillId="0" borderId="97" xfId="2102" applyFont="1" applyBorder="1" applyAlignment="1" applyProtection="1">
      <alignment horizontal="center" vertical="center"/>
    </xf>
    <xf numFmtId="0" fontId="3" fillId="27" borderId="97" xfId="2102" applyFont="1" applyFill="1" applyBorder="1" applyAlignment="1" applyProtection="1">
      <alignment horizontal="center" vertical="center"/>
    </xf>
    <xf numFmtId="0" fontId="159" fillId="27" borderId="108" xfId="2104" applyFont="1" applyFill="1" applyBorder="1" applyAlignment="1" applyProtection="1">
      <alignment horizontal="center" vertical="center" wrapText="1"/>
    </xf>
    <xf numFmtId="0" fontId="3" fillId="27" borderId="112" xfId="2102" applyFont="1" applyFill="1" applyBorder="1" applyAlignment="1" applyProtection="1">
      <alignment horizontal="center" vertical="center"/>
    </xf>
    <xf numFmtId="0" fontId="3" fillId="27" borderId="9" xfId="2102" applyFont="1" applyFill="1" applyBorder="1" applyAlignment="1" applyProtection="1">
      <alignment horizontal="center" vertical="center"/>
    </xf>
    <xf numFmtId="0" fontId="3" fillId="27" borderId="96" xfId="2102" applyFont="1" applyFill="1" applyBorder="1" applyAlignment="1" applyProtection="1">
      <alignment horizontal="center" vertical="center"/>
    </xf>
    <xf numFmtId="0" fontId="3" fillId="27" borderId="113" xfId="2102" applyFont="1" applyFill="1" applyBorder="1" applyAlignment="1" applyProtection="1">
      <alignment horizontal="center" vertical="center"/>
    </xf>
    <xf numFmtId="0" fontId="39" fillId="0" borderId="95" xfId="2102" applyFont="1" applyBorder="1" applyAlignment="1" applyProtection="1">
      <alignment vertical="center"/>
    </xf>
    <xf numFmtId="0" fontId="39" fillId="0" borderId="96" xfId="2102" applyFont="1" applyBorder="1" applyAlignment="1" applyProtection="1">
      <alignment horizontal="center" vertical="center"/>
    </xf>
    <xf numFmtId="0" fontId="39" fillId="0" borderId="97" xfId="2102" applyFont="1" applyBorder="1" applyAlignment="1" applyProtection="1">
      <alignment horizontal="center" vertical="center"/>
    </xf>
    <xf numFmtId="0" fontId="217" fillId="0" borderId="96" xfId="2102" applyFont="1" applyBorder="1" applyAlignment="1" applyProtection="1">
      <alignment vertical="center"/>
    </xf>
    <xf numFmtId="0" fontId="39" fillId="0" borderId="112" xfId="2102" applyFont="1" applyBorder="1" applyAlignment="1" applyProtection="1">
      <alignment horizontal="center" vertical="center"/>
    </xf>
    <xf numFmtId="0" fontId="39" fillId="0" borderId="9" xfId="2102" applyFont="1" applyBorder="1" applyAlignment="1" applyProtection="1">
      <alignment horizontal="center" vertical="center"/>
    </xf>
    <xf numFmtId="0" fontId="39" fillId="0" borderId="113" xfId="2102" applyFont="1" applyBorder="1" applyAlignment="1" applyProtection="1">
      <alignment horizontal="center" vertical="center"/>
    </xf>
    <xf numFmtId="4" fontId="39" fillId="39" borderId="9" xfId="2102" applyNumberFormat="1" applyFont="1" applyFill="1" applyBorder="1" applyAlignment="1" applyProtection="1">
      <alignment horizontal="right" vertical="center"/>
    </xf>
    <xf numFmtId="4" fontId="39" fillId="39" borderId="9" xfId="2105" applyNumberFormat="1" applyFont="1" applyBorder="1" applyAlignment="1" applyProtection="1">
      <alignment horizontal="right" vertical="center"/>
    </xf>
    <xf numFmtId="4" fontId="39" fillId="39" borderId="96" xfId="2105" applyNumberFormat="1" applyFont="1" applyBorder="1" applyAlignment="1" applyProtection="1">
      <alignment horizontal="right" vertical="center"/>
    </xf>
    <xf numFmtId="4" fontId="39" fillId="39" borderId="101" xfId="2102" applyNumberFormat="1" applyFont="1" applyFill="1" applyBorder="1" applyAlignment="1" applyProtection="1">
      <alignment horizontal="right" vertical="center"/>
    </xf>
    <xf numFmtId="0" fontId="39" fillId="0" borderId="0" xfId="2102" applyFont="1" applyAlignment="1" applyProtection="1">
      <alignment vertical="top"/>
    </xf>
    <xf numFmtId="4" fontId="159" fillId="40" borderId="9" xfId="2103" applyNumberFormat="1" applyFont="1" applyFill="1" applyBorder="1" applyAlignment="1" applyProtection="1">
      <alignment horizontal="right" vertical="center"/>
      <protection locked="0"/>
    </xf>
    <xf numFmtId="4" fontId="159" fillId="40" borderId="96" xfId="2103" applyNumberFormat="1" applyFont="1" applyFill="1" applyBorder="1" applyAlignment="1" applyProtection="1">
      <alignment horizontal="right" vertical="center"/>
      <protection locked="0"/>
    </xf>
    <xf numFmtId="0" fontId="159" fillId="27" borderId="84" xfId="2104" applyFont="1" applyFill="1" applyBorder="1" applyAlignment="1" applyProtection="1">
      <alignment horizontal="center" vertical="center" wrapText="1"/>
    </xf>
    <xf numFmtId="0" fontId="210" fillId="0" borderId="96" xfId="2102" applyFont="1" applyBorder="1" applyAlignment="1" applyProtection="1">
      <alignment vertical="center"/>
    </xf>
    <xf numFmtId="0" fontId="3" fillId="0" borderId="112" xfId="2102" applyBorder="1" applyAlignment="1" applyProtection="1">
      <alignment horizontal="center" vertical="center"/>
    </xf>
    <xf numFmtId="0" fontId="3" fillId="0" borderId="9" xfId="2102" applyBorder="1" applyAlignment="1" applyProtection="1">
      <alignment horizontal="center" vertical="center" wrapText="1"/>
    </xf>
    <xf numFmtId="0" fontId="3" fillId="0" borderId="9" xfId="2102" applyBorder="1" applyAlignment="1" applyProtection="1">
      <alignment horizontal="center" vertical="center"/>
    </xf>
    <xf numFmtId="14" fontId="3" fillId="0" borderId="9" xfId="2102" applyNumberFormat="1" applyFont="1" applyBorder="1" applyAlignment="1" applyProtection="1">
      <alignment horizontal="center" vertical="center"/>
    </xf>
    <xf numFmtId="0" fontId="3" fillId="0" borderId="96" xfId="2102" applyBorder="1" applyAlignment="1" applyProtection="1">
      <alignment horizontal="center" vertical="center"/>
    </xf>
    <xf numFmtId="0" fontId="3" fillId="0" borderId="113" xfId="2102" applyBorder="1" applyAlignment="1" applyProtection="1">
      <alignment horizontal="center" vertical="center" wrapText="1"/>
    </xf>
    <xf numFmtId="0" fontId="217" fillId="0" borderId="96" xfId="2102" applyNumberFormat="1" applyFont="1" applyBorder="1" applyAlignment="1" applyProtection="1">
      <alignment vertical="center"/>
    </xf>
    <xf numFmtId="4" fontId="39" fillId="40" borderId="9" xfId="2102" applyNumberFormat="1" applyFont="1" applyFill="1" applyBorder="1" applyAlignment="1" applyProtection="1">
      <alignment horizontal="right" vertical="center"/>
      <protection locked="0"/>
    </xf>
    <xf numFmtId="4" fontId="39" fillId="33" borderId="96" xfId="2102" applyNumberFormat="1" applyFont="1" applyFill="1" applyBorder="1" applyAlignment="1" applyProtection="1">
      <alignment horizontal="right" vertical="center"/>
      <protection locked="0"/>
    </xf>
    <xf numFmtId="4" fontId="39" fillId="40" borderId="96" xfId="2102" applyNumberFormat="1" applyFont="1" applyFill="1" applyBorder="1" applyAlignment="1" applyProtection="1">
      <alignment horizontal="right" vertical="center"/>
      <protection locked="0"/>
    </xf>
    <xf numFmtId="0" fontId="39" fillId="97" borderId="97" xfId="2102" applyFont="1" applyFill="1" applyBorder="1" applyAlignment="1" applyProtection="1">
      <alignment horizontal="center" vertical="center"/>
    </xf>
    <xf numFmtId="0" fontId="217" fillId="97" borderId="96" xfId="2102" applyNumberFormat="1" applyFont="1" applyFill="1" applyBorder="1" applyAlignment="1" applyProtection="1">
      <alignment vertical="center"/>
    </xf>
    <xf numFmtId="0" fontId="39" fillId="97" borderId="112" xfId="2102" applyNumberFormat="1" applyFont="1" applyFill="1" applyBorder="1" applyAlignment="1" applyProtection="1">
      <alignment horizontal="center" vertical="center"/>
    </xf>
    <xf numFmtId="0" fontId="39" fillId="97" borderId="9" xfId="2102" applyNumberFormat="1" applyFont="1" applyFill="1" applyBorder="1" applyAlignment="1" applyProtection="1">
      <alignment horizontal="center" vertical="center"/>
    </xf>
    <xf numFmtId="0" fontId="39" fillId="97" borderId="96" xfId="2102" applyNumberFormat="1" applyFont="1" applyFill="1" applyBorder="1" applyAlignment="1" applyProtection="1">
      <alignment horizontal="center" vertical="center"/>
    </xf>
    <xf numFmtId="0" fontId="39" fillId="97" borderId="113" xfId="2102" applyNumberFormat="1" applyFont="1" applyFill="1" applyBorder="1" applyAlignment="1" applyProtection="1">
      <alignment horizontal="center" vertical="center"/>
    </xf>
    <xf numFmtId="4" fontId="39" fillId="97" borderId="9" xfId="2102" applyNumberFormat="1" applyFont="1" applyFill="1" applyBorder="1" applyAlignment="1" applyProtection="1">
      <alignment horizontal="right" vertical="center"/>
    </xf>
    <xf numFmtId="4" fontId="39" fillId="97" borderId="96" xfId="2102" applyNumberFormat="1" applyFont="1" applyFill="1" applyBorder="1" applyAlignment="1" applyProtection="1">
      <alignment horizontal="right" vertical="center"/>
    </xf>
    <xf numFmtId="4" fontId="39" fillId="97" borderId="101" xfId="2102" applyNumberFormat="1" applyFont="1" applyFill="1" applyBorder="1" applyAlignment="1" applyProtection="1">
      <alignment horizontal="right" vertical="center"/>
    </xf>
    <xf numFmtId="4" fontId="3" fillId="97" borderId="9" xfId="2102" applyNumberFormat="1" applyFont="1" applyFill="1" applyBorder="1" applyAlignment="1" applyProtection="1">
      <alignment horizontal="right" vertical="center"/>
      <protection locked="0"/>
    </xf>
    <xf numFmtId="0" fontId="3" fillId="0" borderId="0" xfId="2102" applyNumberFormat="1" applyFont="1" applyAlignment="1" applyProtection="1">
      <alignment vertical="top"/>
    </xf>
    <xf numFmtId="4" fontId="39" fillId="0" borderId="97" xfId="2102" applyNumberFormat="1" applyFont="1" applyFill="1" applyBorder="1" applyAlignment="1" applyProtection="1">
      <alignment horizontal="center" vertical="center"/>
    </xf>
    <xf numFmtId="0" fontId="217" fillId="0" borderId="96" xfId="2102" applyNumberFormat="1" applyFont="1" applyFill="1" applyBorder="1" applyAlignment="1" applyProtection="1">
      <alignment vertical="center"/>
    </xf>
    <xf numFmtId="0" fontId="39" fillId="0" borderId="112" xfId="2102" applyNumberFormat="1" applyFont="1" applyBorder="1" applyAlignment="1" applyProtection="1">
      <alignment horizontal="center" vertical="center"/>
    </xf>
    <xf numFmtId="0" fontId="39" fillId="0" borderId="9" xfId="2102" applyNumberFormat="1" applyFont="1" applyBorder="1" applyAlignment="1" applyProtection="1">
      <alignment horizontal="center" vertical="center"/>
    </xf>
    <xf numFmtId="0" fontId="39" fillId="0" borderId="96" xfId="2102" applyNumberFormat="1" applyFont="1" applyBorder="1" applyAlignment="1" applyProtection="1">
      <alignment horizontal="center" vertical="center"/>
    </xf>
    <xf numFmtId="0" fontId="39" fillId="0" borderId="113" xfId="2102" applyNumberFormat="1" applyFont="1" applyBorder="1" applyAlignment="1" applyProtection="1">
      <alignment horizontal="center" vertical="center"/>
    </xf>
    <xf numFmtId="4" fontId="39" fillId="0" borderId="117" xfId="2102" applyNumberFormat="1" applyFont="1" applyFill="1" applyBorder="1" applyAlignment="1" applyProtection="1">
      <alignment horizontal="center" vertical="center"/>
    </xf>
    <xf numFmtId="0" fontId="3" fillId="0" borderId="118" xfId="2102" applyFont="1" applyBorder="1" applyAlignment="1" applyProtection="1">
      <alignment vertical="top"/>
    </xf>
    <xf numFmtId="0" fontId="39" fillId="0" borderId="119" xfId="2102" applyNumberFormat="1" applyFont="1" applyBorder="1" applyAlignment="1" applyProtection="1">
      <alignment horizontal="center" vertical="center"/>
    </xf>
    <xf numFmtId="0" fontId="39" fillId="0" borderId="120" xfId="2102" applyNumberFormat="1" applyFont="1" applyBorder="1" applyAlignment="1" applyProtection="1">
      <alignment horizontal="center" vertical="center"/>
    </xf>
    <xf numFmtId="0" fontId="39" fillId="0" borderId="116" xfId="2102" applyNumberFormat="1" applyFont="1" applyBorder="1" applyAlignment="1" applyProtection="1">
      <alignment horizontal="center" vertical="center"/>
    </xf>
    <xf numFmtId="0" fontId="39" fillId="0" borderId="121" xfId="2102" applyNumberFormat="1" applyFont="1" applyBorder="1" applyAlignment="1" applyProtection="1">
      <alignment horizontal="center" vertical="center"/>
    </xf>
    <xf numFmtId="4" fontId="39" fillId="39" borderId="120" xfId="2102" applyNumberFormat="1" applyFont="1" applyFill="1" applyBorder="1" applyAlignment="1" applyProtection="1">
      <alignment horizontal="right" vertical="center"/>
    </xf>
    <xf numFmtId="4" fontId="39" fillId="40" borderId="120" xfId="2102" applyNumberFormat="1" applyFont="1" applyFill="1" applyBorder="1" applyAlignment="1" applyProtection="1">
      <alignment horizontal="right" vertical="center"/>
      <protection locked="0"/>
    </xf>
    <xf numFmtId="4" fontId="39" fillId="40" borderId="116" xfId="2102" applyNumberFormat="1" applyFont="1" applyFill="1" applyBorder="1" applyAlignment="1" applyProtection="1">
      <alignment horizontal="right" vertical="center"/>
      <protection locked="0"/>
    </xf>
    <xf numFmtId="4" fontId="39" fillId="39" borderId="122" xfId="2102" applyNumberFormat="1" applyFont="1" applyFill="1" applyBorder="1" applyAlignment="1" applyProtection="1">
      <alignment horizontal="right" vertical="center"/>
    </xf>
    <xf numFmtId="0" fontId="182" fillId="0" borderId="0" xfId="2102" applyFont="1" applyAlignment="1" applyProtection="1">
      <alignment vertical="top"/>
    </xf>
    <xf numFmtId="0" fontId="3" fillId="0" borderId="0" xfId="2102" applyFont="1" applyBorder="1" applyAlignment="1" applyProtection="1">
      <alignment horizontal="center" vertical="top"/>
    </xf>
    <xf numFmtId="0" fontId="159" fillId="0" borderId="0" xfId="32" applyNumberFormat="1" applyFont="1" applyBorder="1" applyAlignment="1" applyProtection="1">
      <alignment horizontal="center" vertical="center" wrapText="1"/>
    </xf>
    <xf numFmtId="49" fontId="219" fillId="108" borderId="123" xfId="2106" applyNumberFormat="1" applyFont="1" applyFill="1" applyBorder="1" applyAlignment="1" applyProtection="1">
      <alignment horizontal="center" vertical="center" wrapText="1"/>
    </xf>
    <xf numFmtId="0" fontId="182" fillId="0" borderId="0" xfId="1211" applyFont="1"/>
    <xf numFmtId="4" fontId="21" fillId="39" borderId="123" xfId="2102" applyNumberFormat="1" applyFont="1" applyFill="1" applyBorder="1" applyAlignment="1" applyProtection="1">
      <alignment horizontal="right" vertical="center"/>
    </xf>
    <xf numFmtId="0" fontId="3" fillId="0" borderId="0" xfId="2102"/>
    <xf numFmtId="0" fontId="179" fillId="0" borderId="0" xfId="2102" applyFont="1" applyAlignment="1">
      <alignment horizontal="right"/>
    </xf>
    <xf numFmtId="0" fontId="208" fillId="0" borderId="0" xfId="2102" applyFont="1"/>
    <xf numFmtId="0" fontId="3" fillId="0" borderId="11" xfId="2102" applyBorder="1" applyAlignment="1">
      <alignment horizontal="center" vertical="center" wrapText="1"/>
    </xf>
    <xf numFmtId="0" fontId="3" fillId="0" borderId="0" xfId="2102" applyAlignment="1">
      <alignment vertical="center"/>
    </xf>
    <xf numFmtId="0" fontId="3" fillId="0" borderId="11" xfId="2102" applyBorder="1" applyAlignment="1">
      <alignment horizontal="center"/>
    </xf>
    <xf numFmtId="0" fontId="3" fillId="0" borderId="11" xfId="2102" applyBorder="1" applyAlignment="1">
      <alignment vertical="center"/>
    </xf>
    <xf numFmtId="0" fontId="3" fillId="0" borderId="11" xfId="2102" applyBorder="1" applyAlignment="1">
      <alignment vertical="center" wrapText="1"/>
    </xf>
    <xf numFmtId="0" fontId="3" fillId="0" borderId="11" xfId="2102" applyBorder="1"/>
    <xf numFmtId="0" fontId="208" fillId="0" borderId="0" xfId="2102" applyFont="1" applyFill="1" applyBorder="1" applyAlignment="1">
      <alignment vertical="center"/>
    </xf>
    <xf numFmtId="0" fontId="3" fillId="0" borderId="15" xfId="2102" applyBorder="1" applyAlignment="1">
      <alignment horizontal="center" vertical="center"/>
    </xf>
    <xf numFmtId="0" fontId="3" fillId="0" borderId="15" xfId="2102" applyBorder="1" applyAlignment="1">
      <alignment horizontal="center" vertical="center" wrapText="1"/>
    </xf>
    <xf numFmtId="0" fontId="208" fillId="0" borderId="11" xfId="2102" applyFont="1" applyBorder="1" applyAlignment="1">
      <alignment horizontal="center" vertical="center" wrapText="1"/>
    </xf>
    <xf numFmtId="0" fontId="208" fillId="0" borderId="11" xfId="2102" applyFont="1" applyBorder="1" applyAlignment="1">
      <alignment horizontal="center"/>
    </xf>
    <xf numFmtId="0" fontId="208" fillId="0" borderId="11" xfId="2102" applyFont="1" applyBorder="1"/>
    <xf numFmtId="0" fontId="221" fillId="0" borderId="11" xfId="2102" applyFont="1" applyBorder="1" applyAlignment="1">
      <alignment horizontal="left" vertical="center" wrapText="1" indent="3"/>
    </xf>
    <xf numFmtId="171" fontId="208" fillId="0" borderId="11" xfId="2102" applyNumberFormat="1" applyFont="1" applyBorder="1"/>
    <xf numFmtId="171" fontId="3" fillId="0" borderId="0" xfId="2102" applyNumberFormat="1"/>
    <xf numFmtId="0" fontId="3" fillId="0" borderId="11" xfId="2102" applyBorder="1" applyAlignment="1">
      <alignment horizontal="center" vertical="center"/>
    </xf>
    <xf numFmtId="0" fontId="3" fillId="0" borderId="11" xfId="2102" applyBorder="1" applyAlignment="1">
      <alignment horizontal="left" vertical="center" wrapText="1"/>
    </xf>
    <xf numFmtId="171" fontId="208" fillId="0" borderId="11" xfId="2102" applyNumberFormat="1" applyFont="1" applyBorder="1" applyAlignment="1">
      <alignment horizontal="center"/>
    </xf>
    <xf numFmtId="0" fontId="11" fillId="91" borderId="11" xfId="0" applyFont="1" applyFill="1" applyBorder="1" applyAlignment="1">
      <alignment vertical="center" wrapText="1"/>
    </xf>
    <xf numFmtId="0" fontId="52" fillId="91" borderId="11" xfId="0" applyFont="1" applyFill="1" applyBorder="1"/>
    <xf numFmtId="0" fontId="11" fillId="91" borderId="11" xfId="0" applyFont="1" applyFill="1" applyBorder="1"/>
    <xf numFmtId="173" fontId="52" fillId="91" borderId="11" xfId="0" applyNumberFormat="1" applyFont="1" applyFill="1" applyBorder="1"/>
    <xf numFmtId="0" fontId="18" fillId="91" borderId="11" xfId="0" applyFont="1" applyFill="1" applyBorder="1"/>
    <xf numFmtId="0" fontId="52" fillId="94" borderId="11" xfId="0" applyFont="1" applyFill="1" applyBorder="1" applyAlignment="1">
      <alignment horizontal="center"/>
    </xf>
    <xf numFmtId="0" fontId="52" fillId="94" borderId="11" xfId="0" applyFont="1" applyFill="1" applyBorder="1" applyAlignment="1">
      <alignment horizontal="center" vertical="top"/>
    </xf>
    <xf numFmtId="3" fontId="52" fillId="94" borderId="11" xfId="0" applyNumberFormat="1" applyFont="1" applyFill="1" applyBorder="1" applyAlignment="1">
      <alignment horizontal="center"/>
    </xf>
    <xf numFmtId="3" fontId="18" fillId="94" borderId="11" xfId="0" applyNumberFormat="1" applyFont="1" applyFill="1" applyBorder="1" applyAlignment="1">
      <alignment horizontal="center" vertical="center"/>
    </xf>
    <xf numFmtId="0" fontId="250" fillId="0" borderId="11" xfId="2083" applyFont="1" applyBorder="1" applyAlignment="1">
      <alignment horizontal="center" vertical="center"/>
    </xf>
    <xf numFmtId="224" fontId="250" fillId="0" borderId="11" xfId="2083" applyNumberFormat="1" applyFont="1" applyBorder="1" applyAlignment="1">
      <alignment horizontal="center" vertical="center"/>
    </xf>
    <xf numFmtId="0" fontId="9" fillId="0" borderId="131" xfId="4669" applyFont="1" applyBorder="1" applyAlignment="1">
      <alignment horizontal="center" vertical="center"/>
    </xf>
    <xf numFmtId="0" fontId="9" fillId="0" borderId="11" xfId="4669" applyFont="1" applyBorder="1" applyAlignment="1">
      <alignment horizontal="center" vertical="center"/>
    </xf>
    <xf numFmtId="0" fontId="9" fillId="0" borderId="11" xfId="4669" applyFont="1" applyBorder="1" applyAlignment="1">
      <alignment horizontal="center" vertical="center" wrapText="1"/>
    </xf>
    <xf numFmtId="0" fontId="61" fillId="0" borderId="11" xfId="2090" applyFont="1" applyBorder="1" applyAlignment="1">
      <alignment horizontal="center" vertical="center" wrapText="1"/>
    </xf>
    <xf numFmtId="0" fontId="35" fillId="0" borderId="11" xfId="4669" applyBorder="1" applyAlignment="1">
      <alignment horizontal="left" vertical="center" wrapText="1"/>
    </xf>
    <xf numFmtId="0" fontId="35" fillId="0" borderId="11" xfId="4669" applyBorder="1"/>
    <xf numFmtId="0" fontId="35" fillId="0" borderId="0" xfId="4669"/>
    <xf numFmtId="0" fontId="9" fillId="0" borderId="131" xfId="2088" applyBorder="1" applyAlignment="1">
      <alignment horizontal="left"/>
    </xf>
    <xf numFmtId="0" fontId="35" fillId="27" borderId="11" xfId="4669" applyFill="1" applyBorder="1" applyAlignment="1">
      <alignment vertical="center" wrapText="1"/>
    </xf>
    <xf numFmtId="2" fontId="35" fillId="27" borderId="11" xfId="4669" applyNumberFormat="1" applyFill="1" applyBorder="1" applyAlignment="1">
      <alignment horizontal="center" vertical="center"/>
    </xf>
    <xf numFmtId="0" fontId="184" fillId="27" borderId="11" xfId="4669" applyFont="1" applyFill="1" applyBorder="1" applyAlignment="1">
      <alignment vertical="center" wrapText="1"/>
    </xf>
    <xf numFmtId="0" fontId="186" fillId="0" borderId="11" xfId="2088" applyFont="1" applyBorder="1" applyAlignment="1">
      <alignment horizontal="center" vertical="center"/>
    </xf>
    <xf numFmtId="0" fontId="67" fillId="0" borderId="11" xfId="2088" applyFont="1" applyBorder="1" applyAlignment="1">
      <alignment horizontal="center" vertical="center"/>
    </xf>
    <xf numFmtId="170" fontId="35" fillId="27" borderId="11" xfId="4669" applyNumberFormat="1" applyFill="1" applyBorder="1" applyAlignment="1">
      <alignment horizontal="center" vertical="center"/>
    </xf>
    <xf numFmtId="1" fontId="35" fillId="27" borderId="11" xfId="4669" applyNumberFormat="1" applyFill="1" applyBorder="1" applyAlignment="1">
      <alignment horizontal="center" vertical="center"/>
    </xf>
    <xf numFmtId="0" fontId="9" fillId="0" borderId="131" xfId="2088" applyBorder="1" applyAlignment="1">
      <alignment horizontal="left" vertical="center" wrapText="1"/>
    </xf>
    <xf numFmtId="0" fontId="35" fillId="27" borderId="11" xfId="4669" applyFill="1" applyBorder="1" applyAlignment="1">
      <alignment horizontal="center" vertical="center"/>
    </xf>
    <xf numFmtId="0" fontId="35" fillId="0" borderId="11" xfId="4669" applyBorder="1" applyAlignment="1">
      <alignment horizontal="center" vertical="center"/>
    </xf>
    <xf numFmtId="0" fontId="35" fillId="0" borderId="131" xfId="4669" applyBorder="1" applyAlignment="1">
      <alignment horizontal="left"/>
    </xf>
    <xf numFmtId="170" fontId="35" fillId="0" borderId="11" xfId="4669" applyNumberFormat="1" applyBorder="1" applyAlignment="1">
      <alignment horizontal="center" vertical="center"/>
    </xf>
    <xf numFmtId="0" fontId="67" fillId="0" borderId="11" xfId="4669" applyFont="1" applyBorder="1" applyAlignment="1">
      <alignment horizontal="center" vertical="center"/>
    </xf>
    <xf numFmtId="170" fontId="35" fillId="105" borderId="11" xfId="4669" applyNumberFormat="1" applyFill="1" applyBorder="1" applyAlignment="1">
      <alignment horizontal="center" vertical="center"/>
    </xf>
    <xf numFmtId="176" fontId="35" fillId="105" borderId="11" xfId="4669" applyNumberFormat="1" applyFill="1" applyBorder="1" applyAlignment="1">
      <alignment horizontal="center" vertical="center"/>
    </xf>
    <xf numFmtId="3" fontId="35" fillId="105" borderId="11" xfId="4669" applyNumberFormat="1" applyFill="1" applyBorder="1" applyAlignment="1">
      <alignment horizontal="center" vertical="center"/>
    </xf>
    <xf numFmtId="0" fontId="67" fillId="0" borderId="11" xfId="2088" applyFont="1" applyBorder="1" applyAlignment="1">
      <alignment horizontal="center" vertical="center" wrapText="1"/>
    </xf>
    <xf numFmtId="223" fontId="0" fillId="30" borderId="11" xfId="0" applyNumberFormat="1" applyFill="1" applyBorder="1"/>
    <xf numFmtId="227" fontId="0" fillId="30" borderId="11" xfId="0" applyNumberFormat="1" applyFill="1" applyBorder="1"/>
    <xf numFmtId="0" fontId="10" fillId="0" borderId="0" xfId="0" applyFont="1" applyBorder="1" applyAlignment="1">
      <alignment horizontal="left"/>
    </xf>
    <xf numFmtId="0" fontId="10" fillId="0" borderId="11" xfId="0" applyFont="1" applyBorder="1" applyAlignment="1">
      <alignment horizontal="left" wrapText="1"/>
    </xf>
    <xf numFmtId="0" fontId="10" fillId="0" borderId="11" xfId="0" applyFont="1" applyBorder="1" applyAlignment="1">
      <alignment horizontal="center"/>
    </xf>
    <xf numFmtId="0" fontId="10" fillId="0" borderId="0" xfId="0" applyFont="1" applyAlignment="1">
      <alignment horizontal="left"/>
    </xf>
    <xf numFmtId="0" fontId="13" fillId="0" borderId="0" xfId="0" applyFont="1" applyAlignment="1">
      <alignment horizontal="center" wrapText="1"/>
    </xf>
    <xf numFmtId="0" fontId="10" fillId="0" borderId="11" xfId="0" applyFont="1" applyBorder="1" applyAlignment="1">
      <alignment horizontal="center" vertical="top" wrapText="1"/>
    </xf>
    <xf numFmtId="0" fontId="26" fillId="0" borderId="11" xfId="0" applyFont="1" applyBorder="1"/>
    <xf numFmtId="0" fontId="12" fillId="0" borderId="0" xfId="0" applyFont="1" applyBorder="1" applyAlignment="1">
      <alignment horizontal="center" vertical="justify"/>
    </xf>
    <xf numFmtId="0" fontId="28" fillId="0" borderId="11" xfId="0" applyFont="1" applyBorder="1" applyAlignment="1">
      <alignment horizontal="center" vertical="center"/>
    </xf>
    <xf numFmtId="0" fontId="12" fillId="0" borderId="0" xfId="0" applyFont="1" applyAlignment="1">
      <alignment horizontal="center" wrapText="1"/>
    </xf>
    <xf numFmtId="0" fontId="0" fillId="0" borderId="11" xfId="0" applyBorder="1"/>
    <xf numFmtId="0" fontId="0" fillId="90" borderId="11" xfId="0" applyFill="1" applyBorder="1" applyAlignment="1">
      <alignment horizontal="center" vertical="center" wrapText="1"/>
    </xf>
    <xf numFmtId="0" fontId="26" fillId="0" borderId="11" xfId="0" applyFont="1" applyBorder="1" applyAlignment="1">
      <alignment horizontal="left"/>
    </xf>
    <xf numFmtId="0" fontId="0" fillId="0" borderId="11" xfId="0" applyBorder="1" applyAlignment="1">
      <alignment horizontal="left"/>
    </xf>
    <xf numFmtId="4" fontId="10" fillId="0" borderId="11" xfId="0" applyNumberFormat="1" applyFont="1" applyBorder="1" applyAlignment="1">
      <alignment horizontal="left" wrapText="1"/>
    </xf>
    <xf numFmtId="4" fontId="10" fillId="0" borderId="11" xfId="0" applyNumberFormat="1" applyFont="1" applyBorder="1" applyAlignment="1">
      <alignment horizontal="left" vertical="center" wrapText="1"/>
    </xf>
    <xf numFmtId="0" fontId="69" fillId="0" borderId="11" xfId="0" applyFont="1" applyBorder="1" applyAlignment="1">
      <alignment horizontal="center" vertical="center"/>
    </xf>
    <xf numFmtId="0" fontId="17" fillId="0" borderId="0" xfId="0" applyFont="1" applyBorder="1" applyAlignment="1">
      <alignment horizontal="left"/>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9" xfId="0" applyFont="1" applyBorder="1" applyAlignment="1">
      <alignment horizontal="center" vertical="center"/>
    </xf>
    <xf numFmtId="0" fontId="10" fillId="0" borderId="14" xfId="0" applyFont="1" applyBorder="1" applyAlignment="1">
      <alignment horizontal="center" vertical="top" wrapText="1"/>
    </xf>
    <xf numFmtId="0" fontId="12" fillId="0" borderId="0" xfId="0" applyFont="1" applyAlignment="1">
      <alignment horizontal="center"/>
    </xf>
    <xf numFmtId="0" fontId="3" fillId="0" borderId="86" xfId="2102" applyNumberFormat="1" applyBorder="1" applyAlignment="1" applyProtection="1">
      <alignment horizontal="center" vertical="center" wrapText="1"/>
    </xf>
    <xf numFmtId="0" fontId="3" fillId="0" borderId="94" xfId="2102" applyNumberFormat="1" applyBorder="1" applyAlignment="1" applyProtection="1">
      <alignment horizontal="center" vertical="center" wrapText="1"/>
    </xf>
    <xf numFmtId="0" fontId="3" fillId="0" borderId="87" xfId="2102" applyNumberFormat="1" applyBorder="1" applyAlignment="1" applyProtection="1">
      <alignment horizontal="center" vertical="center" wrapText="1"/>
    </xf>
    <xf numFmtId="0" fontId="211" fillId="0" borderId="83" xfId="2102" applyFont="1" applyFill="1" applyBorder="1" applyAlignment="1" applyProtection="1">
      <alignment horizontal="center" vertical="center" wrapText="1"/>
    </xf>
    <xf numFmtId="0" fontId="212" fillId="0" borderId="84" xfId="48" applyFont="1" applyBorder="1" applyAlignment="1">
      <alignment horizontal="center"/>
    </xf>
    <xf numFmtId="0" fontId="214" fillId="0" borderId="85" xfId="2102" applyFont="1" applyBorder="1" applyAlignment="1" applyProtection="1">
      <alignment horizontal="center" vertical="center" wrapText="1"/>
    </xf>
    <xf numFmtId="0" fontId="214" fillId="0" borderId="95" xfId="2102" applyFont="1" applyBorder="1" applyAlignment="1" applyProtection="1">
      <alignment horizontal="center" vertical="center" wrapText="1"/>
    </xf>
    <xf numFmtId="0" fontId="159" fillId="0" borderId="86" xfId="2102" applyFont="1" applyBorder="1" applyAlignment="1" applyProtection="1">
      <alignment horizontal="center" vertical="center" wrapText="1"/>
    </xf>
    <xf numFmtId="0" fontId="159" fillId="0" borderId="96" xfId="2102" applyFont="1" applyBorder="1" applyAlignment="1" applyProtection="1">
      <alignment horizontal="center" vertical="center" wrapText="1"/>
    </xf>
    <xf numFmtId="0" fontId="159" fillId="0" borderId="87" xfId="2102" applyFont="1" applyBorder="1" applyAlignment="1" applyProtection="1">
      <alignment horizontal="center" vertical="center" wrapText="1"/>
    </xf>
    <xf numFmtId="0" fontId="159" fillId="0" borderId="97" xfId="2102" applyFont="1" applyBorder="1" applyAlignment="1" applyProtection="1">
      <alignment horizontal="center" vertical="center" wrapText="1"/>
    </xf>
    <xf numFmtId="0" fontId="159" fillId="0" borderId="88" xfId="2102" applyFont="1" applyBorder="1" applyAlignment="1" applyProtection="1">
      <alignment horizontal="center" vertical="center" wrapText="1"/>
    </xf>
    <xf numFmtId="0" fontId="159" fillId="0" borderId="98" xfId="2102" applyFont="1" applyBorder="1" applyAlignment="1" applyProtection="1">
      <alignment horizontal="center" vertical="center" wrapText="1"/>
    </xf>
    <xf numFmtId="0" fontId="159" fillId="0" borderId="103" xfId="2102" applyFont="1" applyBorder="1" applyAlignment="1" applyProtection="1">
      <alignment horizontal="center" vertical="center" wrapText="1"/>
    </xf>
    <xf numFmtId="0" fontId="159" fillId="0" borderId="89" xfId="2102" applyFont="1" applyBorder="1" applyAlignment="1" applyProtection="1">
      <alignment horizontal="center" vertical="center" wrapText="1"/>
    </xf>
    <xf numFmtId="0" fontId="159" fillId="0" borderId="99" xfId="2102" applyFont="1" applyBorder="1" applyAlignment="1" applyProtection="1">
      <alignment horizontal="center" vertical="center" wrapText="1"/>
    </xf>
    <xf numFmtId="0" fontId="159" fillId="0" borderId="104" xfId="2102" applyFont="1" applyBorder="1" applyAlignment="1" applyProtection="1">
      <alignment horizontal="center" vertical="center" wrapText="1"/>
    </xf>
    <xf numFmtId="0" fontId="159" fillId="0" borderId="90" xfId="2102" applyFont="1" applyBorder="1" applyAlignment="1" applyProtection="1">
      <alignment horizontal="center" vertical="center" wrapText="1"/>
    </xf>
    <xf numFmtId="0" fontId="159" fillId="0" borderId="100" xfId="2102" applyFont="1" applyBorder="1" applyAlignment="1" applyProtection="1">
      <alignment horizontal="center" vertical="center" wrapText="1"/>
    </xf>
    <xf numFmtId="0" fontId="159" fillId="0" borderId="105" xfId="2102" applyFont="1" applyBorder="1" applyAlignment="1" applyProtection="1">
      <alignment horizontal="center" vertical="center" wrapText="1"/>
    </xf>
    <xf numFmtId="0" fontId="159" fillId="0" borderId="91" xfId="32" applyFont="1" applyFill="1" applyBorder="1" applyAlignment="1" applyProtection="1">
      <alignment horizontal="center" vertical="center" wrapText="1"/>
    </xf>
    <xf numFmtId="0" fontId="159" fillId="0" borderId="92" xfId="32" applyFont="1" applyFill="1" applyBorder="1" applyAlignment="1" applyProtection="1">
      <alignment horizontal="center" vertical="center" wrapText="1"/>
    </xf>
    <xf numFmtId="0" fontId="159" fillId="0" borderId="93" xfId="32" applyFont="1" applyFill="1" applyBorder="1" applyAlignment="1" applyProtection="1">
      <alignment horizontal="center" vertical="center" wrapText="1"/>
    </xf>
    <xf numFmtId="0" fontId="159" fillId="0" borderId="86" xfId="32" applyFont="1" applyFill="1" applyBorder="1" applyAlignment="1" applyProtection="1">
      <alignment horizontal="center" vertical="center" wrapText="1"/>
    </xf>
    <xf numFmtId="0" fontId="159" fillId="0" borderId="87" xfId="32" applyFont="1" applyFill="1" applyBorder="1" applyAlignment="1" applyProtection="1">
      <alignment horizontal="center" vertical="center" wrapText="1"/>
    </xf>
    <xf numFmtId="0" fontId="3" fillId="0" borderId="92" xfId="2102" applyNumberFormat="1" applyBorder="1" applyAlignment="1" applyProtection="1">
      <alignment horizontal="center" vertical="center" wrapText="1"/>
    </xf>
    <xf numFmtId="0" fontId="3" fillId="0" borderId="102" xfId="2102" applyNumberFormat="1" applyBorder="1" applyAlignment="1" applyProtection="1">
      <alignment horizontal="center" vertical="center" wrapText="1"/>
    </xf>
    <xf numFmtId="0" fontId="3" fillId="0" borderId="106" xfId="2102" applyFont="1" applyBorder="1" applyAlignment="1" applyProtection="1">
      <alignment horizontal="left" vertical="center"/>
    </xf>
    <xf numFmtId="0" fontId="3" fillId="0" borderId="111" xfId="2102" applyFont="1" applyBorder="1" applyAlignment="1" applyProtection="1">
      <alignment horizontal="left" vertical="center"/>
    </xf>
    <xf numFmtId="0" fontId="3" fillId="0" borderId="114" xfId="2102" applyFont="1" applyBorder="1" applyAlignment="1" applyProtection="1">
      <alignment horizontal="left" vertical="center"/>
    </xf>
    <xf numFmtId="0" fontId="3" fillId="0" borderId="96" xfId="2102" applyFont="1" applyFill="1" applyBorder="1" applyAlignment="1" applyProtection="1">
      <alignment horizontal="center" vertical="center"/>
    </xf>
    <xf numFmtId="0" fontId="3" fillId="0" borderId="97" xfId="2102" applyFont="1" applyFill="1" applyBorder="1" applyAlignment="1" applyProtection="1">
      <alignment horizontal="center" vertical="center"/>
    </xf>
    <xf numFmtId="0" fontId="3" fillId="0" borderId="96" xfId="2102" applyFont="1" applyBorder="1" applyAlignment="1" applyProtection="1">
      <alignment horizontal="center" vertical="center"/>
    </xf>
    <xf numFmtId="0" fontId="3" fillId="0" borderId="97" xfId="2102" applyFont="1" applyBorder="1" applyAlignment="1" applyProtection="1">
      <alignment horizontal="center" vertical="center"/>
    </xf>
    <xf numFmtId="0" fontId="39" fillId="0" borderId="95" xfId="2102" applyNumberFormat="1" applyFont="1" applyBorder="1" applyAlignment="1" applyProtection="1">
      <alignment horizontal="center" vertical="center"/>
    </xf>
    <xf numFmtId="0" fontId="39" fillId="0" borderId="96" xfId="2102" applyNumberFormat="1" applyFont="1" applyBorder="1" applyAlignment="1" applyProtection="1">
      <alignment horizontal="center" vertical="center"/>
    </xf>
    <xf numFmtId="0" fontId="39" fillId="0" borderId="115" xfId="2102" applyNumberFormat="1" applyFont="1" applyBorder="1" applyAlignment="1" applyProtection="1">
      <alignment horizontal="center" vertical="center"/>
    </xf>
    <xf numFmtId="0" fontId="39" fillId="0" borderId="116" xfId="2102" applyNumberFormat="1" applyFont="1" applyBorder="1" applyAlignment="1" applyProtection="1">
      <alignment horizontal="center" vertical="center"/>
    </xf>
    <xf numFmtId="0" fontId="10" fillId="30" borderId="11" xfId="0" applyFont="1" applyFill="1" applyBorder="1" applyAlignment="1">
      <alignment horizontal="center" vertical="center" wrapText="1"/>
    </xf>
    <xf numFmtId="0" fontId="13" fillId="90" borderId="11" xfId="0" applyFont="1" applyFill="1" applyBorder="1" applyAlignment="1">
      <alignment horizontal="center" vertical="center" wrapText="1"/>
    </xf>
    <xf numFmtId="0" fontId="10" fillId="90" borderId="11" xfId="0" applyFont="1" applyFill="1" applyBorder="1" applyAlignment="1">
      <alignment horizontal="center" vertical="center" wrapText="1"/>
    </xf>
    <xf numFmtId="0" fontId="10" fillId="27" borderId="11" xfId="0" applyFont="1" applyFill="1" applyBorder="1" applyAlignment="1">
      <alignment horizontal="center" vertical="center" wrapText="1"/>
    </xf>
    <xf numFmtId="0" fontId="24" fillId="0" borderId="0" xfId="0" applyFont="1" applyAlignment="1">
      <alignment horizontal="left"/>
    </xf>
    <xf numFmtId="0" fontId="0" fillId="0" borderId="11" xfId="0" applyBorder="1" applyAlignment="1">
      <alignment horizontal="center" vertical="center"/>
    </xf>
    <xf numFmtId="0" fontId="0" fillId="0" borderId="11" xfId="0" applyBorder="1" applyAlignment="1">
      <alignment horizontal="left" wrapText="1"/>
    </xf>
    <xf numFmtId="0" fontId="13" fillId="27" borderId="25" xfId="0" applyFont="1" applyFill="1" applyBorder="1" applyAlignment="1">
      <alignment horizontal="center" vertical="center" wrapText="1"/>
    </xf>
    <xf numFmtId="0" fontId="10" fillId="27" borderId="43" xfId="0" applyFont="1" applyFill="1" applyBorder="1" applyAlignment="1">
      <alignment horizontal="center" vertical="center" wrapText="1"/>
    </xf>
    <xf numFmtId="0" fontId="10" fillId="27" borderId="42" xfId="0" applyFont="1" applyFill="1" applyBorder="1" applyAlignment="1">
      <alignment horizontal="center" vertical="center" wrapText="1"/>
    </xf>
    <xf numFmtId="0" fontId="10" fillId="27" borderId="25" xfId="0" applyFont="1" applyFill="1" applyBorder="1" applyAlignment="1">
      <alignment horizontal="center" vertical="center" wrapText="1"/>
    </xf>
    <xf numFmtId="0" fontId="10" fillId="27" borderId="44" xfId="0" applyFont="1" applyFill="1" applyBorder="1" applyAlignment="1">
      <alignment horizontal="center" vertical="center" wrapText="1"/>
    </xf>
    <xf numFmtId="0" fontId="10" fillId="27" borderId="46" xfId="0" applyFont="1" applyFill="1" applyBorder="1" applyAlignment="1">
      <alignment horizontal="center" vertical="center" wrapText="1"/>
    </xf>
    <xf numFmtId="0" fontId="25" fillId="0" borderId="21" xfId="0" applyFont="1" applyBorder="1" applyAlignment="1">
      <alignment horizontal="center" wrapText="1"/>
    </xf>
    <xf numFmtId="0" fontId="25" fillId="0" borderId="0" xfId="0" applyFont="1" applyBorder="1" applyAlignment="1">
      <alignment horizontal="center" wrapText="1"/>
    </xf>
    <xf numFmtId="0" fontId="0" fillId="0" borderId="43" xfId="0" applyBorder="1" applyAlignment="1">
      <alignment horizontal="center" vertical="center"/>
    </xf>
    <xf numFmtId="0" fontId="0" fillId="0" borderId="32" xfId="0" applyBorder="1" applyAlignment="1">
      <alignment horizontal="center" vertical="center"/>
    </xf>
    <xf numFmtId="0" fontId="0" fillId="0" borderId="0" xfId="0" applyBorder="1" applyAlignment="1">
      <alignment horizontal="left" wrapText="1"/>
    </xf>
    <xf numFmtId="0" fontId="0" fillId="0" borderId="15" xfId="0" applyBorder="1" applyAlignment="1">
      <alignment horizontal="left" wrapText="1"/>
    </xf>
    <xf numFmtId="0" fontId="0" fillId="0" borderId="43" xfId="0" applyBorder="1" applyAlignment="1">
      <alignment horizontal="center"/>
    </xf>
    <xf numFmtId="0" fontId="0" fillId="0" borderId="32" xfId="0" applyBorder="1" applyAlignment="1">
      <alignment horizontal="center"/>
    </xf>
    <xf numFmtId="0" fontId="22" fillId="0" borderId="12" xfId="0" applyFont="1" applyBorder="1" applyAlignment="1">
      <alignment horizontal="center"/>
    </xf>
    <xf numFmtId="0" fontId="14" fillId="27" borderId="17" xfId="0" applyFont="1" applyFill="1" applyBorder="1" applyAlignment="1">
      <alignment horizontal="center" vertical="top" wrapText="1"/>
    </xf>
    <xf numFmtId="0" fontId="14" fillId="27" borderId="12" xfId="0" applyFont="1" applyFill="1" applyBorder="1" applyAlignment="1">
      <alignment horizontal="center" vertical="top" wrapText="1"/>
    </xf>
    <xf numFmtId="0" fontId="14" fillId="27" borderId="13" xfId="0" applyFont="1" applyFill="1" applyBorder="1" applyAlignment="1">
      <alignment horizontal="center" vertical="top" wrapText="1"/>
    </xf>
    <xf numFmtId="0" fontId="22" fillId="0" borderId="0" xfId="0" applyFont="1" applyAlignment="1">
      <alignment horizontal="left"/>
    </xf>
    <xf numFmtId="0" fontId="14" fillId="0" borderId="14" xfId="0" applyFont="1" applyBorder="1" applyAlignment="1">
      <alignment horizontal="center" vertical="top" wrapText="1"/>
    </xf>
    <xf numFmtId="0" fontId="14" fillId="0" borderId="15" xfId="0" applyFont="1" applyBorder="1" applyAlignment="1">
      <alignment horizontal="center" vertical="top"/>
    </xf>
    <xf numFmtId="0" fontId="14" fillId="0" borderId="15" xfId="0" applyFont="1" applyBorder="1" applyAlignment="1">
      <alignment horizontal="center" vertical="top" wrapText="1"/>
    </xf>
    <xf numFmtId="0" fontId="14" fillId="0" borderId="17" xfId="0" applyFont="1" applyBorder="1" applyAlignment="1">
      <alignment horizontal="center" vertical="top" wrapText="1"/>
    </xf>
    <xf numFmtId="0" fontId="14" fillId="0" borderId="12" xfId="0" applyFont="1" applyBorder="1" applyAlignment="1">
      <alignment horizontal="center" vertical="top" wrapText="1"/>
    </xf>
    <xf numFmtId="0" fontId="14" fillId="0" borderId="13" xfId="0" applyFont="1" applyBorder="1" applyAlignment="1">
      <alignment horizontal="center" vertical="top" wrapText="1"/>
    </xf>
    <xf numFmtId="0" fontId="0" fillId="0" borderId="0" xfId="0" applyAlignment="1">
      <alignment horizontal="left"/>
    </xf>
    <xf numFmtId="0" fontId="26" fillId="0" borderId="0" xfId="0" applyFont="1" applyAlignment="1">
      <alignment horizontal="left"/>
    </xf>
    <xf numFmtId="0" fontId="3" fillId="0" borderId="14" xfId="2102" applyBorder="1" applyAlignment="1">
      <alignment horizontal="center" vertical="center"/>
    </xf>
    <xf numFmtId="0" fontId="3" fillId="0" borderId="15" xfId="2102" applyBorder="1" applyAlignment="1">
      <alignment horizontal="center" vertical="center"/>
    </xf>
    <xf numFmtId="0" fontId="208" fillId="0" borderId="0" xfId="2102" applyFont="1" applyAlignment="1">
      <alignment horizontal="center" vertical="center" wrapText="1"/>
    </xf>
    <xf numFmtId="0" fontId="3" fillId="0" borderId="11" xfId="2102" applyBorder="1" applyAlignment="1">
      <alignment horizontal="center" vertical="center"/>
    </xf>
    <xf numFmtId="0" fontId="208" fillId="0" borderId="11" xfId="2102" applyFont="1" applyBorder="1" applyAlignment="1">
      <alignment horizontal="center"/>
    </xf>
    <xf numFmtId="0" fontId="3" fillId="0" borderId="11" xfId="2102" applyBorder="1" applyAlignment="1">
      <alignment horizontal="center"/>
    </xf>
    <xf numFmtId="0" fontId="3" fillId="0" borderId="11" xfId="2102" applyFill="1" applyBorder="1" applyAlignment="1">
      <alignment horizontal="center"/>
    </xf>
    <xf numFmtId="171" fontId="208" fillId="0" borderId="11" xfId="2102" applyNumberFormat="1" applyFont="1" applyBorder="1" applyAlignment="1">
      <alignment horizontal="center"/>
    </xf>
    <xf numFmtId="2" fontId="187" fillId="0" borderId="11" xfId="2083" applyNumberFormat="1" applyFont="1" applyBorder="1" applyAlignment="1">
      <alignment horizontal="center" vertical="center"/>
    </xf>
    <xf numFmtId="0" fontId="22" fillId="0" borderId="20" xfId="0" applyFont="1" applyBorder="1" applyAlignment="1">
      <alignment horizontal="center" vertical="top" wrapText="1"/>
    </xf>
    <xf numFmtId="0" fontId="22" fillId="0" borderId="23" xfId="0" applyFont="1" applyBorder="1" applyAlignment="1">
      <alignment horizontal="center" vertical="top" wrapText="1"/>
    </xf>
    <xf numFmtId="0" fontId="22" fillId="0" borderId="33" xfId="0" applyFont="1" applyBorder="1" applyAlignment="1">
      <alignment horizontal="center" vertical="top" wrapText="1"/>
    </xf>
    <xf numFmtId="0" fontId="24" fillId="0" borderId="22" xfId="0" applyFont="1" applyBorder="1" applyAlignment="1">
      <alignment horizontal="center" vertical="top" wrapText="1"/>
    </xf>
    <xf numFmtId="0" fontId="24" fillId="0" borderId="16" xfId="0" applyFont="1" applyBorder="1" applyAlignment="1">
      <alignment horizontal="center" vertical="top" wrapText="1"/>
    </xf>
    <xf numFmtId="0" fontId="24" fillId="0" borderId="18" xfId="0" applyFont="1" applyBorder="1" applyAlignment="1">
      <alignment horizontal="center" vertical="top" wrapText="1"/>
    </xf>
    <xf numFmtId="0" fontId="22" fillId="0" borderId="17" xfId="0" applyFont="1" applyBorder="1" applyAlignment="1">
      <alignment horizontal="center" vertical="top" wrapText="1"/>
    </xf>
    <xf numFmtId="0" fontId="22" fillId="0" borderId="12" xfId="0" applyFont="1" applyBorder="1" applyAlignment="1">
      <alignment horizontal="center" vertical="top" wrapText="1"/>
    </xf>
    <xf numFmtId="0" fontId="22" fillId="0" borderId="13" xfId="0" applyFont="1" applyBorder="1" applyAlignment="1">
      <alignment horizontal="center" vertical="top" wrapText="1"/>
    </xf>
    <xf numFmtId="49" fontId="14" fillId="0" borderId="17" xfId="0" applyNumberFormat="1" applyFont="1" applyBorder="1" applyAlignment="1">
      <alignment horizontal="left"/>
    </xf>
    <xf numFmtId="49" fontId="14" fillId="0" borderId="13" xfId="0" applyNumberFormat="1" applyFont="1" applyBorder="1" applyAlignment="1">
      <alignment horizontal="left"/>
    </xf>
    <xf numFmtId="0" fontId="14" fillId="0" borderId="19" xfId="0" applyFont="1" applyBorder="1" applyAlignment="1">
      <alignment horizontal="center" vertical="top"/>
    </xf>
    <xf numFmtId="0" fontId="14" fillId="0" borderId="33" xfId="0" applyFont="1" applyBorder="1" applyAlignment="1">
      <alignment horizontal="center" vertical="top" wrapText="1"/>
    </xf>
    <xf numFmtId="0" fontId="14" fillId="0" borderId="36" xfId="0" applyFont="1" applyBorder="1" applyAlignment="1">
      <alignment horizontal="center" vertical="top" wrapText="1"/>
    </xf>
    <xf numFmtId="0" fontId="14" fillId="0" borderId="18" xfId="0" applyFont="1" applyBorder="1" applyAlignment="1">
      <alignment horizontal="center" vertical="top" wrapText="1"/>
    </xf>
    <xf numFmtId="0" fontId="14" fillId="0" borderId="14" xfId="0" applyFont="1" applyBorder="1" applyAlignment="1">
      <alignment horizontal="center" vertical="center" wrapText="1"/>
    </xf>
    <xf numFmtId="0" fontId="14" fillId="0" borderId="19" xfId="0" applyFont="1" applyBorder="1" applyAlignment="1">
      <alignment horizontal="center" vertical="center"/>
    </xf>
    <xf numFmtId="0" fontId="14" fillId="0" borderId="15" xfId="0" applyFont="1" applyBorder="1" applyAlignment="1">
      <alignment horizontal="center" vertical="center"/>
    </xf>
    <xf numFmtId="0" fontId="22" fillId="0" borderId="22" xfId="0" applyFont="1" applyBorder="1" applyAlignment="1">
      <alignment horizontal="center" vertical="top" wrapText="1"/>
    </xf>
    <xf numFmtId="0" fontId="22" fillId="0" borderId="16" xfId="0" applyFont="1" applyBorder="1" applyAlignment="1">
      <alignment horizontal="center" vertical="top" wrapText="1"/>
    </xf>
    <xf numFmtId="0" fontId="22" fillId="0" borderId="18" xfId="0" applyFont="1"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13" fillId="27" borderId="0" xfId="0" applyFont="1" applyFill="1" applyAlignment="1">
      <alignment horizontal="center" wrapText="1"/>
    </xf>
    <xf numFmtId="0" fontId="0" fillId="27" borderId="0" xfId="0" applyFill="1" applyAlignment="1">
      <alignment horizontal="center"/>
    </xf>
    <xf numFmtId="0" fontId="187" fillId="0" borderId="0" xfId="2088" applyFont="1" applyAlignment="1">
      <alignment horizontal="center" vertical="center" wrapText="1"/>
    </xf>
    <xf numFmtId="3" fontId="187" fillId="0" borderId="0" xfId="2088" applyNumberFormat="1" applyFont="1" applyAlignment="1">
      <alignment horizontal="center"/>
    </xf>
    <xf numFmtId="0" fontId="187" fillId="0" borderId="0" xfId="2088" applyFont="1" applyAlignment="1">
      <alignment horizontal="center"/>
    </xf>
    <xf numFmtId="3" fontId="9" fillId="104" borderId="11" xfId="2088" applyNumberFormat="1" applyFill="1" applyBorder="1" applyAlignment="1">
      <alignment horizontal="center" vertical="center"/>
    </xf>
    <xf numFmtId="0" fontId="53" fillId="0" borderId="0" xfId="0" applyFont="1" applyAlignment="1">
      <alignment horizontal="center" wrapText="1"/>
    </xf>
    <xf numFmtId="0" fontId="0" fillId="0" borderId="17"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10" fillId="0" borderId="20" xfId="0" applyFont="1" applyBorder="1" applyAlignment="1"/>
    <xf numFmtId="0" fontId="0" fillId="0" borderId="22" xfId="0" applyBorder="1" applyAlignment="1"/>
    <xf numFmtId="0" fontId="0" fillId="0" borderId="15" xfId="0" applyBorder="1" applyAlignment="1"/>
    <xf numFmtId="0" fontId="10" fillId="0" borderId="33" xfId="0" applyFont="1" applyBorder="1" applyAlignment="1">
      <alignment horizontal="center" wrapText="1"/>
    </xf>
    <xf numFmtId="0" fontId="0" fillId="0" borderId="18" xfId="0" applyBorder="1" applyAlignment="1">
      <alignment horizontal="center" wrapText="1"/>
    </xf>
    <xf numFmtId="4" fontId="67" fillId="31" borderId="14" xfId="2081" applyNumberFormat="1" applyFont="1" applyFill="1" applyBorder="1" applyAlignment="1">
      <alignment horizontal="center" vertical="center"/>
    </xf>
    <xf numFmtId="4" fontId="70" fillId="31" borderId="19" xfId="0" applyNumberFormat="1" applyFont="1" applyFill="1" applyBorder="1" applyAlignment="1">
      <alignment horizontal="center" vertical="center"/>
    </xf>
    <xf numFmtId="4" fontId="70" fillId="31" borderId="15" xfId="0" applyNumberFormat="1" applyFont="1" applyFill="1" applyBorder="1" applyAlignment="1">
      <alignment horizontal="center" vertical="center"/>
    </xf>
    <xf numFmtId="0" fontId="14" fillId="102" borderId="79" xfId="2081" applyFont="1" applyFill="1" applyBorder="1" applyAlignment="1">
      <alignment horizontal="right" vertical="center" wrapText="1"/>
    </xf>
    <xf numFmtId="0" fontId="14" fillId="102" borderId="65" xfId="2081" applyFont="1" applyFill="1" applyBorder="1" applyAlignment="1">
      <alignment horizontal="right" vertical="center" wrapText="1"/>
    </xf>
    <xf numFmtId="0" fontId="14" fillId="102" borderId="80" xfId="2081" applyFont="1" applyFill="1" applyBorder="1" applyAlignment="1">
      <alignment horizontal="right" vertical="center" wrapText="1"/>
    </xf>
    <xf numFmtId="225" fontId="22" fillId="102" borderId="79" xfId="2081" applyNumberFormat="1" applyFont="1" applyFill="1" applyBorder="1" applyAlignment="1">
      <alignment horizontal="center"/>
    </xf>
    <xf numFmtId="225" fontId="22" fillId="102" borderId="65" xfId="2081" applyNumberFormat="1" applyFont="1" applyFill="1" applyBorder="1" applyAlignment="1">
      <alignment horizontal="center"/>
    </xf>
    <xf numFmtId="225" fontId="22" fillId="102" borderId="80" xfId="2081" applyNumberFormat="1" applyFont="1" applyFill="1" applyBorder="1" applyAlignment="1">
      <alignment horizontal="center"/>
    </xf>
    <xf numFmtId="0" fontId="14" fillId="95" borderId="13" xfId="2081" applyNumberFormat="1" applyFont="1" applyFill="1" applyBorder="1" applyAlignment="1">
      <alignment horizontal="center"/>
    </xf>
    <xf numFmtId="0" fontId="14" fillId="95" borderId="11" xfId="2081" applyNumberFormat="1" applyFont="1" applyFill="1" applyBorder="1" applyAlignment="1">
      <alignment horizontal="center"/>
    </xf>
    <xf numFmtId="0" fontId="14" fillId="102" borderId="6" xfId="2081" applyFont="1" applyFill="1" applyBorder="1" applyAlignment="1">
      <alignment horizontal="center" vertical="center" wrapText="1"/>
    </xf>
    <xf numFmtId="0" fontId="14" fillId="102" borderId="69" xfId="2081" applyFont="1" applyFill="1" applyBorder="1" applyAlignment="1">
      <alignment horizontal="center" vertical="center" wrapText="1"/>
    </xf>
    <xf numFmtId="0" fontId="14" fillId="102" borderId="24" xfId="2081" applyFont="1" applyFill="1" applyBorder="1" applyAlignment="1">
      <alignment horizontal="center" vertical="center" wrapText="1"/>
    </xf>
    <xf numFmtId="0" fontId="14" fillId="102" borderId="45" xfId="2081" applyFont="1" applyFill="1" applyBorder="1" applyAlignment="1">
      <alignment horizontal="center" vertical="center" wrapText="1"/>
    </xf>
    <xf numFmtId="0" fontId="14" fillId="102" borderId="19" xfId="2081" applyFont="1" applyFill="1" applyBorder="1" applyAlignment="1">
      <alignment horizontal="center" vertical="center" wrapText="1"/>
    </xf>
    <xf numFmtId="0" fontId="14" fillId="102" borderId="47" xfId="2081" applyFont="1" applyFill="1" applyBorder="1" applyAlignment="1">
      <alignment horizontal="center" vertical="center" wrapText="1"/>
    </xf>
    <xf numFmtId="225" fontId="14" fillId="27" borderId="75" xfId="2081" applyNumberFormat="1" applyFont="1" applyFill="1" applyBorder="1" applyAlignment="1">
      <alignment horizontal="center" vertical="center"/>
    </xf>
    <xf numFmtId="0" fontId="70" fillId="0" borderId="48" xfId="0" applyFont="1" applyBorder="1" applyAlignment="1">
      <alignment horizontal="center" vertical="center"/>
    </xf>
    <xf numFmtId="0" fontId="70" fillId="0" borderId="77" xfId="0" applyFont="1" applyBorder="1" applyAlignment="1">
      <alignment horizontal="center" vertical="center"/>
    </xf>
    <xf numFmtId="225" fontId="14" fillId="31" borderId="59" xfId="2081" applyNumberFormat="1" applyFont="1" applyFill="1" applyBorder="1" applyAlignment="1">
      <alignment horizontal="center" vertical="center"/>
    </xf>
    <xf numFmtId="225" fontId="14" fillId="31" borderId="78" xfId="2081" applyNumberFormat="1" applyFont="1" applyFill="1" applyBorder="1" applyAlignment="1">
      <alignment horizontal="center" vertical="center"/>
    </xf>
    <xf numFmtId="225" fontId="14" fillId="94" borderId="11" xfId="2081" applyNumberFormat="1" applyFont="1" applyFill="1" applyBorder="1" applyAlignment="1">
      <alignment horizontal="center" vertical="center"/>
    </xf>
    <xf numFmtId="2" fontId="67" fillId="0" borderId="14" xfId="2081" applyNumberFormat="1" applyFont="1" applyBorder="1" applyAlignment="1">
      <alignment horizontal="center" vertical="center"/>
    </xf>
    <xf numFmtId="2" fontId="70" fillId="0" borderId="19" xfId="0" applyNumberFormat="1" applyFont="1" applyBorder="1" applyAlignment="1">
      <alignment horizontal="center" vertical="center"/>
    </xf>
    <xf numFmtId="2" fontId="70" fillId="0" borderId="15" xfId="0" applyNumberFormat="1" applyFont="1" applyBorder="1" applyAlignment="1">
      <alignment horizontal="center" vertical="center"/>
    </xf>
    <xf numFmtId="4" fontId="67" fillId="89" borderId="14" xfId="2081" applyNumberFormat="1" applyFont="1" applyFill="1" applyBorder="1" applyAlignment="1">
      <alignment horizontal="center" vertical="center"/>
    </xf>
    <xf numFmtId="4" fontId="70" fillId="89" borderId="19" xfId="0" applyNumberFormat="1" applyFont="1" applyFill="1" applyBorder="1" applyAlignment="1">
      <alignment horizontal="center" vertical="center"/>
    </xf>
    <xf numFmtId="4" fontId="70" fillId="89" borderId="15" xfId="0" applyNumberFormat="1" applyFont="1" applyFill="1" applyBorder="1" applyAlignment="1">
      <alignment horizontal="center" vertical="center"/>
    </xf>
    <xf numFmtId="0" fontId="183" fillId="102" borderId="0" xfId="2081" applyNumberFormat="1" applyFont="1" applyFill="1" applyBorder="1" applyAlignment="1">
      <alignment horizontal="center"/>
    </xf>
    <xf numFmtId="0" fontId="183" fillId="0" borderId="0" xfId="2081" applyNumberFormat="1" applyFont="1" applyBorder="1" applyAlignment="1">
      <alignment horizontal="center"/>
    </xf>
    <xf numFmtId="0" fontId="14" fillId="102" borderId="60" xfId="2081" applyFont="1" applyFill="1" applyBorder="1" applyAlignment="1">
      <alignment horizontal="center" vertical="center" wrapText="1"/>
    </xf>
    <xf numFmtId="0" fontId="14" fillId="102" borderId="63" xfId="2081" applyFont="1" applyFill="1" applyBorder="1" applyAlignment="1">
      <alignment horizontal="center" vertical="center" wrapText="1"/>
    </xf>
    <xf numFmtId="0" fontId="14" fillId="87" borderId="61" xfId="2081" applyNumberFormat="1" applyFont="1" applyFill="1" applyBorder="1" applyAlignment="1">
      <alignment horizontal="center"/>
    </xf>
    <xf numFmtId="0" fontId="14" fillId="87" borderId="62" xfId="2081" applyNumberFormat="1" applyFont="1" applyFill="1" applyBorder="1" applyAlignment="1">
      <alignment horizontal="center"/>
    </xf>
    <xf numFmtId="0" fontId="14" fillId="87" borderId="39" xfId="2081" applyNumberFormat="1" applyFont="1" applyFill="1" applyBorder="1" applyAlignment="1">
      <alignment horizontal="center"/>
    </xf>
    <xf numFmtId="0" fontId="10" fillId="0" borderId="14" xfId="0" applyFont="1" applyBorder="1"/>
    <xf numFmtId="0" fontId="10" fillId="0" borderId="15" xfId="0" applyFont="1" applyBorder="1"/>
    <xf numFmtId="0" fontId="10" fillId="0" borderId="11" xfId="0" applyFont="1" applyBorder="1"/>
    <xf numFmtId="49" fontId="10" fillId="0" borderId="11" xfId="0" applyNumberFormat="1" applyFont="1" applyBorder="1" applyAlignment="1">
      <alignment horizontal="center" vertical="center"/>
    </xf>
    <xf numFmtId="0" fontId="10" fillId="0" borderId="17" xfId="0" applyFont="1" applyBorder="1" applyAlignment="1">
      <alignment horizontal="center" wrapText="1"/>
    </xf>
    <xf numFmtId="0" fontId="10" fillId="0" borderId="14" xfId="0" applyFont="1" applyBorder="1" applyAlignment="1">
      <alignment vertical="top" wrapText="1"/>
    </xf>
    <xf numFmtId="0" fontId="0" fillId="0" borderId="15" xfId="0" applyBorder="1" applyAlignment="1">
      <alignment vertical="top"/>
    </xf>
    <xf numFmtId="0" fontId="13" fillId="0" borderId="1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xf>
    <xf numFmtId="0" fontId="10" fillId="0" borderId="15" xfId="0" applyFont="1" applyBorder="1" applyAlignment="1">
      <alignment horizontal="center"/>
    </xf>
    <xf numFmtId="49" fontId="14" fillId="0" borderId="11" xfId="0" applyNumberFormat="1" applyFont="1" applyBorder="1" applyAlignment="1">
      <alignment horizontal="center" vertical="center"/>
    </xf>
    <xf numFmtId="0" fontId="14" fillId="0" borderId="14" xfId="0" applyFont="1" applyBorder="1" applyAlignment="1">
      <alignment vertical="center" wrapText="1"/>
    </xf>
    <xf numFmtId="0" fontId="14" fillId="0" borderId="15" xfId="0" applyFont="1" applyBorder="1" applyAlignment="1">
      <alignment vertical="center" wrapText="1"/>
    </xf>
    <xf numFmtId="0" fontId="14" fillId="0" borderId="11" xfId="0" applyFont="1" applyBorder="1" applyAlignment="1">
      <alignment horizontal="center" vertical="top" wrapText="1"/>
    </xf>
    <xf numFmtId="0" fontId="14" fillId="0" borderId="11" xfId="0" applyFont="1" applyBorder="1" applyAlignment="1">
      <alignment horizontal="center" vertical="center" wrapText="1"/>
    </xf>
    <xf numFmtId="0" fontId="22" fillId="0" borderId="11" xfId="0" applyFont="1" applyBorder="1" applyAlignment="1">
      <alignment horizontal="center" vertical="center" wrapText="1"/>
    </xf>
    <xf numFmtId="0" fontId="13" fillId="27" borderId="11" xfId="0" applyFont="1" applyFill="1" applyBorder="1" applyAlignment="1">
      <alignment horizontal="center" vertical="center" wrapText="1"/>
    </xf>
    <xf numFmtId="0" fontId="0" fillId="0" borderId="15" xfId="0" applyBorder="1" applyAlignment="1">
      <alignment vertical="center"/>
    </xf>
    <xf numFmtId="0" fontId="27" fillId="0" borderId="12" xfId="0" applyFont="1" applyBorder="1" applyAlignment="1">
      <alignment horizontal="center" vertical="top" wrapText="1"/>
    </xf>
    <xf numFmtId="0" fontId="27" fillId="0" borderId="13" xfId="0" applyFont="1" applyBorder="1" applyAlignment="1">
      <alignment horizontal="center" vertical="top" wrapText="1"/>
    </xf>
    <xf numFmtId="0" fontId="27" fillId="0" borderId="13" xfId="0" applyFont="1" applyBorder="1" applyAlignment="1"/>
    <xf numFmtId="0" fontId="187" fillId="0" borderId="0" xfId="2089" applyFont="1" applyAlignment="1">
      <alignment horizontal="center" vertical="center" wrapText="1"/>
    </xf>
    <xf numFmtId="0" fontId="187" fillId="0" borderId="0" xfId="2089" applyFont="1" applyAlignment="1">
      <alignment horizontal="center"/>
    </xf>
    <xf numFmtId="4" fontId="61" fillId="104" borderId="11" xfId="2089" applyNumberFormat="1" applyFill="1" applyBorder="1" applyAlignment="1">
      <alignment horizontal="center" vertical="center"/>
    </xf>
    <xf numFmtId="1" fontId="186" fillId="104" borderId="11" xfId="4669" applyNumberFormat="1" applyFont="1" applyFill="1" applyBorder="1" applyAlignment="1">
      <alignment horizontal="center" vertical="center"/>
    </xf>
    <xf numFmtId="4" fontId="61" fillId="104" borderId="14" xfId="2089" applyNumberFormat="1" applyFill="1" applyBorder="1" applyAlignment="1">
      <alignment horizontal="center" vertical="center"/>
    </xf>
    <xf numFmtId="4" fontId="61" fillId="104" borderId="19" xfId="2089" applyNumberFormat="1" applyFill="1" applyBorder="1" applyAlignment="1">
      <alignment horizontal="center" vertical="center"/>
    </xf>
    <xf numFmtId="4" fontId="61" fillId="104" borderId="15" xfId="2089" applyNumberFormat="1" applyFill="1" applyBorder="1" applyAlignment="1">
      <alignment horizontal="center" vertical="center"/>
    </xf>
    <xf numFmtId="0" fontId="14" fillId="0" borderId="20" xfId="0" applyFont="1" applyBorder="1" applyAlignment="1">
      <alignment horizontal="center" vertical="top" wrapText="1"/>
    </xf>
    <xf numFmtId="0" fontId="14" fillId="0" borderId="23" xfId="0" applyFont="1" applyBorder="1" applyAlignment="1">
      <alignment horizontal="center" vertical="top" wrapText="1"/>
    </xf>
    <xf numFmtId="0" fontId="14" fillId="0" borderId="22" xfId="0" applyFont="1" applyBorder="1" applyAlignment="1">
      <alignment horizontal="center" vertical="top" wrapText="1"/>
    </xf>
    <xf numFmtId="0" fontId="14" fillId="0" borderId="16" xfId="0" applyFont="1" applyBorder="1" applyAlignment="1">
      <alignment horizontal="center" vertical="top" wrapText="1"/>
    </xf>
    <xf numFmtId="0" fontId="0" fillId="0" borderId="22" xfId="0" applyBorder="1" applyAlignment="1">
      <alignment horizontal="center" vertical="top" wrapText="1"/>
    </xf>
    <xf numFmtId="0" fontId="0" fillId="0" borderId="16" xfId="0" applyBorder="1" applyAlignment="1">
      <alignment horizontal="center" vertical="top" wrapText="1"/>
    </xf>
    <xf numFmtId="0" fontId="0" fillId="0" borderId="18" xfId="0" applyBorder="1" applyAlignment="1">
      <alignment horizontal="center" vertical="top" wrapText="1"/>
    </xf>
  </cellXfs>
  <cellStyles count="4670">
    <cellStyle name=" 1" xfId="56"/>
    <cellStyle name=" 1 2" xfId="57"/>
    <cellStyle name=" 1_Stage1" xfId="58"/>
    <cellStyle name="_x000a_bidires=100_x000d_" xfId="59"/>
    <cellStyle name="%" xfId="60"/>
    <cellStyle name="%_Inputs" xfId="61"/>
    <cellStyle name="%_Inputs (const)" xfId="62"/>
    <cellStyle name="%_Inputs Co" xfId="63"/>
    <cellStyle name="?…?ж?Ш?и [0.00]" xfId="64"/>
    <cellStyle name="?W??_‘O’с?р??" xfId="65"/>
    <cellStyle name="]_x000d__x000a_Zoomed=1_x000d__x000a_Row=0_x000d__x000a_Column=0_x000d__x000a_Height=0_x000d__x000a_Width=0_x000d__x000a_FontName=FoxFont_x000d__x000a_FontStyle=0_x000d__x000a_FontSize=9_x000d__x000a_PrtFontName=FoxPrin" xfId="3756"/>
    <cellStyle name="_04_ДДС_Орел" xfId="2159"/>
    <cellStyle name="_07_ДПН_Астрахань" xfId="2160"/>
    <cellStyle name="_07_ДПН_Тула" xfId="2161"/>
    <cellStyle name="_08.2006" xfId="2162"/>
    <cellStyle name="_CashFlow_2007_проект_02_02_final" xfId="66"/>
    <cellStyle name="_CPI foodimp" xfId="2163"/>
    <cellStyle name="_Ltre01Лесозав." xfId="2164"/>
    <cellStyle name="_macro 2012 var 1" xfId="2165"/>
    <cellStyle name="_Model_RAB Мой" xfId="67"/>
    <cellStyle name="_Model_RAB Мой 2" xfId="68"/>
    <cellStyle name="_Model_RAB Мой 2_OREP.KU.2011.MONTHLY.02(v0.1)" xfId="69"/>
    <cellStyle name="_Model_RAB Мой 2_OREP.KU.2011.MONTHLY.02(v0.4)" xfId="70"/>
    <cellStyle name="_Model_RAB Мой 2_OREP.KU.2011.MONTHLY.11(v1.4)" xfId="71"/>
    <cellStyle name="_Model_RAB Мой 2_UPDATE.OREP.KU.2011.MONTHLY.02.TO.1.2" xfId="72"/>
    <cellStyle name="_Model_RAB Мой_46EE.2011(v1.0)" xfId="73"/>
    <cellStyle name="_Model_RAB Мой_46EE.2011(v1.0)_46TE.2011(v1.0)" xfId="74"/>
    <cellStyle name="_Model_RAB Мой_46EE.2011(v1.0)_INDEX.STATION.2012(v1.0)_" xfId="75"/>
    <cellStyle name="_Model_RAB Мой_46EE.2011(v1.0)_INDEX.STATION.2012(v2.0)" xfId="76"/>
    <cellStyle name="_Model_RAB Мой_46EE.2011(v1.0)_INDEX.STATION.2012(v2.1)" xfId="77"/>
    <cellStyle name="_Model_RAB Мой_46EE.2011(v1.0)_TEPLO.PREDEL.2012.M(v1.1)_test" xfId="78"/>
    <cellStyle name="_Model_RAB Мой_46EE.2011(v1.2)" xfId="79"/>
    <cellStyle name="_Model_RAB Мой_46EP.2012(v0.1)" xfId="80"/>
    <cellStyle name="_Model_RAB Мой_46TE.2011(v1.0)" xfId="81"/>
    <cellStyle name="_Model_RAB Мой_ARMRAZR" xfId="82"/>
    <cellStyle name="_Model_RAB Мой_BALANCE.WARM.2010.FACT(v1.0)" xfId="83"/>
    <cellStyle name="_Model_RAB Мой_BALANCE.WARM.2010.PLAN" xfId="84"/>
    <cellStyle name="_Model_RAB Мой_BALANCE.WARM.2011YEAR(v0.7)" xfId="85"/>
    <cellStyle name="_Model_RAB Мой_BALANCE.WARM.2011YEAR.NEW.UPDATE.SCHEME" xfId="86"/>
    <cellStyle name="_Model_RAB Мой_EE.2REK.P2011.4.78(v0.3)" xfId="87"/>
    <cellStyle name="_Model_RAB Мой_FORM910.2012(v1.1)" xfId="88"/>
    <cellStyle name="_Model_RAB Мой_INVEST.EE.PLAN.4.78(v0.1)" xfId="89"/>
    <cellStyle name="_Model_RAB Мой_INVEST.EE.PLAN.4.78(v0.3)" xfId="90"/>
    <cellStyle name="_Model_RAB Мой_INVEST.EE.PLAN.4.78(v1.0)" xfId="91"/>
    <cellStyle name="_Model_RAB Мой_INVEST.PLAN.4.78(v0.1)" xfId="92"/>
    <cellStyle name="_Model_RAB Мой_INVEST.WARM.PLAN.4.78(v0.1)" xfId="93"/>
    <cellStyle name="_Model_RAB Мой_INVEST_WARM_PLAN" xfId="94"/>
    <cellStyle name="_Model_RAB Мой_NADB.JNVLS.APTEKA.2011(v1.3.3)" xfId="95"/>
    <cellStyle name="_Model_RAB Мой_NADB.JNVLS.APTEKA.2011(v1.3.3)_46TE.2011(v1.0)" xfId="96"/>
    <cellStyle name="_Model_RAB Мой_NADB.JNVLS.APTEKA.2011(v1.3.3)_INDEX.STATION.2012(v1.0)_" xfId="97"/>
    <cellStyle name="_Model_RAB Мой_NADB.JNVLS.APTEKA.2011(v1.3.3)_INDEX.STATION.2012(v2.0)" xfId="98"/>
    <cellStyle name="_Model_RAB Мой_NADB.JNVLS.APTEKA.2011(v1.3.3)_INDEX.STATION.2012(v2.1)" xfId="99"/>
    <cellStyle name="_Model_RAB Мой_NADB.JNVLS.APTEKA.2011(v1.3.3)_TEPLO.PREDEL.2012.M(v1.1)_test" xfId="100"/>
    <cellStyle name="_Model_RAB Мой_NADB.JNVLS.APTEKA.2011(v1.3.4)" xfId="101"/>
    <cellStyle name="_Model_RAB Мой_NADB.JNVLS.APTEKA.2011(v1.3.4)_46TE.2011(v1.0)" xfId="102"/>
    <cellStyle name="_Model_RAB Мой_NADB.JNVLS.APTEKA.2011(v1.3.4)_INDEX.STATION.2012(v1.0)_" xfId="103"/>
    <cellStyle name="_Model_RAB Мой_NADB.JNVLS.APTEKA.2011(v1.3.4)_INDEX.STATION.2012(v2.0)" xfId="104"/>
    <cellStyle name="_Model_RAB Мой_NADB.JNVLS.APTEKA.2011(v1.3.4)_INDEX.STATION.2012(v2.1)" xfId="105"/>
    <cellStyle name="_Model_RAB Мой_NADB.JNVLS.APTEKA.2011(v1.3.4)_TEPLO.PREDEL.2012.M(v1.1)_test" xfId="106"/>
    <cellStyle name="_Model_RAB Мой_PASSPORT.TEPLO.PROIZV(v2.1)" xfId="107"/>
    <cellStyle name="_Model_RAB Мой_PR.PROG.WARM.NOTCOMBI.2012.2.16_v1.4(04.04.11) " xfId="108"/>
    <cellStyle name="_Model_RAB Мой_PREDEL.JKH.UTV.2011(v1.0.1)" xfId="109"/>
    <cellStyle name="_Model_RAB Мой_PREDEL.JKH.UTV.2011(v1.0.1)_46TE.2011(v1.0)" xfId="110"/>
    <cellStyle name="_Model_RAB Мой_PREDEL.JKH.UTV.2011(v1.0.1)_INDEX.STATION.2012(v1.0)_" xfId="111"/>
    <cellStyle name="_Model_RAB Мой_PREDEL.JKH.UTV.2011(v1.0.1)_INDEX.STATION.2012(v2.0)" xfId="112"/>
    <cellStyle name="_Model_RAB Мой_PREDEL.JKH.UTV.2011(v1.0.1)_INDEX.STATION.2012(v2.1)" xfId="113"/>
    <cellStyle name="_Model_RAB Мой_PREDEL.JKH.UTV.2011(v1.0.1)_TEPLO.PREDEL.2012.M(v1.1)_test" xfId="114"/>
    <cellStyle name="_Model_RAB Мой_PREDEL.JKH.UTV.2011(v1.1)" xfId="115"/>
    <cellStyle name="_Model_RAB Мой_REP.BLR.2012(v1.0)" xfId="116"/>
    <cellStyle name="_Model_RAB Мой_TEPLO.PREDEL.2012.M(v1.1)" xfId="117"/>
    <cellStyle name="_Model_RAB Мой_TEST.TEMPLATE" xfId="118"/>
    <cellStyle name="_Model_RAB Мой_UPDATE.46EE.2011.TO.1.1" xfId="119"/>
    <cellStyle name="_Model_RAB Мой_UPDATE.46TE.2011.TO.1.1" xfId="120"/>
    <cellStyle name="_Model_RAB Мой_UPDATE.46TE.2011.TO.1.2" xfId="121"/>
    <cellStyle name="_Model_RAB Мой_UPDATE.BALANCE.WARM.2011YEAR.TO.1.1" xfId="122"/>
    <cellStyle name="_Model_RAB Мой_UPDATE.BALANCE.WARM.2011YEAR.TO.1.1_46TE.2011(v1.0)" xfId="123"/>
    <cellStyle name="_Model_RAB Мой_UPDATE.BALANCE.WARM.2011YEAR.TO.1.1_INDEX.STATION.2012(v1.0)_" xfId="124"/>
    <cellStyle name="_Model_RAB Мой_UPDATE.BALANCE.WARM.2011YEAR.TO.1.1_INDEX.STATION.2012(v2.0)" xfId="125"/>
    <cellStyle name="_Model_RAB Мой_UPDATE.BALANCE.WARM.2011YEAR.TO.1.1_INDEX.STATION.2012(v2.1)" xfId="126"/>
    <cellStyle name="_Model_RAB Мой_UPDATE.BALANCE.WARM.2011YEAR.TO.1.1_OREP.KU.2011.MONTHLY.02(v1.1)" xfId="127"/>
    <cellStyle name="_Model_RAB Мой_UPDATE.BALANCE.WARM.2011YEAR.TO.1.1_TEPLO.PREDEL.2012.M(v1.1)_test" xfId="128"/>
    <cellStyle name="_Model_RAB Мой_UPDATE.NADB.JNVLS.APTEKA.2011.TO.1.3.4" xfId="129"/>
    <cellStyle name="_Model_RAB Мой_Книга2_PR.PROG.WARM.NOTCOMBI.2012.2.16_v1.4(04.04.11) " xfId="130"/>
    <cellStyle name="_Model_RAB_MRSK_svod" xfId="131"/>
    <cellStyle name="_Model_RAB_MRSK_svod 2" xfId="132"/>
    <cellStyle name="_Model_RAB_MRSK_svod 2_OREP.KU.2011.MONTHLY.02(v0.1)" xfId="133"/>
    <cellStyle name="_Model_RAB_MRSK_svod 2_OREP.KU.2011.MONTHLY.02(v0.4)" xfId="134"/>
    <cellStyle name="_Model_RAB_MRSK_svod 2_OREP.KU.2011.MONTHLY.11(v1.4)" xfId="135"/>
    <cellStyle name="_Model_RAB_MRSK_svod 2_UPDATE.OREP.KU.2011.MONTHLY.02.TO.1.2" xfId="136"/>
    <cellStyle name="_Model_RAB_MRSK_svod_46EE.2011(v1.0)" xfId="137"/>
    <cellStyle name="_Model_RAB_MRSK_svod_46EE.2011(v1.0)_46TE.2011(v1.0)" xfId="138"/>
    <cellStyle name="_Model_RAB_MRSK_svod_46EE.2011(v1.0)_INDEX.STATION.2012(v1.0)_" xfId="139"/>
    <cellStyle name="_Model_RAB_MRSK_svod_46EE.2011(v1.0)_INDEX.STATION.2012(v2.0)" xfId="140"/>
    <cellStyle name="_Model_RAB_MRSK_svod_46EE.2011(v1.0)_INDEX.STATION.2012(v2.1)" xfId="141"/>
    <cellStyle name="_Model_RAB_MRSK_svod_46EE.2011(v1.0)_TEPLO.PREDEL.2012.M(v1.1)_test" xfId="142"/>
    <cellStyle name="_Model_RAB_MRSK_svod_46EE.2011(v1.2)" xfId="143"/>
    <cellStyle name="_Model_RAB_MRSK_svod_46EP.2012(v0.1)" xfId="144"/>
    <cellStyle name="_Model_RAB_MRSK_svod_46TE.2011(v1.0)" xfId="145"/>
    <cellStyle name="_Model_RAB_MRSK_svod_ARMRAZR" xfId="146"/>
    <cellStyle name="_Model_RAB_MRSK_svod_BALANCE.WARM.2010.FACT(v1.0)" xfId="147"/>
    <cellStyle name="_Model_RAB_MRSK_svod_BALANCE.WARM.2010.PLAN" xfId="148"/>
    <cellStyle name="_Model_RAB_MRSK_svod_BALANCE.WARM.2011YEAR(v0.7)" xfId="149"/>
    <cellStyle name="_Model_RAB_MRSK_svod_BALANCE.WARM.2011YEAR.NEW.UPDATE.SCHEME" xfId="150"/>
    <cellStyle name="_Model_RAB_MRSK_svod_EE.2REK.P2011.4.78(v0.3)" xfId="151"/>
    <cellStyle name="_Model_RAB_MRSK_svod_FORM910.2012(v1.1)" xfId="152"/>
    <cellStyle name="_Model_RAB_MRSK_svod_INVEST.EE.PLAN.4.78(v0.1)" xfId="153"/>
    <cellStyle name="_Model_RAB_MRSK_svod_INVEST.EE.PLAN.4.78(v0.3)" xfId="154"/>
    <cellStyle name="_Model_RAB_MRSK_svod_INVEST.EE.PLAN.4.78(v1.0)" xfId="155"/>
    <cellStyle name="_Model_RAB_MRSK_svod_INVEST.PLAN.4.78(v0.1)" xfId="156"/>
    <cellStyle name="_Model_RAB_MRSK_svod_INVEST.WARM.PLAN.4.78(v0.1)" xfId="157"/>
    <cellStyle name="_Model_RAB_MRSK_svod_INVEST_WARM_PLAN" xfId="158"/>
    <cellStyle name="_Model_RAB_MRSK_svod_NADB.JNVLS.APTEKA.2011(v1.3.3)" xfId="159"/>
    <cellStyle name="_Model_RAB_MRSK_svod_NADB.JNVLS.APTEKA.2011(v1.3.3)_46TE.2011(v1.0)" xfId="160"/>
    <cellStyle name="_Model_RAB_MRSK_svod_NADB.JNVLS.APTEKA.2011(v1.3.3)_INDEX.STATION.2012(v1.0)_" xfId="161"/>
    <cellStyle name="_Model_RAB_MRSK_svod_NADB.JNVLS.APTEKA.2011(v1.3.3)_INDEX.STATION.2012(v2.0)" xfId="162"/>
    <cellStyle name="_Model_RAB_MRSK_svod_NADB.JNVLS.APTEKA.2011(v1.3.3)_INDEX.STATION.2012(v2.1)" xfId="163"/>
    <cellStyle name="_Model_RAB_MRSK_svod_NADB.JNVLS.APTEKA.2011(v1.3.3)_TEPLO.PREDEL.2012.M(v1.1)_test" xfId="164"/>
    <cellStyle name="_Model_RAB_MRSK_svod_NADB.JNVLS.APTEKA.2011(v1.3.4)" xfId="165"/>
    <cellStyle name="_Model_RAB_MRSK_svod_NADB.JNVLS.APTEKA.2011(v1.3.4)_46TE.2011(v1.0)" xfId="166"/>
    <cellStyle name="_Model_RAB_MRSK_svod_NADB.JNVLS.APTEKA.2011(v1.3.4)_INDEX.STATION.2012(v1.0)_" xfId="167"/>
    <cellStyle name="_Model_RAB_MRSK_svod_NADB.JNVLS.APTEKA.2011(v1.3.4)_INDEX.STATION.2012(v2.0)" xfId="168"/>
    <cellStyle name="_Model_RAB_MRSK_svod_NADB.JNVLS.APTEKA.2011(v1.3.4)_INDEX.STATION.2012(v2.1)" xfId="169"/>
    <cellStyle name="_Model_RAB_MRSK_svod_NADB.JNVLS.APTEKA.2011(v1.3.4)_TEPLO.PREDEL.2012.M(v1.1)_test" xfId="170"/>
    <cellStyle name="_Model_RAB_MRSK_svod_PASSPORT.TEPLO.PROIZV(v2.1)" xfId="171"/>
    <cellStyle name="_Model_RAB_MRSK_svod_PR.PROG.WARM.NOTCOMBI.2012.2.16_v1.4(04.04.11) " xfId="172"/>
    <cellStyle name="_Model_RAB_MRSK_svod_PREDEL.JKH.UTV.2011(v1.0.1)" xfId="173"/>
    <cellStyle name="_Model_RAB_MRSK_svod_PREDEL.JKH.UTV.2011(v1.0.1)_46TE.2011(v1.0)" xfId="174"/>
    <cellStyle name="_Model_RAB_MRSK_svod_PREDEL.JKH.UTV.2011(v1.0.1)_INDEX.STATION.2012(v1.0)_" xfId="175"/>
    <cellStyle name="_Model_RAB_MRSK_svod_PREDEL.JKH.UTV.2011(v1.0.1)_INDEX.STATION.2012(v2.0)" xfId="176"/>
    <cellStyle name="_Model_RAB_MRSK_svod_PREDEL.JKH.UTV.2011(v1.0.1)_INDEX.STATION.2012(v2.1)" xfId="177"/>
    <cellStyle name="_Model_RAB_MRSK_svod_PREDEL.JKH.UTV.2011(v1.0.1)_TEPLO.PREDEL.2012.M(v1.1)_test" xfId="178"/>
    <cellStyle name="_Model_RAB_MRSK_svod_PREDEL.JKH.UTV.2011(v1.1)" xfId="179"/>
    <cellStyle name="_Model_RAB_MRSK_svod_REP.BLR.2012(v1.0)" xfId="180"/>
    <cellStyle name="_Model_RAB_MRSK_svod_TEPLO.PREDEL.2012.M(v1.1)" xfId="181"/>
    <cellStyle name="_Model_RAB_MRSK_svod_TEST.TEMPLATE" xfId="182"/>
    <cellStyle name="_Model_RAB_MRSK_svod_UPDATE.46EE.2011.TO.1.1" xfId="183"/>
    <cellStyle name="_Model_RAB_MRSK_svod_UPDATE.46TE.2011.TO.1.1" xfId="184"/>
    <cellStyle name="_Model_RAB_MRSK_svod_UPDATE.46TE.2011.TO.1.2" xfId="185"/>
    <cellStyle name="_Model_RAB_MRSK_svod_UPDATE.BALANCE.WARM.2011YEAR.TO.1.1" xfId="186"/>
    <cellStyle name="_Model_RAB_MRSK_svod_UPDATE.BALANCE.WARM.2011YEAR.TO.1.1_46TE.2011(v1.0)" xfId="187"/>
    <cellStyle name="_Model_RAB_MRSK_svod_UPDATE.BALANCE.WARM.2011YEAR.TO.1.1_INDEX.STATION.2012(v1.0)_" xfId="188"/>
    <cellStyle name="_Model_RAB_MRSK_svod_UPDATE.BALANCE.WARM.2011YEAR.TO.1.1_INDEX.STATION.2012(v2.0)" xfId="189"/>
    <cellStyle name="_Model_RAB_MRSK_svod_UPDATE.BALANCE.WARM.2011YEAR.TO.1.1_INDEX.STATION.2012(v2.1)" xfId="190"/>
    <cellStyle name="_Model_RAB_MRSK_svod_UPDATE.BALANCE.WARM.2011YEAR.TO.1.1_OREP.KU.2011.MONTHLY.02(v1.1)" xfId="191"/>
    <cellStyle name="_Model_RAB_MRSK_svod_UPDATE.BALANCE.WARM.2011YEAR.TO.1.1_TEPLO.PREDEL.2012.M(v1.1)_test" xfId="192"/>
    <cellStyle name="_Model_RAB_MRSK_svod_UPDATE.NADB.JNVLS.APTEKA.2011.TO.1.3.4" xfId="193"/>
    <cellStyle name="_Model_RAB_MRSK_svod_Книга2_PR.PROG.WARM.NOTCOMBI.2012.2.16_v1.4(04.04.11) " xfId="194"/>
    <cellStyle name="_Plug" xfId="195"/>
    <cellStyle name="_pmp_Астрахань для НС" xfId="2166"/>
    <cellStyle name="_pmp_Волгоград" xfId="2167"/>
    <cellStyle name="_pmp_Ставрополь" xfId="2168"/>
    <cellStyle name="_v-2013-2030- 2b17.01.11Нах-cpiнов. курс inn 1-2-Е1xls" xfId="2169"/>
    <cellStyle name="_АГ" xfId="2170"/>
    <cellStyle name="_АГ_Xl0000015" xfId="2171"/>
    <cellStyle name="_АГ_Расшифровка к ф.6 БП на 2009год" xfId="2172"/>
    <cellStyle name="_анализ коррект БП 3-4 кварт последний" xfId="2173"/>
    <cellStyle name="_Бюджет2006_ПОКАЗАТЕЛИ СВОДНЫЕ" xfId="196"/>
    <cellStyle name="_ВО ОП ТЭС-ОТ- 2007" xfId="197"/>
    <cellStyle name="_ВО ОП ТЭС-ОТ- 2007_Новая инструкция1_фст" xfId="198"/>
    <cellStyle name="_ВФ ОАО ТЭС-ОТ- 2009" xfId="199"/>
    <cellStyle name="_ВФ ОАО ТЭС-ОТ- 2009_Новая инструкция1_фст" xfId="200"/>
    <cellStyle name="_выручка по присоединениям2" xfId="201"/>
    <cellStyle name="_выручка по присоединениям2_Новая инструкция1_фст" xfId="202"/>
    <cellStyle name="_Договор аренды ЯЭ с разбивкой" xfId="203"/>
    <cellStyle name="_Договор аренды ЯЭ с разбивкой_Новая инструкция1_фст" xfId="204"/>
    <cellStyle name="_доходы-расходы от реализации 2009 расш 2" xfId="2174"/>
    <cellStyle name="_Защита ФЗП" xfId="205"/>
    <cellStyle name="_Исходные данные для модели" xfId="206"/>
    <cellStyle name="_Исходные данные для модели_Новая инструкция1_фст" xfId="207"/>
    <cellStyle name="_Консолидация-2008-проект-new" xfId="208"/>
    <cellStyle name="_Контроль ДЗ по филиалам" xfId="2175"/>
    <cellStyle name="_Модель - 2(23)" xfId="2176"/>
    <cellStyle name="_МОДЕЛЬ_1 (2)" xfId="209"/>
    <cellStyle name="_МОДЕЛЬ_1 (2) 2" xfId="210"/>
    <cellStyle name="_МОДЕЛЬ_1 (2) 2_OREP.KU.2011.MONTHLY.02(v0.1)" xfId="211"/>
    <cellStyle name="_МОДЕЛЬ_1 (2) 2_OREP.KU.2011.MONTHLY.02(v0.4)" xfId="212"/>
    <cellStyle name="_МОДЕЛЬ_1 (2) 2_OREP.KU.2011.MONTHLY.11(v1.4)" xfId="213"/>
    <cellStyle name="_МОДЕЛЬ_1 (2) 2_UPDATE.OREP.KU.2011.MONTHLY.02.TO.1.2" xfId="214"/>
    <cellStyle name="_МОДЕЛЬ_1 (2)_46EE.2011(v1.0)" xfId="215"/>
    <cellStyle name="_МОДЕЛЬ_1 (2)_46EE.2011(v1.0)_46TE.2011(v1.0)" xfId="216"/>
    <cellStyle name="_МОДЕЛЬ_1 (2)_46EE.2011(v1.0)_INDEX.STATION.2012(v1.0)_" xfId="217"/>
    <cellStyle name="_МОДЕЛЬ_1 (2)_46EE.2011(v1.0)_INDEX.STATION.2012(v2.0)" xfId="218"/>
    <cellStyle name="_МОДЕЛЬ_1 (2)_46EE.2011(v1.0)_INDEX.STATION.2012(v2.1)" xfId="219"/>
    <cellStyle name="_МОДЕЛЬ_1 (2)_46EE.2011(v1.0)_TEPLO.PREDEL.2012.M(v1.1)_test" xfId="220"/>
    <cellStyle name="_МОДЕЛЬ_1 (2)_46EE.2011(v1.2)" xfId="221"/>
    <cellStyle name="_МОДЕЛЬ_1 (2)_46EP.2012(v0.1)" xfId="222"/>
    <cellStyle name="_МОДЕЛЬ_1 (2)_46TE.2011(v1.0)" xfId="223"/>
    <cellStyle name="_МОДЕЛЬ_1 (2)_ARMRAZR" xfId="224"/>
    <cellStyle name="_МОДЕЛЬ_1 (2)_BALANCE.WARM.2010.FACT(v1.0)" xfId="225"/>
    <cellStyle name="_МОДЕЛЬ_1 (2)_BALANCE.WARM.2010.PLAN" xfId="226"/>
    <cellStyle name="_МОДЕЛЬ_1 (2)_BALANCE.WARM.2011YEAR(v0.7)" xfId="227"/>
    <cellStyle name="_МОДЕЛЬ_1 (2)_BALANCE.WARM.2011YEAR.NEW.UPDATE.SCHEME" xfId="228"/>
    <cellStyle name="_МОДЕЛЬ_1 (2)_EE.2REK.P2011.4.78(v0.3)" xfId="229"/>
    <cellStyle name="_МОДЕЛЬ_1 (2)_FORM910.2012(v1.1)" xfId="230"/>
    <cellStyle name="_МОДЕЛЬ_1 (2)_INVEST.EE.PLAN.4.78(v0.1)" xfId="231"/>
    <cellStyle name="_МОДЕЛЬ_1 (2)_INVEST.EE.PLAN.4.78(v0.3)" xfId="232"/>
    <cellStyle name="_МОДЕЛЬ_1 (2)_INVEST.EE.PLAN.4.78(v1.0)" xfId="233"/>
    <cellStyle name="_МОДЕЛЬ_1 (2)_INVEST.PLAN.4.78(v0.1)" xfId="234"/>
    <cellStyle name="_МОДЕЛЬ_1 (2)_INVEST.WARM.PLAN.4.78(v0.1)" xfId="235"/>
    <cellStyle name="_МОДЕЛЬ_1 (2)_INVEST_WARM_PLAN" xfId="236"/>
    <cellStyle name="_МОДЕЛЬ_1 (2)_NADB.JNVLS.APTEKA.2011(v1.3.3)" xfId="237"/>
    <cellStyle name="_МОДЕЛЬ_1 (2)_NADB.JNVLS.APTEKA.2011(v1.3.3)_46TE.2011(v1.0)" xfId="238"/>
    <cellStyle name="_МОДЕЛЬ_1 (2)_NADB.JNVLS.APTEKA.2011(v1.3.3)_INDEX.STATION.2012(v1.0)_" xfId="239"/>
    <cellStyle name="_МОДЕЛЬ_1 (2)_NADB.JNVLS.APTEKA.2011(v1.3.3)_INDEX.STATION.2012(v2.0)" xfId="240"/>
    <cellStyle name="_МОДЕЛЬ_1 (2)_NADB.JNVLS.APTEKA.2011(v1.3.3)_INDEX.STATION.2012(v2.1)" xfId="241"/>
    <cellStyle name="_МОДЕЛЬ_1 (2)_NADB.JNVLS.APTEKA.2011(v1.3.3)_TEPLO.PREDEL.2012.M(v1.1)_test" xfId="242"/>
    <cellStyle name="_МОДЕЛЬ_1 (2)_NADB.JNVLS.APTEKA.2011(v1.3.4)" xfId="243"/>
    <cellStyle name="_МОДЕЛЬ_1 (2)_NADB.JNVLS.APTEKA.2011(v1.3.4)_46TE.2011(v1.0)" xfId="244"/>
    <cellStyle name="_МОДЕЛЬ_1 (2)_NADB.JNVLS.APTEKA.2011(v1.3.4)_INDEX.STATION.2012(v1.0)_" xfId="245"/>
    <cellStyle name="_МОДЕЛЬ_1 (2)_NADB.JNVLS.APTEKA.2011(v1.3.4)_INDEX.STATION.2012(v2.0)" xfId="246"/>
    <cellStyle name="_МОДЕЛЬ_1 (2)_NADB.JNVLS.APTEKA.2011(v1.3.4)_INDEX.STATION.2012(v2.1)" xfId="247"/>
    <cellStyle name="_МОДЕЛЬ_1 (2)_NADB.JNVLS.APTEKA.2011(v1.3.4)_TEPLO.PREDEL.2012.M(v1.1)_test" xfId="248"/>
    <cellStyle name="_МОДЕЛЬ_1 (2)_PASSPORT.TEPLO.PROIZV(v2.1)" xfId="249"/>
    <cellStyle name="_МОДЕЛЬ_1 (2)_PR.PROG.WARM.NOTCOMBI.2012.2.16_v1.4(04.04.11) " xfId="250"/>
    <cellStyle name="_МОДЕЛЬ_1 (2)_PREDEL.JKH.UTV.2011(v1.0.1)" xfId="251"/>
    <cellStyle name="_МОДЕЛЬ_1 (2)_PREDEL.JKH.UTV.2011(v1.0.1)_46TE.2011(v1.0)" xfId="252"/>
    <cellStyle name="_МОДЕЛЬ_1 (2)_PREDEL.JKH.UTV.2011(v1.0.1)_INDEX.STATION.2012(v1.0)_" xfId="253"/>
    <cellStyle name="_МОДЕЛЬ_1 (2)_PREDEL.JKH.UTV.2011(v1.0.1)_INDEX.STATION.2012(v2.0)" xfId="254"/>
    <cellStyle name="_МОДЕЛЬ_1 (2)_PREDEL.JKH.UTV.2011(v1.0.1)_INDEX.STATION.2012(v2.1)" xfId="255"/>
    <cellStyle name="_МОДЕЛЬ_1 (2)_PREDEL.JKH.UTV.2011(v1.0.1)_TEPLO.PREDEL.2012.M(v1.1)_test" xfId="256"/>
    <cellStyle name="_МОДЕЛЬ_1 (2)_PREDEL.JKH.UTV.2011(v1.1)" xfId="257"/>
    <cellStyle name="_МОДЕЛЬ_1 (2)_REP.BLR.2012(v1.0)" xfId="258"/>
    <cellStyle name="_МОДЕЛЬ_1 (2)_TEPLO.PREDEL.2012.M(v1.1)" xfId="259"/>
    <cellStyle name="_МОДЕЛЬ_1 (2)_TEST.TEMPLATE" xfId="260"/>
    <cellStyle name="_МОДЕЛЬ_1 (2)_UPDATE.46EE.2011.TO.1.1" xfId="261"/>
    <cellStyle name="_МОДЕЛЬ_1 (2)_UPDATE.46TE.2011.TO.1.1" xfId="262"/>
    <cellStyle name="_МОДЕЛЬ_1 (2)_UPDATE.46TE.2011.TO.1.2" xfId="263"/>
    <cellStyle name="_МОДЕЛЬ_1 (2)_UPDATE.BALANCE.WARM.2011YEAR.TO.1.1" xfId="264"/>
    <cellStyle name="_МОДЕЛЬ_1 (2)_UPDATE.BALANCE.WARM.2011YEAR.TO.1.1_46TE.2011(v1.0)" xfId="265"/>
    <cellStyle name="_МОДЕЛЬ_1 (2)_UPDATE.BALANCE.WARM.2011YEAR.TO.1.1_INDEX.STATION.2012(v1.0)_" xfId="266"/>
    <cellStyle name="_МОДЕЛЬ_1 (2)_UPDATE.BALANCE.WARM.2011YEAR.TO.1.1_INDEX.STATION.2012(v2.0)" xfId="267"/>
    <cellStyle name="_МОДЕЛЬ_1 (2)_UPDATE.BALANCE.WARM.2011YEAR.TO.1.1_INDEX.STATION.2012(v2.1)" xfId="268"/>
    <cellStyle name="_МОДЕЛЬ_1 (2)_UPDATE.BALANCE.WARM.2011YEAR.TO.1.1_OREP.KU.2011.MONTHLY.02(v1.1)" xfId="269"/>
    <cellStyle name="_МОДЕЛЬ_1 (2)_UPDATE.BALANCE.WARM.2011YEAR.TO.1.1_TEPLO.PREDEL.2012.M(v1.1)_test" xfId="270"/>
    <cellStyle name="_МОДЕЛЬ_1 (2)_UPDATE.NADB.JNVLS.APTEKA.2011.TO.1.3.4" xfId="271"/>
    <cellStyle name="_МОДЕЛЬ_1 (2)_Книга2_PR.PROG.WARM.NOTCOMBI.2012.2.16_v1.4(04.04.11) " xfId="272"/>
    <cellStyle name="_НВВ 2009 постатейно свод по филиалам_09_02_09" xfId="273"/>
    <cellStyle name="_НВВ 2009 постатейно свод по филиалам_09_02_09_Новая инструкция1_фст" xfId="274"/>
    <cellStyle name="_НВВ 2009 постатейно свод по филиалам_для Валентина" xfId="275"/>
    <cellStyle name="_НВВ 2009 постатейно свод по филиалам_для Валентина_Новая инструкция1_фст" xfId="276"/>
    <cellStyle name="_Омск" xfId="277"/>
    <cellStyle name="_Омск_Новая инструкция1_фст" xfId="278"/>
    <cellStyle name="_ОПЕРАТИВКА ГПЭС апрель" xfId="2177"/>
    <cellStyle name="_Осн.договор с РСК" xfId="2178"/>
    <cellStyle name="_ОТ ИД 2009" xfId="279"/>
    <cellStyle name="_ОТ ИД 2009_Новая инструкция1_фст" xfId="280"/>
    <cellStyle name="_пр 5 тариф RAB" xfId="281"/>
    <cellStyle name="_пр 5 тариф RAB 2" xfId="282"/>
    <cellStyle name="_пр 5 тариф RAB 2_OREP.KU.2011.MONTHLY.02(v0.1)" xfId="283"/>
    <cellStyle name="_пр 5 тариф RAB 2_OREP.KU.2011.MONTHLY.02(v0.4)" xfId="284"/>
    <cellStyle name="_пр 5 тариф RAB 2_OREP.KU.2011.MONTHLY.11(v1.4)" xfId="285"/>
    <cellStyle name="_пр 5 тариф RAB 2_UPDATE.OREP.KU.2011.MONTHLY.02.TO.1.2" xfId="286"/>
    <cellStyle name="_пр 5 тариф RAB_46EE.2011(v1.0)" xfId="287"/>
    <cellStyle name="_пр 5 тариф RAB_46EE.2011(v1.0)_46TE.2011(v1.0)" xfId="288"/>
    <cellStyle name="_пр 5 тариф RAB_46EE.2011(v1.0)_INDEX.STATION.2012(v1.0)_" xfId="289"/>
    <cellStyle name="_пр 5 тариф RAB_46EE.2011(v1.0)_INDEX.STATION.2012(v2.0)" xfId="290"/>
    <cellStyle name="_пр 5 тариф RAB_46EE.2011(v1.0)_INDEX.STATION.2012(v2.1)" xfId="291"/>
    <cellStyle name="_пр 5 тариф RAB_46EE.2011(v1.0)_TEPLO.PREDEL.2012.M(v1.1)_test" xfId="292"/>
    <cellStyle name="_пр 5 тариф RAB_46EE.2011(v1.2)" xfId="293"/>
    <cellStyle name="_пр 5 тариф RAB_46EP.2012(v0.1)" xfId="294"/>
    <cellStyle name="_пр 5 тариф RAB_46TE.2011(v1.0)" xfId="295"/>
    <cellStyle name="_пр 5 тариф RAB_ARMRAZR" xfId="296"/>
    <cellStyle name="_пр 5 тариф RAB_BALANCE.WARM.2010.FACT(v1.0)" xfId="297"/>
    <cellStyle name="_пр 5 тариф RAB_BALANCE.WARM.2010.PLAN" xfId="298"/>
    <cellStyle name="_пр 5 тариф RAB_BALANCE.WARM.2011YEAR(v0.7)" xfId="299"/>
    <cellStyle name="_пр 5 тариф RAB_BALANCE.WARM.2011YEAR.NEW.UPDATE.SCHEME" xfId="300"/>
    <cellStyle name="_пр 5 тариф RAB_EE.2REK.P2011.4.78(v0.3)" xfId="301"/>
    <cellStyle name="_пр 5 тариф RAB_FORM910.2012(v1.1)" xfId="302"/>
    <cellStyle name="_пр 5 тариф RAB_INVEST.EE.PLAN.4.78(v0.1)" xfId="303"/>
    <cellStyle name="_пр 5 тариф RAB_INVEST.EE.PLAN.4.78(v0.3)" xfId="304"/>
    <cellStyle name="_пр 5 тариф RAB_INVEST.EE.PLAN.4.78(v1.0)" xfId="305"/>
    <cellStyle name="_пр 5 тариф RAB_INVEST.PLAN.4.78(v0.1)" xfId="306"/>
    <cellStyle name="_пр 5 тариф RAB_INVEST.WARM.PLAN.4.78(v0.1)" xfId="307"/>
    <cellStyle name="_пр 5 тариф RAB_INVEST_WARM_PLAN" xfId="308"/>
    <cellStyle name="_пр 5 тариф RAB_NADB.JNVLS.APTEKA.2011(v1.3.3)" xfId="309"/>
    <cellStyle name="_пр 5 тариф RAB_NADB.JNVLS.APTEKA.2011(v1.3.3)_46TE.2011(v1.0)" xfId="310"/>
    <cellStyle name="_пр 5 тариф RAB_NADB.JNVLS.APTEKA.2011(v1.3.3)_INDEX.STATION.2012(v1.0)_" xfId="311"/>
    <cellStyle name="_пр 5 тариф RAB_NADB.JNVLS.APTEKA.2011(v1.3.3)_INDEX.STATION.2012(v2.0)" xfId="312"/>
    <cellStyle name="_пр 5 тариф RAB_NADB.JNVLS.APTEKA.2011(v1.3.3)_INDEX.STATION.2012(v2.1)" xfId="313"/>
    <cellStyle name="_пр 5 тариф RAB_NADB.JNVLS.APTEKA.2011(v1.3.3)_TEPLO.PREDEL.2012.M(v1.1)_test" xfId="314"/>
    <cellStyle name="_пр 5 тариф RAB_NADB.JNVLS.APTEKA.2011(v1.3.4)" xfId="315"/>
    <cellStyle name="_пр 5 тариф RAB_NADB.JNVLS.APTEKA.2011(v1.3.4)_46TE.2011(v1.0)" xfId="316"/>
    <cellStyle name="_пр 5 тариф RAB_NADB.JNVLS.APTEKA.2011(v1.3.4)_INDEX.STATION.2012(v1.0)_" xfId="317"/>
    <cellStyle name="_пр 5 тариф RAB_NADB.JNVLS.APTEKA.2011(v1.3.4)_INDEX.STATION.2012(v2.0)" xfId="318"/>
    <cellStyle name="_пр 5 тариф RAB_NADB.JNVLS.APTEKA.2011(v1.3.4)_INDEX.STATION.2012(v2.1)" xfId="319"/>
    <cellStyle name="_пр 5 тариф RAB_NADB.JNVLS.APTEKA.2011(v1.3.4)_TEPLO.PREDEL.2012.M(v1.1)_test" xfId="320"/>
    <cellStyle name="_пр 5 тариф RAB_PASSPORT.TEPLO.PROIZV(v2.1)" xfId="321"/>
    <cellStyle name="_пр 5 тариф RAB_PR.PROG.WARM.NOTCOMBI.2012.2.16_v1.4(04.04.11) " xfId="322"/>
    <cellStyle name="_пр 5 тариф RAB_PREDEL.JKH.UTV.2011(v1.0.1)" xfId="323"/>
    <cellStyle name="_пр 5 тариф RAB_PREDEL.JKH.UTV.2011(v1.0.1)_46TE.2011(v1.0)" xfId="324"/>
    <cellStyle name="_пр 5 тариф RAB_PREDEL.JKH.UTV.2011(v1.0.1)_INDEX.STATION.2012(v1.0)_" xfId="325"/>
    <cellStyle name="_пр 5 тариф RAB_PREDEL.JKH.UTV.2011(v1.0.1)_INDEX.STATION.2012(v2.0)" xfId="326"/>
    <cellStyle name="_пр 5 тариф RAB_PREDEL.JKH.UTV.2011(v1.0.1)_INDEX.STATION.2012(v2.1)" xfId="327"/>
    <cellStyle name="_пр 5 тариф RAB_PREDEL.JKH.UTV.2011(v1.0.1)_TEPLO.PREDEL.2012.M(v1.1)_test" xfId="328"/>
    <cellStyle name="_пр 5 тариф RAB_PREDEL.JKH.UTV.2011(v1.1)" xfId="329"/>
    <cellStyle name="_пр 5 тариф RAB_REP.BLR.2012(v1.0)" xfId="330"/>
    <cellStyle name="_пр 5 тариф RAB_TEPLO.PREDEL.2012.M(v1.1)" xfId="331"/>
    <cellStyle name="_пр 5 тариф RAB_TEST.TEMPLATE" xfId="332"/>
    <cellStyle name="_пр 5 тариф RAB_UPDATE.46EE.2011.TO.1.1" xfId="333"/>
    <cellStyle name="_пр 5 тариф RAB_UPDATE.46TE.2011.TO.1.1" xfId="334"/>
    <cellStyle name="_пр 5 тариф RAB_UPDATE.46TE.2011.TO.1.2" xfId="335"/>
    <cellStyle name="_пр 5 тариф RAB_UPDATE.BALANCE.WARM.2011YEAR.TO.1.1" xfId="336"/>
    <cellStyle name="_пр 5 тариф RAB_UPDATE.BALANCE.WARM.2011YEAR.TO.1.1_46TE.2011(v1.0)" xfId="337"/>
    <cellStyle name="_пр 5 тариф RAB_UPDATE.BALANCE.WARM.2011YEAR.TO.1.1_INDEX.STATION.2012(v1.0)_" xfId="338"/>
    <cellStyle name="_пр 5 тариф RAB_UPDATE.BALANCE.WARM.2011YEAR.TO.1.1_INDEX.STATION.2012(v2.0)" xfId="339"/>
    <cellStyle name="_пр 5 тариф RAB_UPDATE.BALANCE.WARM.2011YEAR.TO.1.1_INDEX.STATION.2012(v2.1)" xfId="340"/>
    <cellStyle name="_пр 5 тариф RAB_UPDATE.BALANCE.WARM.2011YEAR.TO.1.1_OREP.KU.2011.MONTHLY.02(v1.1)" xfId="341"/>
    <cellStyle name="_пр 5 тариф RAB_UPDATE.BALANCE.WARM.2011YEAR.TO.1.1_TEPLO.PREDEL.2012.M(v1.1)_test" xfId="342"/>
    <cellStyle name="_пр 5 тариф RAB_UPDATE.NADB.JNVLS.APTEKA.2011.TO.1.3.4" xfId="343"/>
    <cellStyle name="_пр 5 тариф RAB_Книга2_PR.PROG.WARM.NOTCOMBI.2012.2.16_v1.4(04.04.11) " xfId="344"/>
    <cellStyle name="_Предожение _ДБП_2009 г ( согласованные БП)  (2)" xfId="345"/>
    <cellStyle name="_Предожение _ДБП_2009 г ( согласованные БП)  (2)_Новая инструкция1_фст" xfId="346"/>
    <cellStyle name="_ПРИЛ. 2003_ЧТЭ" xfId="2179"/>
    <cellStyle name="_Приложение 2 0806 факт" xfId="347"/>
    <cellStyle name="_Приложение 2. Бюджет движения денежных средств на год" xfId="2180"/>
    <cellStyle name="_Приложение 5. Бюджет на месяц" xfId="2181"/>
    <cellStyle name="_Приложение МТС-3-КС" xfId="348"/>
    <cellStyle name="_Приложение МТС-3-КС_Новая инструкция1_фст" xfId="349"/>
    <cellStyle name="_Приложение-МТС--2-1" xfId="350"/>
    <cellStyle name="_Приложение-МТС--2-1_Новая инструкция1_фст" xfId="351"/>
    <cellStyle name="_Расчет RAB_22072008" xfId="352"/>
    <cellStyle name="_Расчет RAB_22072008 2" xfId="353"/>
    <cellStyle name="_Расчет RAB_22072008 2_OREP.KU.2011.MONTHLY.02(v0.1)" xfId="354"/>
    <cellStyle name="_Расчет RAB_22072008 2_OREP.KU.2011.MONTHLY.02(v0.4)" xfId="355"/>
    <cellStyle name="_Расчет RAB_22072008 2_OREP.KU.2011.MONTHLY.11(v1.4)" xfId="356"/>
    <cellStyle name="_Расчет RAB_22072008 2_UPDATE.OREP.KU.2011.MONTHLY.02.TO.1.2" xfId="357"/>
    <cellStyle name="_Расчет RAB_22072008_46EE.2011(v1.0)" xfId="358"/>
    <cellStyle name="_Расчет RAB_22072008_46EE.2011(v1.0)_46TE.2011(v1.0)" xfId="359"/>
    <cellStyle name="_Расчет RAB_22072008_46EE.2011(v1.0)_INDEX.STATION.2012(v1.0)_" xfId="360"/>
    <cellStyle name="_Расчет RAB_22072008_46EE.2011(v1.0)_INDEX.STATION.2012(v2.0)" xfId="361"/>
    <cellStyle name="_Расчет RAB_22072008_46EE.2011(v1.0)_INDEX.STATION.2012(v2.1)" xfId="362"/>
    <cellStyle name="_Расчет RAB_22072008_46EE.2011(v1.0)_TEPLO.PREDEL.2012.M(v1.1)_test" xfId="363"/>
    <cellStyle name="_Расчет RAB_22072008_46EE.2011(v1.2)" xfId="364"/>
    <cellStyle name="_Расчет RAB_22072008_46EP.2012(v0.1)" xfId="365"/>
    <cellStyle name="_Расчет RAB_22072008_46TE.2011(v1.0)" xfId="366"/>
    <cellStyle name="_Расчет RAB_22072008_ARMRAZR" xfId="367"/>
    <cellStyle name="_Расчет RAB_22072008_BALANCE.WARM.2010.FACT(v1.0)" xfId="368"/>
    <cellStyle name="_Расчет RAB_22072008_BALANCE.WARM.2010.PLAN" xfId="369"/>
    <cellStyle name="_Расчет RAB_22072008_BALANCE.WARM.2011YEAR(v0.7)" xfId="370"/>
    <cellStyle name="_Расчет RAB_22072008_BALANCE.WARM.2011YEAR.NEW.UPDATE.SCHEME" xfId="371"/>
    <cellStyle name="_Расчет RAB_22072008_EE.2REK.P2011.4.78(v0.3)" xfId="372"/>
    <cellStyle name="_Расчет RAB_22072008_FORM910.2012(v1.1)" xfId="373"/>
    <cellStyle name="_Расчет RAB_22072008_INVEST.EE.PLAN.4.78(v0.1)" xfId="374"/>
    <cellStyle name="_Расчет RAB_22072008_INVEST.EE.PLAN.4.78(v0.3)" xfId="375"/>
    <cellStyle name="_Расчет RAB_22072008_INVEST.EE.PLAN.4.78(v1.0)" xfId="376"/>
    <cellStyle name="_Расчет RAB_22072008_INVEST.PLAN.4.78(v0.1)" xfId="377"/>
    <cellStyle name="_Расчет RAB_22072008_INVEST.WARM.PLAN.4.78(v0.1)" xfId="378"/>
    <cellStyle name="_Расчет RAB_22072008_INVEST_WARM_PLAN" xfId="379"/>
    <cellStyle name="_Расчет RAB_22072008_NADB.JNVLS.APTEKA.2011(v1.3.3)" xfId="380"/>
    <cellStyle name="_Расчет RAB_22072008_NADB.JNVLS.APTEKA.2011(v1.3.3)_46TE.2011(v1.0)" xfId="381"/>
    <cellStyle name="_Расчет RAB_22072008_NADB.JNVLS.APTEKA.2011(v1.3.3)_INDEX.STATION.2012(v1.0)_" xfId="382"/>
    <cellStyle name="_Расчет RAB_22072008_NADB.JNVLS.APTEKA.2011(v1.3.3)_INDEX.STATION.2012(v2.0)" xfId="383"/>
    <cellStyle name="_Расчет RAB_22072008_NADB.JNVLS.APTEKA.2011(v1.3.3)_INDEX.STATION.2012(v2.1)" xfId="384"/>
    <cellStyle name="_Расчет RAB_22072008_NADB.JNVLS.APTEKA.2011(v1.3.3)_TEPLO.PREDEL.2012.M(v1.1)_test" xfId="385"/>
    <cellStyle name="_Расчет RAB_22072008_NADB.JNVLS.APTEKA.2011(v1.3.4)" xfId="386"/>
    <cellStyle name="_Расчет RAB_22072008_NADB.JNVLS.APTEKA.2011(v1.3.4)_46TE.2011(v1.0)" xfId="387"/>
    <cellStyle name="_Расчет RAB_22072008_NADB.JNVLS.APTEKA.2011(v1.3.4)_INDEX.STATION.2012(v1.0)_" xfId="388"/>
    <cellStyle name="_Расчет RAB_22072008_NADB.JNVLS.APTEKA.2011(v1.3.4)_INDEX.STATION.2012(v2.0)" xfId="389"/>
    <cellStyle name="_Расчет RAB_22072008_NADB.JNVLS.APTEKA.2011(v1.3.4)_INDEX.STATION.2012(v2.1)" xfId="390"/>
    <cellStyle name="_Расчет RAB_22072008_NADB.JNVLS.APTEKA.2011(v1.3.4)_TEPLO.PREDEL.2012.M(v1.1)_test" xfId="391"/>
    <cellStyle name="_Расчет RAB_22072008_PASSPORT.TEPLO.PROIZV(v2.1)" xfId="392"/>
    <cellStyle name="_Расчет RAB_22072008_PR.PROG.WARM.NOTCOMBI.2012.2.16_v1.4(04.04.11) " xfId="393"/>
    <cellStyle name="_Расчет RAB_22072008_PREDEL.JKH.UTV.2011(v1.0.1)" xfId="394"/>
    <cellStyle name="_Расчет RAB_22072008_PREDEL.JKH.UTV.2011(v1.0.1)_46TE.2011(v1.0)" xfId="395"/>
    <cellStyle name="_Расчет RAB_22072008_PREDEL.JKH.UTV.2011(v1.0.1)_INDEX.STATION.2012(v1.0)_" xfId="396"/>
    <cellStyle name="_Расчет RAB_22072008_PREDEL.JKH.UTV.2011(v1.0.1)_INDEX.STATION.2012(v2.0)" xfId="397"/>
    <cellStyle name="_Расчет RAB_22072008_PREDEL.JKH.UTV.2011(v1.0.1)_INDEX.STATION.2012(v2.1)" xfId="398"/>
    <cellStyle name="_Расчет RAB_22072008_PREDEL.JKH.UTV.2011(v1.0.1)_TEPLO.PREDEL.2012.M(v1.1)_test" xfId="399"/>
    <cellStyle name="_Расчет RAB_22072008_PREDEL.JKH.UTV.2011(v1.1)" xfId="400"/>
    <cellStyle name="_Расчет RAB_22072008_REP.BLR.2012(v1.0)" xfId="401"/>
    <cellStyle name="_Расчет RAB_22072008_TEPLO.PREDEL.2012.M(v1.1)" xfId="402"/>
    <cellStyle name="_Расчет RAB_22072008_TEST.TEMPLATE" xfId="403"/>
    <cellStyle name="_Расчет RAB_22072008_UPDATE.46EE.2011.TO.1.1" xfId="404"/>
    <cellStyle name="_Расчет RAB_22072008_UPDATE.46TE.2011.TO.1.1" xfId="405"/>
    <cellStyle name="_Расчет RAB_22072008_UPDATE.46TE.2011.TO.1.2" xfId="406"/>
    <cellStyle name="_Расчет RAB_22072008_UPDATE.BALANCE.WARM.2011YEAR.TO.1.1" xfId="407"/>
    <cellStyle name="_Расчет RAB_22072008_UPDATE.BALANCE.WARM.2011YEAR.TO.1.1_46TE.2011(v1.0)" xfId="408"/>
    <cellStyle name="_Расчет RAB_22072008_UPDATE.BALANCE.WARM.2011YEAR.TO.1.1_INDEX.STATION.2012(v1.0)_" xfId="409"/>
    <cellStyle name="_Расчет RAB_22072008_UPDATE.BALANCE.WARM.2011YEAR.TO.1.1_INDEX.STATION.2012(v2.0)" xfId="410"/>
    <cellStyle name="_Расчет RAB_22072008_UPDATE.BALANCE.WARM.2011YEAR.TO.1.1_INDEX.STATION.2012(v2.1)" xfId="411"/>
    <cellStyle name="_Расчет RAB_22072008_UPDATE.BALANCE.WARM.2011YEAR.TO.1.1_OREP.KU.2011.MONTHLY.02(v1.1)" xfId="412"/>
    <cellStyle name="_Расчет RAB_22072008_UPDATE.BALANCE.WARM.2011YEAR.TO.1.1_TEPLO.PREDEL.2012.M(v1.1)_test" xfId="413"/>
    <cellStyle name="_Расчет RAB_22072008_UPDATE.NADB.JNVLS.APTEKA.2011.TO.1.3.4" xfId="414"/>
    <cellStyle name="_Расчет RAB_22072008_Книга2_PR.PROG.WARM.NOTCOMBI.2012.2.16_v1.4(04.04.11) " xfId="415"/>
    <cellStyle name="_Расчет RAB_Лен и МОЭСК_с 2010 года_14.04.2009_со сглаж_version 3.0_без ФСК" xfId="416"/>
    <cellStyle name="_Расчет RAB_Лен и МОЭСК_с 2010 года_14.04.2009_со сглаж_version 3.0_без ФСК 2" xfId="417"/>
    <cellStyle name="_Расчет RAB_Лен и МОЭСК_с 2010 года_14.04.2009_со сглаж_version 3.0_без ФСК 2_OREP.KU.2011.MONTHLY.02(v0.1)" xfId="418"/>
    <cellStyle name="_Расчет RAB_Лен и МОЭСК_с 2010 года_14.04.2009_со сглаж_version 3.0_без ФСК 2_OREP.KU.2011.MONTHLY.02(v0.4)" xfId="419"/>
    <cellStyle name="_Расчет RAB_Лен и МОЭСК_с 2010 года_14.04.2009_со сглаж_version 3.0_без ФСК 2_OREP.KU.2011.MONTHLY.11(v1.4)" xfId="420"/>
    <cellStyle name="_Расчет RAB_Лен и МОЭСК_с 2010 года_14.04.2009_со сглаж_version 3.0_без ФСК 2_UPDATE.OREP.KU.2011.MONTHLY.02.TO.1.2" xfId="421"/>
    <cellStyle name="_Расчет RAB_Лен и МОЭСК_с 2010 года_14.04.2009_со сглаж_version 3.0_без ФСК_46EE.2011(v1.0)" xfId="422"/>
    <cellStyle name="_Расчет RAB_Лен и МОЭСК_с 2010 года_14.04.2009_со сглаж_version 3.0_без ФСК_46EE.2011(v1.0)_46TE.2011(v1.0)" xfId="423"/>
    <cellStyle name="_Расчет RAB_Лен и МОЭСК_с 2010 года_14.04.2009_со сглаж_version 3.0_без ФСК_46EE.2011(v1.0)_INDEX.STATION.2012(v1.0)_" xfId="424"/>
    <cellStyle name="_Расчет RAB_Лен и МОЭСК_с 2010 года_14.04.2009_со сглаж_version 3.0_без ФСК_46EE.2011(v1.0)_INDEX.STATION.2012(v2.0)" xfId="425"/>
    <cellStyle name="_Расчет RAB_Лен и МОЭСК_с 2010 года_14.04.2009_со сглаж_version 3.0_без ФСК_46EE.2011(v1.0)_INDEX.STATION.2012(v2.1)" xfId="426"/>
    <cellStyle name="_Расчет RAB_Лен и МОЭСК_с 2010 года_14.04.2009_со сглаж_version 3.0_без ФСК_46EE.2011(v1.0)_TEPLO.PREDEL.2012.M(v1.1)_test" xfId="427"/>
    <cellStyle name="_Расчет RAB_Лен и МОЭСК_с 2010 года_14.04.2009_со сглаж_version 3.0_без ФСК_46EE.2011(v1.2)" xfId="428"/>
    <cellStyle name="_Расчет RAB_Лен и МОЭСК_с 2010 года_14.04.2009_со сглаж_version 3.0_без ФСК_46EP.2012(v0.1)" xfId="429"/>
    <cellStyle name="_Расчет RAB_Лен и МОЭСК_с 2010 года_14.04.2009_со сглаж_version 3.0_без ФСК_46TE.2011(v1.0)" xfId="430"/>
    <cellStyle name="_Расчет RAB_Лен и МОЭСК_с 2010 года_14.04.2009_со сглаж_version 3.0_без ФСК_ARMRAZR" xfId="431"/>
    <cellStyle name="_Расчет RAB_Лен и МОЭСК_с 2010 года_14.04.2009_со сглаж_version 3.0_без ФСК_BALANCE.WARM.2010.FACT(v1.0)" xfId="432"/>
    <cellStyle name="_Расчет RAB_Лен и МОЭСК_с 2010 года_14.04.2009_со сглаж_version 3.0_без ФСК_BALANCE.WARM.2010.PLAN" xfId="433"/>
    <cellStyle name="_Расчет RAB_Лен и МОЭСК_с 2010 года_14.04.2009_со сглаж_version 3.0_без ФСК_BALANCE.WARM.2011YEAR(v0.7)" xfId="434"/>
    <cellStyle name="_Расчет RAB_Лен и МОЭСК_с 2010 года_14.04.2009_со сглаж_version 3.0_без ФСК_BALANCE.WARM.2011YEAR.NEW.UPDATE.SCHEME" xfId="435"/>
    <cellStyle name="_Расчет RAB_Лен и МОЭСК_с 2010 года_14.04.2009_со сглаж_version 3.0_без ФСК_EE.2REK.P2011.4.78(v0.3)" xfId="436"/>
    <cellStyle name="_Расчет RAB_Лен и МОЭСК_с 2010 года_14.04.2009_со сглаж_version 3.0_без ФСК_FORM910.2012(v1.1)" xfId="437"/>
    <cellStyle name="_Расчет RAB_Лен и МОЭСК_с 2010 года_14.04.2009_со сглаж_version 3.0_без ФСК_INVEST.EE.PLAN.4.78(v0.1)" xfId="438"/>
    <cellStyle name="_Расчет RAB_Лен и МОЭСК_с 2010 года_14.04.2009_со сглаж_version 3.0_без ФСК_INVEST.EE.PLAN.4.78(v0.3)" xfId="439"/>
    <cellStyle name="_Расчет RAB_Лен и МОЭСК_с 2010 года_14.04.2009_со сглаж_version 3.0_без ФСК_INVEST.EE.PLAN.4.78(v1.0)" xfId="440"/>
    <cellStyle name="_Расчет RAB_Лен и МОЭСК_с 2010 года_14.04.2009_со сглаж_version 3.0_без ФСК_INVEST.PLAN.4.78(v0.1)" xfId="441"/>
    <cellStyle name="_Расчет RAB_Лен и МОЭСК_с 2010 года_14.04.2009_со сглаж_version 3.0_без ФСК_INVEST.WARM.PLAN.4.78(v0.1)" xfId="442"/>
    <cellStyle name="_Расчет RAB_Лен и МОЭСК_с 2010 года_14.04.2009_со сглаж_version 3.0_без ФСК_INVEST_WARM_PLAN" xfId="443"/>
    <cellStyle name="_Расчет RAB_Лен и МОЭСК_с 2010 года_14.04.2009_со сглаж_version 3.0_без ФСК_NADB.JNVLS.APTEKA.2011(v1.3.3)" xfId="444"/>
    <cellStyle name="_Расчет RAB_Лен и МОЭСК_с 2010 года_14.04.2009_со сглаж_version 3.0_без ФСК_NADB.JNVLS.APTEKA.2011(v1.3.3)_46TE.2011(v1.0)" xfId="445"/>
    <cellStyle name="_Расчет RAB_Лен и МОЭСК_с 2010 года_14.04.2009_со сглаж_version 3.0_без ФСК_NADB.JNVLS.APTEKA.2011(v1.3.3)_INDEX.STATION.2012(v1.0)_" xfId="446"/>
    <cellStyle name="_Расчет RAB_Лен и МОЭСК_с 2010 года_14.04.2009_со сглаж_version 3.0_без ФСК_NADB.JNVLS.APTEKA.2011(v1.3.3)_INDEX.STATION.2012(v2.0)" xfId="447"/>
    <cellStyle name="_Расчет RAB_Лен и МОЭСК_с 2010 года_14.04.2009_со сглаж_version 3.0_без ФСК_NADB.JNVLS.APTEKA.2011(v1.3.3)_INDEX.STATION.2012(v2.1)" xfId="448"/>
    <cellStyle name="_Расчет RAB_Лен и МОЭСК_с 2010 года_14.04.2009_со сглаж_version 3.0_без ФСК_NADB.JNVLS.APTEKA.2011(v1.3.3)_TEPLO.PREDEL.2012.M(v1.1)_test" xfId="449"/>
    <cellStyle name="_Расчет RAB_Лен и МОЭСК_с 2010 года_14.04.2009_со сглаж_version 3.0_без ФСК_NADB.JNVLS.APTEKA.2011(v1.3.4)" xfId="450"/>
    <cellStyle name="_Расчет RAB_Лен и МОЭСК_с 2010 года_14.04.2009_со сглаж_version 3.0_без ФСК_NADB.JNVLS.APTEKA.2011(v1.3.4)_46TE.2011(v1.0)" xfId="451"/>
    <cellStyle name="_Расчет RAB_Лен и МОЭСК_с 2010 года_14.04.2009_со сглаж_version 3.0_без ФСК_NADB.JNVLS.APTEKA.2011(v1.3.4)_INDEX.STATION.2012(v1.0)_" xfId="452"/>
    <cellStyle name="_Расчет RAB_Лен и МОЭСК_с 2010 года_14.04.2009_со сглаж_version 3.0_без ФСК_NADB.JNVLS.APTEKA.2011(v1.3.4)_INDEX.STATION.2012(v2.0)" xfId="453"/>
    <cellStyle name="_Расчет RAB_Лен и МОЭСК_с 2010 года_14.04.2009_со сглаж_version 3.0_без ФСК_NADB.JNVLS.APTEKA.2011(v1.3.4)_INDEX.STATION.2012(v2.1)" xfId="454"/>
    <cellStyle name="_Расчет RAB_Лен и МОЭСК_с 2010 года_14.04.2009_со сглаж_version 3.0_без ФСК_NADB.JNVLS.APTEKA.2011(v1.3.4)_TEPLO.PREDEL.2012.M(v1.1)_test" xfId="455"/>
    <cellStyle name="_Расчет RAB_Лен и МОЭСК_с 2010 года_14.04.2009_со сглаж_version 3.0_без ФСК_PASSPORT.TEPLO.PROIZV(v2.1)" xfId="456"/>
    <cellStyle name="_Расчет RAB_Лен и МОЭСК_с 2010 года_14.04.2009_со сглаж_version 3.0_без ФСК_PR.PROG.WARM.NOTCOMBI.2012.2.16_v1.4(04.04.11) " xfId="457"/>
    <cellStyle name="_Расчет RAB_Лен и МОЭСК_с 2010 года_14.04.2009_со сглаж_version 3.0_без ФСК_PREDEL.JKH.UTV.2011(v1.0.1)" xfId="458"/>
    <cellStyle name="_Расчет RAB_Лен и МОЭСК_с 2010 года_14.04.2009_со сглаж_version 3.0_без ФСК_PREDEL.JKH.UTV.2011(v1.0.1)_46TE.2011(v1.0)" xfId="459"/>
    <cellStyle name="_Расчет RAB_Лен и МОЭСК_с 2010 года_14.04.2009_со сглаж_version 3.0_без ФСК_PREDEL.JKH.UTV.2011(v1.0.1)_INDEX.STATION.2012(v1.0)_" xfId="460"/>
    <cellStyle name="_Расчет RAB_Лен и МОЭСК_с 2010 года_14.04.2009_со сглаж_version 3.0_без ФСК_PREDEL.JKH.UTV.2011(v1.0.1)_INDEX.STATION.2012(v2.0)" xfId="461"/>
    <cellStyle name="_Расчет RAB_Лен и МОЭСК_с 2010 года_14.04.2009_со сглаж_version 3.0_без ФСК_PREDEL.JKH.UTV.2011(v1.0.1)_INDEX.STATION.2012(v2.1)" xfId="462"/>
    <cellStyle name="_Расчет RAB_Лен и МОЭСК_с 2010 года_14.04.2009_со сглаж_version 3.0_без ФСК_PREDEL.JKH.UTV.2011(v1.0.1)_TEPLO.PREDEL.2012.M(v1.1)_test" xfId="463"/>
    <cellStyle name="_Расчет RAB_Лен и МОЭСК_с 2010 года_14.04.2009_со сглаж_version 3.0_без ФСК_PREDEL.JKH.UTV.2011(v1.1)" xfId="464"/>
    <cellStyle name="_Расчет RAB_Лен и МОЭСК_с 2010 года_14.04.2009_со сглаж_version 3.0_без ФСК_REP.BLR.2012(v1.0)" xfId="465"/>
    <cellStyle name="_Расчет RAB_Лен и МОЭСК_с 2010 года_14.04.2009_со сглаж_version 3.0_без ФСК_TEPLO.PREDEL.2012.M(v1.1)" xfId="466"/>
    <cellStyle name="_Расчет RAB_Лен и МОЭСК_с 2010 года_14.04.2009_со сглаж_version 3.0_без ФСК_TEST.TEMPLATE" xfId="467"/>
    <cellStyle name="_Расчет RAB_Лен и МОЭСК_с 2010 года_14.04.2009_со сглаж_version 3.0_без ФСК_UPDATE.46EE.2011.TO.1.1" xfId="468"/>
    <cellStyle name="_Расчет RAB_Лен и МОЭСК_с 2010 года_14.04.2009_со сглаж_version 3.0_без ФСК_UPDATE.46TE.2011.TO.1.1" xfId="469"/>
    <cellStyle name="_Расчет RAB_Лен и МОЭСК_с 2010 года_14.04.2009_со сглаж_version 3.0_без ФСК_UPDATE.46TE.2011.TO.1.2" xfId="470"/>
    <cellStyle name="_Расчет RAB_Лен и МОЭСК_с 2010 года_14.04.2009_со сглаж_version 3.0_без ФСК_UPDATE.BALANCE.WARM.2011YEAR.TO.1.1" xfId="471"/>
    <cellStyle name="_Расчет RAB_Лен и МОЭСК_с 2010 года_14.04.2009_со сглаж_version 3.0_без ФСК_UPDATE.BALANCE.WARM.2011YEAR.TO.1.1_46TE.2011(v1.0)" xfId="472"/>
    <cellStyle name="_Расчет RAB_Лен и МОЭСК_с 2010 года_14.04.2009_со сглаж_version 3.0_без ФСК_UPDATE.BALANCE.WARM.2011YEAR.TO.1.1_INDEX.STATION.2012(v1.0)_" xfId="473"/>
    <cellStyle name="_Расчет RAB_Лен и МОЭСК_с 2010 года_14.04.2009_со сглаж_version 3.0_без ФСК_UPDATE.BALANCE.WARM.2011YEAR.TO.1.1_INDEX.STATION.2012(v2.0)" xfId="474"/>
    <cellStyle name="_Расчет RAB_Лен и МОЭСК_с 2010 года_14.04.2009_со сглаж_version 3.0_без ФСК_UPDATE.BALANCE.WARM.2011YEAR.TO.1.1_INDEX.STATION.2012(v2.1)" xfId="475"/>
    <cellStyle name="_Расчет RAB_Лен и МОЭСК_с 2010 года_14.04.2009_со сглаж_version 3.0_без ФСК_UPDATE.BALANCE.WARM.2011YEAR.TO.1.1_OREP.KU.2011.MONTHLY.02(v1.1)" xfId="476"/>
    <cellStyle name="_Расчет RAB_Лен и МОЭСК_с 2010 года_14.04.2009_со сглаж_version 3.0_без ФСК_UPDATE.BALANCE.WARM.2011YEAR.TO.1.1_TEPLO.PREDEL.2012.M(v1.1)_test" xfId="477"/>
    <cellStyle name="_Расчет RAB_Лен и МОЭСК_с 2010 года_14.04.2009_со сглаж_version 3.0_без ФСК_UPDATE.NADB.JNVLS.APTEKA.2011.TO.1.3.4" xfId="478"/>
    <cellStyle name="_Расчет RAB_Лен и МОЭСК_с 2010 года_14.04.2009_со сглаж_version 3.0_без ФСК_Книга2_PR.PROG.WARM.NOTCOMBI.2012.2.16_v1.4(04.04.11) " xfId="479"/>
    <cellStyle name="_Реестр платежей ОАО Энергобаланс март" xfId="2182"/>
    <cellStyle name="_Сб-macro 2020" xfId="2183"/>
    <cellStyle name="_Свод по ИПР (2)" xfId="480"/>
    <cellStyle name="_Свод по ИПР (2)_Новая инструкция1_фст" xfId="481"/>
    <cellStyle name="_Свод2" xfId="2184"/>
    <cellStyle name="_Справочник затрат_ЛХ_20.10.05" xfId="482"/>
    <cellStyle name="_таблицы для расчетов28-04-08_2006-2009_прибыль корр_по ИА" xfId="483"/>
    <cellStyle name="_таблицы для расчетов28-04-08_2006-2009_прибыль корр_по ИА_Новая инструкция1_фст" xfId="484"/>
    <cellStyle name="_таблицы для расчетов28-04-08_2006-2009с ИА" xfId="485"/>
    <cellStyle name="_таблицы для расчетов28-04-08_2006-2009с ИА_Новая инструкция1_фст" xfId="486"/>
    <cellStyle name="_Форма 6  РТК.xls(отчет по Адр пр. ЛО)" xfId="487"/>
    <cellStyle name="_Форма 6  РТК.xls(отчет по Адр пр. ЛО)_Новая инструкция1_фст" xfId="488"/>
    <cellStyle name="_Формат ДДС" xfId="2185"/>
    <cellStyle name="_Формат разбивки по МРСК_РСК" xfId="489"/>
    <cellStyle name="_Формат разбивки по МРСК_РСК_Новая инструкция1_фст" xfId="490"/>
    <cellStyle name="_Формат_для Согласования" xfId="491"/>
    <cellStyle name="_Формат_для Согласования_Новая инструкция1_фст" xfId="492"/>
    <cellStyle name="_ХХХ Прил 2 Формы бюджетных документов 2007" xfId="493"/>
    <cellStyle name="_ШАБЛОН ПО ПРЕДОСТАВЛЕНИЮ ОТЧЕТНОСТИ3" xfId="2186"/>
    <cellStyle name="_экон.форм-т ВО 1 с разбивкой" xfId="494"/>
    <cellStyle name="_экон.форм-т ВО 1 с разбивкой_Новая инструкция1_фст" xfId="495"/>
    <cellStyle name="’К‰Э [0.00]" xfId="496"/>
    <cellStyle name="”€ќђќ‘ћ‚›‰" xfId="497"/>
    <cellStyle name="”€ќђќ‘ћ‚›‰ 2" xfId="3757"/>
    <cellStyle name="”€љ‘€ђћ‚ђќќ›‰" xfId="498"/>
    <cellStyle name="”€љ‘€ђћ‚ђќќ›‰ 2" xfId="3758"/>
    <cellStyle name="”ќђќ‘ћ‚›‰" xfId="499"/>
    <cellStyle name="”ќђќ‘ћ‚›‰ 2" xfId="2671"/>
    <cellStyle name="”љ‘ђћ‚ђќќ›‰" xfId="500"/>
    <cellStyle name="”љ‘ђћ‚ђќќ›‰ 2" xfId="2672"/>
    <cellStyle name="„…ќ…†ќ›‰" xfId="501"/>
    <cellStyle name="„…ќ…†ќ›‰ 2" xfId="2673"/>
    <cellStyle name="„ђ’ђ" xfId="2187"/>
    <cellStyle name="€’ћѓћ‚›‰" xfId="502"/>
    <cellStyle name="€’ћѓћ‚›‰ 2" xfId="3759"/>
    <cellStyle name="‡ђѓћ‹ћ‚ћљ1" xfId="503"/>
    <cellStyle name="‡ђѓћ‹ћ‚ћљ1 2" xfId="2674"/>
    <cellStyle name="‡ђѓћ‹ћ‚ћљ2" xfId="504"/>
    <cellStyle name="‡ђѓћ‹ћ‚ћљ2 2" xfId="2675"/>
    <cellStyle name="’ћѓћ‚›‰" xfId="505"/>
    <cellStyle name="’ћѓћ‚›‰ 2" xfId="2676"/>
    <cellStyle name="1Normal" xfId="506"/>
    <cellStyle name="20% - Accent1" xfId="507"/>
    <cellStyle name="20% - Accent1 2" xfId="508"/>
    <cellStyle name="20% - Accent1 3" xfId="509"/>
    <cellStyle name="20% - Accent1_46EE.2011(v1.0)" xfId="510"/>
    <cellStyle name="20% - Accent2" xfId="511"/>
    <cellStyle name="20% - Accent2 2" xfId="512"/>
    <cellStyle name="20% - Accent2 3" xfId="513"/>
    <cellStyle name="20% - Accent2_46EE.2011(v1.0)" xfId="514"/>
    <cellStyle name="20% - Accent3" xfId="515"/>
    <cellStyle name="20% - Accent3 2" xfId="516"/>
    <cellStyle name="20% - Accent3 3" xfId="517"/>
    <cellStyle name="20% - Accent3_46EE.2011(v1.0)" xfId="518"/>
    <cellStyle name="20% - Accent4" xfId="519"/>
    <cellStyle name="20% - Accent4 2" xfId="520"/>
    <cellStyle name="20% - Accent4 3" xfId="521"/>
    <cellStyle name="20% - Accent4_46EE.2011(v1.0)" xfId="522"/>
    <cellStyle name="20% - Accent5" xfId="523"/>
    <cellStyle name="20% - Accent5 2" xfId="524"/>
    <cellStyle name="20% - Accent5 3" xfId="525"/>
    <cellStyle name="20% - Accent5_46EE.2011(v1.0)" xfId="526"/>
    <cellStyle name="20% - Accent6" xfId="527"/>
    <cellStyle name="20% - Accent6 2" xfId="528"/>
    <cellStyle name="20% - Accent6 3" xfId="529"/>
    <cellStyle name="20% - Accent6_46EE.2011(v1.0)" xfId="530"/>
    <cellStyle name="20% - Акцент1" xfId="1" builtinId="30" customBuiltin="1"/>
    <cellStyle name="20% - Акцент1 10" xfId="531"/>
    <cellStyle name="20% - Акцент1 2" xfId="532"/>
    <cellStyle name="20% - Акцент1 2 2" xfId="533"/>
    <cellStyle name="20% - Акцент1 2 2 2" xfId="2747"/>
    <cellStyle name="20% - Акцент1 2 2 2 2" xfId="3485"/>
    <cellStyle name="20% - Акцент1 2 2 2 3" xfId="4423"/>
    <cellStyle name="20% - Акцент1 2 3" xfId="534"/>
    <cellStyle name="20% - Акцент1 2_46EE.2011(v1.0)" xfId="535"/>
    <cellStyle name="20% - Акцент1 3" xfId="536"/>
    <cellStyle name="20% - Акцент1 3 2" xfId="537"/>
    <cellStyle name="20% - Акцент1 3 3" xfId="538"/>
    <cellStyle name="20% - Акцент1 3_46EE.2011(v1.0)" xfId="539"/>
    <cellStyle name="20% - Акцент1 4" xfId="540"/>
    <cellStyle name="20% - Акцент1 4 2" xfId="541"/>
    <cellStyle name="20% - Акцент1 4 3" xfId="542"/>
    <cellStyle name="20% - Акцент1 4_46EE.2011(v1.0)" xfId="543"/>
    <cellStyle name="20% - Акцент1 5" xfId="544"/>
    <cellStyle name="20% - Акцент1 5 2" xfId="545"/>
    <cellStyle name="20% - Акцент1 5 3" xfId="546"/>
    <cellStyle name="20% - Акцент1 5_46EE.2011(v1.0)" xfId="547"/>
    <cellStyle name="20% - Акцент1 6" xfId="548"/>
    <cellStyle name="20% - Акцент1 6 2" xfId="549"/>
    <cellStyle name="20% - Акцент1 6 3" xfId="550"/>
    <cellStyle name="20% - Акцент1 6_46EE.2011(v1.0)" xfId="551"/>
    <cellStyle name="20% - Акцент1 7" xfId="552"/>
    <cellStyle name="20% - Акцент1 7 2" xfId="553"/>
    <cellStyle name="20% - Акцент1 7 3" xfId="554"/>
    <cellStyle name="20% - Акцент1 7_46EE.2011(v1.0)" xfId="555"/>
    <cellStyle name="20% - Акцент1 8" xfId="556"/>
    <cellStyle name="20% - Акцент1 8 2" xfId="557"/>
    <cellStyle name="20% - Акцент1 8 3" xfId="558"/>
    <cellStyle name="20% - Акцент1 8_46EE.2011(v1.0)" xfId="559"/>
    <cellStyle name="20% - Акцент1 9" xfId="560"/>
    <cellStyle name="20% - Акцент1 9 2" xfId="561"/>
    <cellStyle name="20% - Акцент1 9 3" xfId="562"/>
    <cellStyle name="20% - Акцент1 9_46EE.2011(v1.0)" xfId="563"/>
    <cellStyle name="20% - Акцент2" xfId="2" builtinId="34" customBuiltin="1"/>
    <cellStyle name="20% - Акцент2 10" xfId="564"/>
    <cellStyle name="20% - Акцент2 2" xfId="565"/>
    <cellStyle name="20% - Акцент2 2 2" xfId="566"/>
    <cellStyle name="20% - Акцент2 2 3" xfId="567"/>
    <cellStyle name="20% - Акцент2 2_46EE.2011(v1.0)" xfId="568"/>
    <cellStyle name="20% - Акцент2 3" xfId="569"/>
    <cellStyle name="20% - Акцент2 3 2" xfId="570"/>
    <cellStyle name="20% - Акцент2 3 3" xfId="571"/>
    <cellStyle name="20% - Акцент2 3_46EE.2011(v1.0)" xfId="572"/>
    <cellStyle name="20% - Акцент2 4" xfId="573"/>
    <cellStyle name="20% - Акцент2 4 2" xfId="574"/>
    <cellStyle name="20% - Акцент2 4 3" xfId="575"/>
    <cellStyle name="20% - Акцент2 4_46EE.2011(v1.0)" xfId="576"/>
    <cellStyle name="20% - Акцент2 5" xfId="577"/>
    <cellStyle name="20% - Акцент2 5 2" xfId="578"/>
    <cellStyle name="20% - Акцент2 5 3" xfId="579"/>
    <cellStyle name="20% - Акцент2 5_46EE.2011(v1.0)" xfId="580"/>
    <cellStyle name="20% - Акцент2 6" xfId="581"/>
    <cellStyle name="20% - Акцент2 6 2" xfId="582"/>
    <cellStyle name="20% - Акцент2 6 3" xfId="583"/>
    <cellStyle name="20% - Акцент2 6_46EE.2011(v1.0)" xfId="584"/>
    <cellStyle name="20% - Акцент2 7" xfId="585"/>
    <cellStyle name="20% - Акцент2 7 2" xfId="586"/>
    <cellStyle name="20% - Акцент2 7 3" xfId="587"/>
    <cellStyle name="20% - Акцент2 7_46EE.2011(v1.0)" xfId="588"/>
    <cellStyle name="20% - Акцент2 8" xfId="589"/>
    <cellStyle name="20% - Акцент2 8 2" xfId="590"/>
    <cellStyle name="20% - Акцент2 8 3" xfId="591"/>
    <cellStyle name="20% - Акцент2 8_46EE.2011(v1.0)" xfId="592"/>
    <cellStyle name="20% - Акцент2 9" xfId="593"/>
    <cellStyle name="20% - Акцент2 9 2" xfId="594"/>
    <cellStyle name="20% - Акцент2 9 3" xfId="595"/>
    <cellStyle name="20% - Акцент2 9_46EE.2011(v1.0)" xfId="596"/>
    <cellStyle name="20% - Акцент3" xfId="3" builtinId="38" customBuiltin="1"/>
    <cellStyle name="20% - Акцент3 10" xfId="597"/>
    <cellStyle name="20% - Акцент3 2" xfId="598"/>
    <cellStyle name="20% - Акцент3 2 2" xfId="599"/>
    <cellStyle name="20% - Акцент3 2 3" xfId="600"/>
    <cellStyle name="20% - Акцент3 2_46EE.2011(v1.0)" xfId="601"/>
    <cellStyle name="20% - Акцент3 3" xfId="602"/>
    <cellStyle name="20% - Акцент3 3 2" xfId="603"/>
    <cellStyle name="20% - Акцент3 3 3" xfId="604"/>
    <cellStyle name="20% - Акцент3 3_46EE.2011(v1.0)" xfId="605"/>
    <cellStyle name="20% - Акцент3 4" xfId="606"/>
    <cellStyle name="20% - Акцент3 4 2" xfId="607"/>
    <cellStyle name="20% - Акцент3 4 3" xfId="608"/>
    <cellStyle name="20% - Акцент3 4_46EE.2011(v1.0)" xfId="609"/>
    <cellStyle name="20% - Акцент3 5" xfId="610"/>
    <cellStyle name="20% - Акцент3 5 2" xfId="611"/>
    <cellStyle name="20% - Акцент3 5 3" xfId="612"/>
    <cellStyle name="20% - Акцент3 5_46EE.2011(v1.0)" xfId="613"/>
    <cellStyle name="20% - Акцент3 6" xfId="614"/>
    <cellStyle name="20% - Акцент3 6 2" xfId="615"/>
    <cellStyle name="20% - Акцент3 6 3" xfId="616"/>
    <cellStyle name="20% - Акцент3 6_46EE.2011(v1.0)" xfId="617"/>
    <cellStyle name="20% - Акцент3 7" xfId="618"/>
    <cellStyle name="20% - Акцент3 7 2" xfId="619"/>
    <cellStyle name="20% - Акцент3 7 3" xfId="620"/>
    <cellStyle name="20% - Акцент3 7_46EE.2011(v1.0)" xfId="621"/>
    <cellStyle name="20% - Акцент3 8" xfId="622"/>
    <cellStyle name="20% - Акцент3 8 2" xfId="623"/>
    <cellStyle name="20% - Акцент3 8 3" xfId="624"/>
    <cellStyle name="20% - Акцент3 8_46EE.2011(v1.0)" xfId="625"/>
    <cellStyle name="20% - Акцент3 9" xfId="626"/>
    <cellStyle name="20% - Акцент3 9 2" xfId="627"/>
    <cellStyle name="20% - Акцент3 9 3" xfId="628"/>
    <cellStyle name="20% - Акцент3 9_46EE.2011(v1.0)" xfId="629"/>
    <cellStyle name="20% - Акцент4" xfId="4" builtinId="42" customBuiltin="1"/>
    <cellStyle name="20% - Акцент4 10" xfId="630"/>
    <cellStyle name="20% - Акцент4 2" xfId="631"/>
    <cellStyle name="20% - Акцент4 2 2" xfId="632"/>
    <cellStyle name="20% - Акцент4 2 3" xfId="633"/>
    <cellStyle name="20% - Акцент4 2_46EE.2011(v1.0)" xfId="634"/>
    <cellStyle name="20% - Акцент4 3" xfId="635"/>
    <cellStyle name="20% - Акцент4 3 2" xfId="636"/>
    <cellStyle name="20% - Акцент4 3 3" xfId="637"/>
    <cellStyle name="20% - Акцент4 3_46EE.2011(v1.0)" xfId="638"/>
    <cellStyle name="20% - Акцент4 4" xfId="639"/>
    <cellStyle name="20% - Акцент4 4 2" xfId="640"/>
    <cellStyle name="20% - Акцент4 4 3" xfId="641"/>
    <cellStyle name="20% - Акцент4 4_46EE.2011(v1.0)" xfId="642"/>
    <cellStyle name="20% - Акцент4 5" xfId="643"/>
    <cellStyle name="20% - Акцент4 5 2" xfId="644"/>
    <cellStyle name="20% - Акцент4 5 3" xfId="645"/>
    <cellStyle name="20% - Акцент4 5_46EE.2011(v1.0)" xfId="646"/>
    <cellStyle name="20% - Акцент4 6" xfId="647"/>
    <cellStyle name="20% - Акцент4 6 2" xfId="648"/>
    <cellStyle name="20% - Акцент4 6 3" xfId="649"/>
    <cellStyle name="20% - Акцент4 6_46EE.2011(v1.0)" xfId="650"/>
    <cellStyle name="20% - Акцент4 7" xfId="651"/>
    <cellStyle name="20% - Акцент4 7 2" xfId="652"/>
    <cellStyle name="20% - Акцент4 7 3" xfId="653"/>
    <cellStyle name="20% - Акцент4 7_46EE.2011(v1.0)" xfId="654"/>
    <cellStyle name="20% - Акцент4 8" xfId="655"/>
    <cellStyle name="20% - Акцент4 8 2" xfId="656"/>
    <cellStyle name="20% - Акцент4 8 3" xfId="657"/>
    <cellStyle name="20% - Акцент4 8_46EE.2011(v1.0)" xfId="658"/>
    <cellStyle name="20% - Акцент4 9" xfId="659"/>
    <cellStyle name="20% - Акцент4 9 2" xfId="660"/>
    <cellStyle name="20% - Акцент4 9 3" xfId="661"/>
    <cellStyle name="20% - Акцент4 9_46EE.2011(v1.0)" xfId="662"/>
    <cellStyle name="20% - Акцент5" xfId="5" builtinId="46" customBuiltin="1"/>
    <cellStyle name="20% - Акцент5 10" xfId="663"/>
    <cellStyle name="20% - Акцент5 2" xfId="664"/>
    <cellStyle name="20% - Акцент5 2 2" xfId="665"/>
    <cellStyle name="20% - Акцент5 2 2 2" xfId="2748"/>
    <cellStyle name="20% - Акцент5 2 3" xfId="666"/>
    <cellStyle name="20% - Акцент5 2_46EE.2011(v1.0)" xfId="667"/>
    <cellStyle name="20% - Акцент5 3" xfId="668"/>
    <cellStyle name="20% - Акцент5 3 2" xfId="669"/>
    <cellStyle name="20% - Акцент5 3 3" xfId="670"/>
    <cellStyle name="20% - Акцент5 3_46EE.2011(v1.0)" xfId="671"/>
    <cellStyle name="20% - Акцент5 4" xfId="672"/>
    <cellStyle name="20% - Акцент5 4 2" xfId="673"/>
    <cellStyle name="20% - Акцент5 4 3" xfId="674"/>
    <cellStyle name="20% - Акцент5 4_46EE.2011(v1.0)" xfId="675"/>
    <cellStyle name="20% - Акцент5 5" xfId="676"/>
    <cellStyle name="20% - Акцент5 5 2" xfId="677"/>
    <cellStyle name="20% - Акцент5 5 3" xfId="678"/>
    <cellStyle name="20% - Акцент5 5_46EE.2011(v1.0)" xfId="679"/>
    <cellStyle name="20% - Акцент5 6" xfId="680"/>
    <cellStyle name="20% - Акцент5 6 2" xfId="681"/>
    <cellStyle name="20% - Акцент5 6 3" xfId="682"/>
    <cellStyle name="20% - Акцент5 6_46EE.2011(v1.0)" xfId="683"/>
    <cellStyle name="20% - Акцент5 7" xfId="684"/>
    <cellStyle name="20% - Акцент5 7 2" xfId="685"/>
    <cellStyle name="20% - Акцент5 7 3" xfId="686"/>
    <cellStyle name="20% - Акцент5 7_46EE.2011(v1.0)" xfId="687"/>
    <cellStyle name="20% - Акцент5 8" xfId="688"/>
    <cellStyle name="20% - Акцент5 8 2" xfId="689"/>
    <cellStyle name="20% - Акцент5 8 3" xfId="690"/>
    <cellStyle name="20% - Акцент5 8_46EE.2011(v1.0)" xfId="691"/>
    <cellStyle name="20% - Акцент5 9" xfId="692"/>
    <cellStyle name="20% - Акцент5 9 2" xfId="693"/>
    <cellStyle name="20% - Акцент5 9 3" xfId="694"/>
    <cellStyle name="20% - Акцент5 9_46EE.2011(v1.0)" xfId="695"/>
    <cellStyle name="20% - Акцент6" xfId="6" builtinId="50" customBuiltin="1"/>
    <cellStyle name="20% - Акцент6 10" xfId="696"/>
    <cellStyle name="20% - Акцент6 2" xfId="697"/>
    <cellStyle name="20% - Акцент6 2 2" xfId="698"/>
    <cellStyle name="20% - Акцент6 2 3" xfId="699"/>
    <cellStyle name="20% - Акцент6 2_46EE.2011(v1.0)" xfId="700"/>
    <cellStyle name="20% - Акцент6 3" xfId="701"/>
    <cellStyle name="20% - Акцент6 3 2" xfId="702"/>
    <cellStyle name="20% - Акцент6 3 3" xfId="703"/>
    <cellStyle name="20% - Акцент6 3_46EE.2011(v1.0)" xfId="704"/>
    <cellStyle name="20% - Акцент6 4" xfId="705"/>
    <cellStyle name="20% - Акцент6 4 2" xfId="706"/>
    <cellStyle name="20% - Акцент6 4 3" xfId="707"/>
    <cellStyle name="20% - Акцент6 4_46EE.2011(v1.0)" xfId="708"/>
    <cellStyle name="20% - Акцент6 5" xfId="709"/>
    <cellStyle name="20% - Акцент6 5 2" xfId="710"/>
    <cellStyle name="20% - Акцент6 5 3" xfId="711"/>
    <cellStyle name="20% - Акцент6 5_46EE.2011(v1.0)" xfId="712"/>
    <cellStyle name="20% - Акцент6 6" xfId="713"/>
    <cellStyle name="20% - Акцент6 6 2" xfId="714"/>
    <cellStyle name="20% - Акцент6 6 3" xfId="715"/>
    <cellStyle name="20% - Акцент6 6_46EE.2011(v1.0)" xfId="716"/>
    <cellStyle name="20% - Акцент6 7" xfId="717"/>
    <cellStyle name="20% - Акцент6 7 2" xfId="718"/>
    <cellStyle name="20% - Акцент6 7 3" xfId="719"/>
    <cellStyle name="20% - Акцент6 7_46EE.2011(v1.0)" xfId="720"/>
    <cellStyle name="20% - Акцент6 8" xfId="721"/>
    <cellStyle name="20% - Акцент6 8 2" xfId="722"/>
    <cellStyle name="20% - Акцент6 8 3" xfId="723"/>
    <cellStyle name="20% - Акцент6 8_46EE.2011(v1.0)" xfId="724"/>
    <cellStyle name="20% - Акцент6 9" xfId="725"/>
    <cellStyle name="20% - Акцент6 9 2" xfId="726"/>
    <cellStyle name="20% - Акцент6 9 3" xfId="727"/>
    <cellStyle name="20% - Акцент6 9_46EE.2011(v1.0)" xfId="728"/>
    <cellStyle name="40% - Accent1" xfId="729"/>
    <cellStyle name="40% - Accent1 2" xfId="730"/>
    <cellStyle name="40% - Accent1 3" xfId="731"/>
    <cellStyle name="40% - Accent1_46EE.2011(v1.0)" xfId="732"/>
    <cellStyle name="40% - Accent2" xfId="733"/>
    <cellStyle name="40% - Accent2 2" xfId="734"/>
    <cellStyle name="40% - Accent2 3" xfId="735"/>
    <cellStyle name="40% - Accent2_46EE.2011(v1.0)" xfId="736"/>
    <cellStyle name="40% - Accent3" xfId="737"/>
    <cellStyle name="40% - Accent3 2" xfId="738"/>
    <cellStyle name="40% - Accent3 3" xfId="739"/>
    <cellStyle name="40% - Accent3_46EE.2011(v1.0)" xfId="740"/>
    <cellStyle name="40% - Accent4" xfId="741"/>
    <cellStyle name="40% - Accent4 2" xfId="742"/>
    <cellStyle name="40% - Accent4 3" xfId="743"/>
    <cellStyle name="40% - Accent4_46EE.2011(v1.0)" xfId="744"/>
    <cellStyle name="40% - Accent5" xfId="745"/>
    <cellStyle name="40% - Accent5 2" xfId="746"/>
    <cellStyle name="40% - Accent5 3" xfId="747"/>
    <cellStyle name="40% - Accent5_46EE.2011(v1.0)" xfId="748"/>
    <cellStyle name="40% - Accent6" xfId="749"/>
    <cellStyle name="40% - Accent6 2" xfId="750"/>
    <cellStyle name="40% - Accent6 3" xfId="751"/>
    <cellStyle name="40% - Accent6_46EE.2011(v1.0)" xfId="752"/>
    <cellStyle name="40% - Акцент1" xfId="7" builtinId="31" customBuiltin="1"/>
    <cellStyle name="40% - Акцент1 10" xfId="753"/>
    <cellStyle name="40% - Акцент1 2" xfId="754"/>
    <cellStyle name="40% - Акцент1 2 2" xfId="755"/>
    <cellStyle name="40% - Акцент1 2 3" xfId="756"/>
    <cellStyle name="40% - Акцент1 2_46EE.2011(v1.0)" xfId="757"/>
    <cellStyle name="40% - Акцент1 3" xfId="758"/>
    <cellStyle name="40% - Акцент1 3 2" xfId="759"/>
    <cellStyle name="40% - Акцент1 3 3" xfId="760"/>
    <cellStyle name="40% - Акцент1 3_46EE.2011(v1.0)" xfId="761"/>
    <cellStyle name="40% - Акцент1 4" xfId="762"/>
    <cellStyle name="40% - Акцент1 4 2" xfId="763"/>
    <cellStyle name="40% - Акцент1 4 3" xfId="764"/>
    <cellStyle name="40% - Акцент1 4_46EE.2011(v1.0)" xfId="765"/>
    <cellStyle name="40% - Акцент1 5" xfId="766"/>
    <cellStyle name="40% - Акцент1 5 2" xfId="767"/>
    <cellStyle name="40% - Акцент1 5 3" xfId="768"/>
    <cellStyle name="40% - Акцент1 5_46EE.2011(v1.0)" xfId="769"/>
    <cellStyle name="40% - Акцент1 6" xfId="770"/>
    <cellStyle name="40% - Акцент1 6 2" xfId="771"/>
    <cellStyle name="40% - Акцент1 6 3" xfId="772"/>
    <cellStyle name="40% - Акцент1 6_46EE.2011(v1.0)" xfId="773"/>
    <cellStyle name="40% - Акцент1 7" xfId="774"/>
    <cellStyle name="40% - Акцент1 7 2" xfId="775"/>
    <cellStyle name="40% - Акцент1 7 3" xfId="776"/>
    <cellStyle name="40% - Акцент1 7_46EE.2011(v1.0)" xfId="777"/>
    <cellStyle name="40% - Акцент1 8" xfId="778"/>
    <cellStyle name="40% - Акцент1 8 2" xfId="779"/>
    <cellStyle name="40% - Акцент1 8 3" xfId="780"/>
    <cellStyle name="40% - Акцент1 8_46EE.2011(v1.0)" xfId="781"/>
    <cellStyle name="40% - Акцент1 9" xfId="782"/>
    <cellStyle name="40% - Акцент1 9 2" xfId="783"/>
    <cellStyle name="40% - Акцент1 9 3" xfId="784"/>
    <cellStyle name="40% - Акцент1 9_46EE.2011(v1.0)" xfId="785"/>
    <cellStyle name="40% - Акцент2" xfId="8" builtinId="35" customBuiltin="1"/>
    <cellStyle name="40% - Акцент2 10" xfId="786"/>
    <cellStyle name="40% - Акцент2 2" xfId="787"/>
    <cellStyle name="40% - Акцент2 2 2" xfId="788"/>
    <cellStyle name="40% - Акцент2 2 3" xfId="789"/>
    <cellStyle name="40% - Акцент2 2_46EE.2011(v1.0)" xfId="790"/>
    <cellStyle name="40% - Акцент2 3" xfId="791"/>
    <cellStyle name="40% - Акцент2 3 2" xfId="792"/>
    <cellStyle name="40% - Акцент2 3 3" xfId="793"/>
    <cellStyle name="40% - Акцент2 3_46EE.2011(v1.0)" xfId="794"/>
    <cellStyle name="40% - Акцент2 4" xfId="795"/>
    <cellStyle name="40% - Акцент2 4 2" xfId="796"/>
    <cellStyle name="40% - Акцент2 4 3" xfId="797"/>
    <cellStyle name="40% - Акцент2 4_46EE.2011(v1.0)" xfId="798"/>
    <cellStyle name="40% - Акцент2 5" xfId="799"/>
    <cellStyle name="40% - Акцент2 5 2" xfId="800"/>
    <cellStyle name="40% - Акцент2 5 3" xfId="801"/>
    <cellStyle name="40% - Акцент2 5_46EE.2011(v1.0)" xfId="802"/>
    <cellStyle name="40% - Акцент2 6" xfId="803"/>
    <cellStyle name="40% - Акцент2 6 2" xfId="804"/>
    <cellStyle name="40% - Акцент2 6 3" xfId="805"/>
    <cellStyle name="40% - Акцент2 6_46EE.2011(v1.0)" xfId="806"/>
    <cellStyle name="40% - Акцент2 7" xfId="807"/>
    <cellStyle name="40% - Акцент2 7 2" xfId="808"/>
    <cellStyle name="40% - Акцент2 7 3" xfId="809"/>
    <cellStyle name="40% - Акцент2 7_46EE.2011(v1.0)" xfId="810"/>
    <cellStyle name="40% - Акцент2 8" xfId="811"/>
    <cellStyle name="40% - Акцент2 8 2" xfId="812"/>
    <cellStyle name="40% - Акцент2 8 3" xfId="813"/>
    <cellStyle name="40% - Акцент2 8_46EE.2011(v1.0)" xfId="814"/>
    <cellStyle name="40% - Акцент2 9" xfId="815"/>
    <cellStyle name="40% - Акцент2 9 2" xfId="816"/>
    <cellStyle name="40% - Акцент2 9 3" xfId="817"/>
    <cellStyle name="40% - Акцент2 9_46EE.2011(v1.0)" xfId="818"/>
    <cellStyle name="40% - Акцент3" xfId="9" builtinId="39" customBuiltin="1"/>
    <cellStyle name="40% - Акцент3 10" xfId="819"/>
    <cellStyle name="40% - Акцент3 2" xfId="820"/>
    <cellStyle name="40% - Акцент3 2 2" xfId="821"/>
    <cellStyle name="40% - Акцент3 2 3" xfId="822"/>
    <cellStyle name="40% - Акцент3 2_46EE.2011(v1.0)" xfId="823"/>
    <cellStyle name="40% - Акцент3 3" xfId="824"/>
    <cellStyle name="40% - Акцент3 3 2" xfId="825"/>
    <cellStyle name="40% - Акцент3 3 3" xfId="826"/>
    <cellStyle name="40% - Акцент3 3_46EE.2011(v1.0)" xfId="827"/>
    <cellStyle name="40% - Акцент3 4" xfId="828"/>
    <cellStyle name="40% - Акцент3 4 2" xfId="829"/>
    <cellStyle name="40% - Акцент3 4 3" xfId="830"/>
    <cellStyle name="40% - Акцент3 4_46EE.2011(v1.0)" xfId="831"/>
    <cellStyle name="40% - Акцент3 5" xfId="832"/>
    <cellStyle name="40% - Акцент3 5 2" xfId="833"/>
    <cellStyle name="40% - Акцент3 5 3" xfId="834"/>
    <cellStyle name="40% - Акцент3 5_46EE.2011(v1.0)" xfId="835"/>
    <cellStyle name="40% - Акцент3 6" xfId="836"/>
    <cellStyle name="40% - Акцент3 6 2" xfId="837"/>
    <cellStyle name="40% - Акцент3 6 3" xfId="838"/>
    <cellStyle name="40% - Акцент3 6_46EE.2011(v1.0)" xfId="839"/>
    <cellStyle name="40% - Акцент3 7" xfId="840"/>
    <cellStyle name="40% - Акцент3 7 2" xfId="841"/>
    <cellStyle name="40% - Акцент3 7 3" xfId="842"/>
    <cellStyle name="40% - Акцент3 7_46EE.2011(v1.0)" xfId="843"/>
    <cellStyle name="40% - Акцент3 8" xfId="844"/>
    <cellStyle name="40% - Акцент3 8 2" xfId="845"/>
    <cellStyle name="40% - Акцент3 8 3" xfId="846"/>
    <cellStyle name="40% - Акцент3 8_46EE.2011(v1.0)" xfId="847"/>
    <cellStyle name="40% - Акцент3 9" xfId="848"/>
    <cellStyle name="40% - Акцент3 9 2" xfId="849"/>
    <cellStyle name="40% - Акцент3 9 3" xfId="850"/>
    <cellStyle name="40% - Акцент3 9_46EE.2011(v1.0)" xfId="851"/>
    <cellStyle name="40% - Акцент4" xfId="10" builtinId="43" customBuiltin="1"/>
    <cellStyle name="40% - Акцент4 10" xfId="852"/>
    <cellStyle name="40% - Акцент4 2" xfId="853"/>
    <cellStyle name="40% - Акцент4 2 2" xfId="854"/>
    <cellStyle name="40% - Акцент4 2 3" xfId="855"/>
    <cellStyle name="40% - Акцент4 2_46EE.2011(v1.0)" xfId="856"/>
    <cellStyle name="40% - Акцент4 3" xfId="857"/>
    <cellStyle name="40% - Акцент4 3 2" xfId="858"/>
    <cellStyle name="40% - Акцент4 3 3" xfId="859"/>
    <cellStyle name="40% - Акцент4 3_46EE.2011(v1.0)" xfId="860"/>
    <cellStyle name="40% - Акцент4 4" xfId="861"/>
    <cellStyle name="40% - Акцент4 4 2" xfId="862"/>
    <cellStyle name="40% - Акцент4 4 3" xfId="863"/>
    <cellStyle name="40% - Акцент4 4_46EE.2011(v1.0)" xfId="864"/>
    <cellStyle name="40% - Акцент4 5" xfId="865"/>
    <cellStyle name="40% - Акцент4 5 2" xfId="866"/>
    <cellStyle name="40% - Акцент4 5 3" xfId="867"/>
    <cellStyle name="40% - Акцент4 5_46EE.2011(v1.0)" xfId="868"/>
    <cellStyle name="40% - Акцент4 6" xfId="869"/>
    <cellStyle name="40% - Акцент4 6 2" xfId="870"/>
    <cellStyle name="40% - Акцент4 6 3" xfId="871"/>
    <cellStyle name="40% - Акцент4 6_46EE.2011(v1.0)" xfId="872"/>
    <cellStyle name="40% - Акцент4 7" xfId="873"/>
    <cellStyle name="40% - Акцент4 7 2" xfId="874"/>
    <cellStyle name="40% - Акцент4 7 3" xfId="875"/>
    <cellStyle name="40% - Акцент4 7_46EE.2011(v1.0)" xfId="876"/>
    <cellStyle name="40% - Акцент4 8" xfId="877"/>
    <cellStyle name="40% - Акцент4 8 2" xfId="878"/>
    <cellStyle name="40% - Акцент4 8 3" xfId="879"/>
    <cellStyle name="40% - Акцент4 8_46EE.2011(v1.0)" xfId="880"/>
    <cellStyle name="40% - Акцент4 9" xfId="881"/>
    <cellStyle name="40% - Акцент4 9 2" xfId="882"/>
    <cellStyle name="40% - Акцент4 9 3" xfId="883"/>
    <cellStyle name="40% - Акцент4 9_46EE.2011(v1.0)" xfId="884"/>
    <cellStyle name="40% - Акцент5" xfId="11" builtinId="47" customBuiltin="1"/>
    <cellStyle name="40% - Акцент5 10" xfId="885"/>
    <cellStyle name="40% - Акцент5 2" xfId="886"/>
    <cellStyle name="40% - Акцент5 2 2" xfId="887"/>
    <cellStyle name="40% - Акцент5 2 2 2" xfId="2749"/>
    <cellStyle name="40% - Акцент5 2 2 2 2" xfId="3486"/>
    <cellStyle name="40% - Акцент5 2 2 2 3" xfId="4424"/>
    <cellStyle name="40% - Акцент5 2 3" xfId="888"/>
    <cellStyle name="40% - Акцент5 2_46EE.2011(v1.0)" xfId="889"/>
    <cellStyle name="40% - Акцент5 3" xfId="890"/>
    <cellStyle name="40% - Акцент5 3 2" xfId="891"/>
    <cellStyle name="40% - Акцент5 3 3" xfId="892"/>
    <cellStyle name="40% - Акцент5 3_46EE.2011(v1.0)" xfId="893"/>
    <cellStyle name="40% - Акцент5 4" xfId="894"/>
    <cellStyle name="40% - Акцент5 4 2" xfId="895"/>
    <cellStyle name="40% - Акцент5 4 3" xfId="896"/>
    <cellStyle name="40% - Акцент5 4_46EE.2011(v1.0)" xfId="897"/>
    <cellStyle name="40% - Акцент5 5" xfId="898"/>
    <cellStyle name="40% - Акцент5 5 2" xfId="899"/>
    <cellStyle name="40% - Акцент5 5 3" xfId="900"/>
    <cellStyle name="40% - Акцент5 5_46EE.2011(v1.0)" xfId="901"/>
    <cellStyle name="40% - Акцент5 6" xfId="902"/>
    <cellStyle name="40% - Акцент5 6 2" xfId="903"/>
    <cellStyle name="40% - Акцент5 6 3" xfId="904"/>
    <cellStyle name="40% - Акцент5 6_46EE.2011(v1.0)" xfId="905"/>
    <cellStyle name="40% - Акцент5 7" xfId="906"/>
    <cellStyle name="40% - Акцент5 7 2" xfId="907"/>
    <cellStyle name="40% - Акцент5 7 3" xfId="908"/>
    <cellStyle name="40% - Акцент5 7_46EE.2011(v1.0)" xfId="909"/>
    <cellStyle name="40% - Акцент5 8" xfId="910"/>
    <cellStyle name="40% - Акцент5 8 2" xfId="911"/>
    <cellStyle name="40% - Акцент5 8 3" xfId="912"/>
    <cellStyle name="40% - Акцент5 8_46EE.2011(v1.0)" xfId="913"/>
    <cellStyle name="40% - Акцент5 9" xfId="914"/>
    <cellStyle name="40% - Акцент5 9 2" xfId="915"/>
    <cellStyle name="40% - Акцент5 9 3" xfId="916"/>
    <cellStyle name="40% - Акцент5 9_46EE.2011(v1.0)" xfId="917"/>
    <cellStyle name="40% - Акцент6" xfId="12" builtinId="51" customBuiltin="1"/>
    <cellStyle name="40% - Акцент6 10" xfId="918"/>
    <cellStyle name="40% - Акцент6 2" xfId="919"/>
    <cellStyle name="40% - Акцент6 2 2" xfId="920"/>
    <cellStyle name="40% - Акцент6 2 2 2" xfId="2750"/>
    <cellStyle name="40% - Акцент6 2 2 2 2" xfId="3487"/>
    <cellStyle name="40% - Акцент6 2 2 2 3" xfId="4425"/>
    <cellStyle name="40% - Акцент6 2 3" xfId="921"/>
    <cellStyle name="40% - Акцент6 2_46EE.2011(v1.0)" xfId="922"/>
    <cellStyle name="40% - Акцент6 3" xfId="923"/>
    <cellStyle name="40% - Акцент6 3 2" xfId="924"/>
    <cellStyle name="40% - Акцент6 3 3" xfId="925"/>
    <cellStyle name="40% - Акцент6 3_46EE.2011(v1.0)" xfId="926"/>
    <cellStyle name="40% - Акцент6 4" xfId="927"/>
    <cellStyle name="40% - Акцент6 4 2" xfId="928"/>
    <cellStyle name="40% - Акцент6 4 3" xfId="929"/>
    <cellStyle name="40% - Акцент6 4_46EE.2011(v1.0)" xfId="930"/>
    <cellStyle name="40% - Акцент6 5" xfId="931"/>
    <cellStyle name="40% - Акцент6 5 2" xfId="932"/>
    <cellStyle name="40% - Акцент6 5 3" xfId="933"/>
    <cellStyle name="40% - Акцент6 5_46EE.2011(v1.0)" xfId="934"/>
    <cellStyle name="40% - Акцент6 6" xfId="935"/>
    <cellStyle name="40% - Акцент6 6 2" xfId="936"/>
    <cellStyle name="40% - Акцент6 6 3" xfId="937"/>
    <cellStyle name="40% - Акцент6 6_46EE.2011(v1.0)" xfId="938"/>
    <cellStyle name="40% - Акцент6 7" xfId="939"/>
    <cellStyle name="40% - Акцент6 7 2" xfId="940"/>
    <cellStyle name="40% - Акцент6 7 3" xfId="941"/>
    <cellStyle name="40% - Акцент6 7_46EE.2011(v1.0)" xfId="942"/>
    <cellStyle name="40% - Акцент6 8" xfId="943"/>
    <cellStyle name="40% - Акцент6 8 2" xfId="944"/>
    <cellStyle name="40% - Акцент6 8 3" xfId="945"/>
    <cellStyle name="40% - Акцент6 8_46EE.2011(v1.0)" xfId="946"/>
    <cellStyle name="40% - Акцент6 9" xfId="947"/>
    <cellStyle name="40% - Акцент6 9 2" xfId="948"/>
    <cellStyle name="40% - Акцент6 9 3" xfId="949"/>
    <cellStyle name="40% - Акцент6 9_46EE.2011(v1.0)" xfId="950"/>
    <cellStyle name="60% - Accent1" xfId="951"/>
    <cellStyle name="60% - Accent1 2" xfId="2679"/>
    <cellStyle name="60% - Accent2" xfId="952"/>
    <cellStyle name="60% - Accent2 2" xfId="2680"/>
    <cellStyle name="60% - Accent3" xfId="953"/>
    <cellStyle name="60% - Accent3 2" xfId="2681"/>
    <cellStyle name="60% - Accent4" xfId="954"/>
    <cellStyle name="60% - Accent4 2" xfId="2682"/>
    <cellStyle name="60% - Accent5" xfId="955"/>
    <cellStyle name="60% - Accent5 2" xfId="2683"/>
    <cellStyle name="60% - Accent6" xfId="956"/>
    <cellStyle name="60% - Accent6 2" xfId="2684"/>
    <cellStyle name="60% - Акцент1" xfId="13" builtinId="32" customBuiltin="1"/>
    <cellStyle name="60% - Акцент1 2" xfId="957"/>
    <cellStyle name="60% - Акцент1 2 2" xfId="958"/>
    <cellStyle name="60% - Акцент1 2 2 2" xfId="2751"/>
    <cellStyle name="60% - Акцент1 3" xfId="959"/>
    <cellStyle name="60% - Акцент1 3 2" xfId="960"/>
    <cellStyle name="60% - Акцент1 4" xfId="961"/>
    <cellStyle name="60% - Акцент1 4 2" xfId="962"/>
    <cellStyle name="60% - Акцент1 5" xfId="963"/>
    <cellStyle name="60% - Акцент1 5 2" xfId="964"/>
    <cellStyle name="60% - Акцент1 6" xfId="965"/>
    <cellStyle name="60% - Акцент1 6 2" xfId="966"/>
    <cellStyle name="60% - Акцент1 7" xfId="967"/>
    <cellStyle name="60% - Акцент1 7 2" xfId="968"/>
    <cellStyle name="60% - Акцент1 8" xfId="969"/>
    <cellStyle name="60% - Акцент1 8 2" xfId="970"/>
    <cellStyle name="60% - Акцент1 9" xfId="971"/>
    <cellStyle name="60% - Акцент1 9 2" xfId="972"/>
    <cellStyle name="60% - Акцент2" xfId="14" builtinId="36" customBuiltin="1"/>
    <cellStyle name="60% - Акцент2 2" xfId="973"/>
    <cellStyle name="60% - Акцент2 2 2" xfId="974"/>
    <cellStyle name="60% - Акцент2 3" xfId="975"/>
    <cellStyle name="60% - Акцент2 3 2" xfId="976"/>
    <cellStyle name="60% - Акцент2 4" xfId="977"/>
    <cellStyle name="60% - Акцент2 4 2" xfId="978"/>
    <cellStyle name="60% - Акцент2 5" xfId="979"/>
    <cellStyle name="60% - Акцент2 5 2" xfId="980"/>
    <cellStyle name="60% - Акцент2 6" xfId="981"/>
    <cellStyle name="60% - Акцент2 6 2" xfId="982"/>
    <cellStyle name="60% - Акцент2 7" xfId="983"/>
    <cellStyle name="60% - Акцент2 7 2" xfId="984"/>
    <cellStyle name="60% - Акцент2 8" xfId="985"/>
    <cellStyle name="60% - Акцент2 8 2" xfId="986"/>
    <cellStyle name="60% - Акцент2 9" xfId="987"/>
    <cellStyle name="60% - Акцент2 9 2" xfId="988"/>
    <cellStyle name="60% - Акцент3" xfId="15" builtinId="40" customBuiltin="1"/>
    <cellStyle name="60% - Акцент3 2" xfId="989"/>
    <cellStyle name="60% - Акцент3 2 2" xfId="990"/>
    <cellStyle name="60% - Акцент3 3" xfId="991"/>
    <cellStyle name="60% - Акцент3 3 2" xfId="992"/>
    <cellStyle name="60% - Акцент3 4" xfId="993"/>
    <cellStyle name="60% - Акцент3 4 2" xfId="994"/>
    <cellStyle name="60% - Акцент3 5" xfId="995"/>
    <cellStyle name="60% - Акцент3 5 2" xfId="996"/>
    <cellStyle name="60% - Акцент3 6" xfId="997"/>
    <cellStyle name="60% - Акцент3 6 2" xfId="998"/>
    <cellStyle name="60% - Акцент3 7" xfId="999"/>
    <cellStyle name="60% - Акцент3 7 2" xfId="1000"/>
    <cellStyle name="60% - Акцент3 8" xfId="1001"/>
    <cellStyle name="60% - Акцент3 8 2" xfId="1002"/>
    <cellStyle name="60% - Акцент3 9" xfId="1003"/>
    <cellStyle name="60% - Акцент3 9 2" xfId="1004"/>
    <cellStyle name="60% - Акцент4" xfId="16" builtinId="44" customBuiltin="1"/>
    <cellStyle name="60% - Акцент4 2" xfId="1005"/>
    <cellStyle name="60% - Акцент4 2 2" xfId="1006"/>
    <cellStyle name="60% - Акцент4 3" xfId="1007"/>
    <cellStyle name="60% - Акцент4 3 2" xfId="1008"/>
    <cellStyle name="60% - Акцент4 4" xfId="1009"/>
    <cellStyle name="60% - Акцент4 4 2" xfId="1010"/>
    <cellStyle name="60% - Акцент4 5" xfId="1011"/>
    <cellStyle name="60% - Акцент4 5 2" xfId="1012"/>
    <cellStyle name="60% - Акцент4 6" xfId="1013"/>
    <cellStyle name="60% - Акцент4 6 2" xfId="1014"/>
    <cellStyle name="60% - Акцент4 7" xfId="1015"/>
    <cellStyle name="60% - Акцент4 7 2" xfId="1016"/>
    <cellStyle name="60% - Акцент4 8" xfId="1017"/>
    <cellStyle name="60% - Акцент4 8 2" xfId="1018"/>
    <cellStyle name="60% - Акцент4 9" xfId="1019"/>
    <cellStyle name="60% - Акцент4 9 2" xfId="1020"/>
    <cellStyle name="60% - Акцент5" xfId="17" builtinId="48" customBuiltin="1"/>
    <cellStyle name="60% - Акцент5 2" xfId="1021"/>
    <cellStyle name="60% - Акцент5 2 2" xfId="1022"/>
    <cellStyle name="60% - Акцент5 3" xfId="1023"/>
    <cellStyle name="60% - Акцент5 3 2" xfId="1024"/>
    <cellStyle name="60% - Акцент5 4" xfId="1025"/>
    <cellStyle name="60% - Акцент5 4 2" xfId="1026"/>
    <cellStyle name="60% - Акцент5 5" xfId="1027"/>
    <cellStyle name="60% - Акцент5 5 2" xfId="1028"/>
    <cellStyle name="60% - Акцент5 6" xfId="1029"/>
    <cellStyle name="60% - Акцент5 6 2" xfId="1030"/>
    <cellStyle name="60% - Акцент5 7" xfId="1031"/>
    <cellStyle name="60% - Акцент5 7 2" xfId="1032"/>
    <cellStyle name="60% - Акцент5 8" xfId="1033"/>
    <cellStyle name="60% - Акцент5 8 2" xfId="1034"/>
    <cellStyle name="60% - Акцент5 9" xfId="1035"/>
    <cellStyle name="60% - Акцент5 9 2" xfId="1036"/>
    <cellStyle name="60% - Акцент6" xfId="18" builtinId="52" customBuiltin="1"/>
    <cellStyle name="60% - Акцент6 2" xfId="1037"/>
    <cellStyle name="60% - Акцент6 2 2" xfId="1038"/>
    <cellStyle name="60% - Акцент6 3" xfId="1039"/>
    <cellStyle name="60% - Акцент6 3 2" xfId="1040"/>
    <cellStyle name="60% - Акцент6 4" xfId="1041"/>
    <cellStyle name="60% - Акцент6 4 2" xfId="1042"/>
    <cellStyle name="60% - Акцент6 5" xfId="1043"/>
    <cellStyle name="60% - Акцент6 5 2" xfId="1044"/>
    <cellStyle name="60% - Акцент6 6" xfId="1045"/>
    <cellStyle name="60% - Акцент6 6 2" xfId="1046"/>
    <cellStyle name="60% - Акцент6 7" xfId="1047"/>
    <cellStyle name="60% - Акцент6 7 2" xfId="1048"/>
    <cellStyle name="60% - Акцент6 8" xfId="1049"/>
    <cellStyle name="60% - Акцент6 8 2" xfId="1050"/>
    <cellStyle name="60% - Акцент6 9" xfId="1051"/>
    <cellStyle name="60% - Акцент6 9 2" xfId="1052"/>
    <cellStyle name="Accent1" xfId="1053"/>
    <cellStyle name="Accent1 2" xfId="2685"/>
    <cellStyle name="Accent2" xfId="1054"/>
    <cellStyle name="Accent2 2" xfId="2686"/>
    <cellStyle name="Accent3" xfId="1055"/>
    <cellStyle name="Accent3 2" xfId="2687"/>
    <cellStyle name="Accent4" xfId="1056"/>
    <cellStyle name="Accent4 2" xfId="2688"/>
    <cellStyle name="Accent5" xfId="1057"/>
    <cellStyle name="Accent5 2" xfId="2689"/>
    <cellStyle name="Accent6" xfId="1058"/>
    <cellStyle name="Accent6 2" xfId="2690"/>
    <cellStyle name="Ăčďĺđńńűëęŕ" xfId="1059"/>
    <cellStyle name="AFE" xfId="1060"/>
    <cellStyle name="Áĺççŕůčňíűé" xfId="1061"/>
    <cellStyle name="Äĺíĺćíűé [0]_(ňŕá 3č)" xfId="1062"/>
    <cellStyle name="Äĺíĺćíűé_(ňŕá 3č)" xfId="1063"/>
    <cellStyle name="Bad" xfId="1064"/>
    <cellStyle name="Bad 2" xfId="2691"/>
    <cellStyle name="Blue" xfId="1065"/>
    <cellStyle name="Body_$Dollars" xfId="1066"/>
    <cellStyle name="Calculation" xfId="1067"/>
    <cellStyle name="Calculation 2" xfId="2692"/>
    <cellStyle name="Calculation 2 2" xfId="4406"/>
    <cellStyle name="Calculation 3" xfId="3860"/>
    <cellStyle name="Cells 2" xfId="1068"/>
    <cellStyle name="Cells 2 2" xfId="3861"/>
    <cellStyle name="Check Cell" xfId="1069"/>
    <cellStyle name="Check Cell 2" xfId="2693"/>
    <cellStyle name="Chek" xfId="1070"/>
    <cellStyle name="Comma [0]_Adjusted FS 1299" xfId="1071"/>
    <cellStyle name="Comma 0" xfId="1072"/>
    <cellStyle name="Comma 0*" xfId="1073"/>
    <cellStyle name="Comma 2" xfId="1074"/>
    <cellStyle name="Comma 3*" xfId="1075"/>
    <cellStyle name="Comma_Adjusted FS 1299" xfId="1076"/>
    <cellStyle name="Comma0" xfId="1077"/>
    <cellStyle name="Çŕůčňíűé" xfId="1078"/>
    <cellStyle name="Currency [0]" xfId="1079"/>
    <cellStyle name="Currency [0] 2" xfId="1080"/>
    <cellStyle name="Currency [0] 2 2" xfId="1081"/>
    <cellStyle name="Currency [0] 2 3" xfId="1082"/>
    <cellStyle name="Currency [0] 2 4" xfId="1083"/>
    <cellStyle name="Currency [0] 2 5" xfId="1084"/>
    <cellStyle name="Currency [0] 2 6" xfId="1085"/>
    <cellStyle name="Currency [0] 2 7" xfId="1086"/>
    <cellStyle name="Currency [0] 2 8" xfId="1087"/>
    <cellStyle name="Currency [0] 2 9" xfId="1088"/>
    <cellStyle name="Currency [0] 3" xfId="1089"/>
    <cellStyle name="Currency [0] 3 2" xfId="1090"/>
    <cellStyle name="Currency [0] 3 3" xfId="1091"/>
    <cellStyle name="Currency [0] 3 4" xfId="1092"/>
    <cellStyle name="Currency [0] 3 5" xfId="1093"/>
    <cellStyle name="Currency [0] 3 6" xfId="1094"/>
    <cellStyle name="Currency [0] 3 7" xfId="1095"/>
    <cellStyle name="Currency [0] 3 8" xfId="1096"/>
    <cellStyle name="Currency [0] 3 9" xfId="1097"/>
    <cellStyle name="Currency [0] 4" xfId="1098"/>
    <cellStyle name="Currency [0] 4 2" xfId="1099"/>
    <cellStyle name="Currency [0] 4 3" xfId="1100"/>
    <cellStyle name="Currency [0] 4 4" xfId="1101"/>
    <cellStyle name="Currency [0] 4 5" xfId="1102"/>
    <cellStyle name="Currency [0] 4 6" xfId="1103"/>
    <cellStyle name="Currency [0] 4 7" xfId="1104"/>
    <cellStyle name="Currency [0] 4 8" xfId="1105"/>
    <cellStyle name="Currency [0] 4 9" xfId="1106"/>
    <cellStyle name="Currency [0] 5" xfId="1107"/>
    <cellStyle name="Currency [0] 5 2" xfId="1108"/>
    <cellStyle name="Currency [0] 5 3" xfId="1109"/>
    <cellStyle name="Currency [0] 5 4" xfId="1110"/>
    <cellStyle name="Currency [0] 5 5" xfId="1111"/>
    <cellStyle name="Currency [0] 5 6" xfId="1112"/>
    <cellStyle name="Currency [0] 5 7" xfId="1113"/>
    <cellStyle name="Currency [0] 5 8" xfId="1114"/>
    <cellStyle name="Currency [0] 5 9" xfId="1115"/>
    <cellStyle name="Currency [0] 6" xfId="1116"/>
    <cellStyle name="Currency [0] 6 2" xfId="1117"/>
    <cellStyle name="Currency [0] 6 3" xfId="1118"/>
    <cellStyle name="Currency [0] 7" xfId="1119"/>
    <cellStyle name="Currency [0] 7 2" xfId="1120"/>
    <cellStyle name="Currency [0] 7 3" xfId="1121"/>
    <cellStyle name="Currency [0] 8" xfId="1122"/>
    <cellStyle name="Currency [0] 8 2" xfId="1123"/>
    <cellStyle name="Currency [0] 8 3" xfId="1124"/>
    <cellStyle name="Currency 0" xfId="1125"/>
    <cellStyle name="Currency 2" xfId="1126"/>
    <cellStyle name="Currency_06_9m" xfId="1127"/>
    <cellStyle name="Currency0" xfId="1128"/>
    <cellStyle name="currency1" xfId="2544"/>
    <cellStyle name="Currency2" xfId="1129"/>
    <cellStyle name="currency3" xfId="2545"/>
    <cellStyle name="currency4" xfId="2546"/>
    <cellStyle name="Đ_x0010_" xfId="2188"/>
    <cellStyle name="Date" xfId="1130"/>
    <cellStyle name="date 2" xfId="2694"/>
    <cellStyle name="Date Aligned" xfId="1131"/>
    <cellStyle name="Dates" xfId="1132"/>
    <cellStyle name="Dezimal [0]_NEGS" xfId="1133"/>
    <cellStyle name="Dezimal_NEGS" xfId="1134"/>
    <cellStyle name="Dotted Line" xfId="1135"/>
    <cellStyle name="E&amp;Y House" xfId="1136"/>
    <cellStyle name="E-mail" xfId="1137"/>
    <cellStyle name="E-mail 2" xfId="1138"/>
    <cellStyle name="E-mail_46EP.2012(v0.1)" xfId="1139"/>
    <cellStyle name="Euro" xfId="1140"/>
    <cellStyle name="Euro 2" xfId="2695"/>
    <cellStyle name="ew" xfId="1141"/>
    <cellStyle name="Excel Built-in Normal" xfId="1142"/>
    <cellStyle name="Excel_BuiltIn_Hyperlink" xfId="1143"/>
    <cellStyle name="Explanatory Text" xfId="1144"/>
    <cellStyle name="F2" xfId="1145"/>
    <cellStyle name="F2 2" xfId="3762"/>
    <cellStyle name="F3" xfId="1146"/>
    <cellStyle name="F3 2" xfId="3763"/>
    <cellStyle name="F4" xfId="1147"/>
    <cellStyle name="F4 2" xfId="3764"/>
    <cellStyle name="F5" xfId="1148"/>
    <cellStyle name="F5 2" xfId="3765"/>
    <cellStyle name="F6" xfId="1149"/>
    <cellStyle name="F6 2" xfId="3766"/>
    <cellStyle name="F7" xfId="1150"/>
    <cellStyle name="F7 2" xfId="3767"/>
    <cellStyle name="F8" xfId="1151"/>
    <cellStyle name="F8 2" xfId="3768"/>
    <cellStyle name="Fixed" xfId="1152"/>
    <cellStyle name="fo]_x000d__x000a_UserName=Murat Zelef_x000d__x000a_UserCompany=Bumerang_x000d__x000a__x000d__x000a_[File Paths]_x000d__x000a_WorkingDirectory=C:\EQUIS\DLWIN_x000d__x000a_DownLoader=C" xfId="1153"/>
    <cellStyle name="Followed Hyperlink" xfId="1154"/>
    <cellStyle name="Footnote" xfId="1155"/>
    <cellStyle name="Good" xfId="1156"/>
    <cellStyle name="Good 2" xfId="2696"/>
    <cellStyle name="hard no" xfId="1157"/>
    <cellStyle name="Hard Percent" xfId="1158"/>
    <cellStyle name="hardno" xfId="1159"/>
    <cellStyle name="Header" xfId="1160"/>
    <cellStyle name="Header 3" xfId="1161"/>
    <cellStyle name="Header 3 2" xfId="3862"/>
    <cellStyle name="Heading" xfId="1162"/>
    <cellStyle name="Heading 1" xfId="1163"/>
    <cellStyle name="Heading 2" xfId="1164"/>
    <cellStyle name="Heading 3" xfId="1165"/>
    <cellStyle name="Heading 4" xfId="1166"/>
    <cellStyle name="Heading_GP.ITOG.4.78(v1.0) - для разделения" xfId="1167"/>
    <cellStyle name="Heading1" xfId="1168"/>
    <cellStyle name="Heading2" xfId="1169"/>
    <cellStyle name="Heading2 2" xfId="1170"/>
    <cellStyle name="Heading2_46EP.2012(v0.1)" xfId="1171"/>
    <cellStyle name="Hyperlink" xfId="1172"/>
    <cellStyle name="Hyperlink 2" xfId="2752"/>
    <cellStyle name="Iau?iue1" xfId="2189"/>
    <cellStyle name="Îáű÷íűé__FES" xfId="1173"/>
    <cellStyle name="Îáû÷íûé_cogs" xfId="1174"/>
    <cellStyle name="Îňęđűâŕâřŕ˙ń˙ ăčďĺđńńűëęŕ" xfId="1175"/>
    <cellStyle name="Info" xfId="1176"/>
    <cellStyle name="Input" xfId="1177"/>
    <cellStyle name="Input 2" xfId="2697"/>
    <cellStyle name="Input 2 2" xfId="4407"/>
    <cellStyle name="Input 3" xfId="3863"/>
    <cellStyle name="InputCurrency" xfId="1178"/>
    <cellStyle name="InputCurrency2" xfId="1179"/>
    <cellStyle name="InputMultiple1" xfId="1180"/>
    <cellStyle name="InputPercent1" xfId="1181"/>
    <cellStyle name="Inputs" xfId="1182"/>
    <cellStyle name="Inputs (const)" xfId="1183"/>
    <cellStyle name="Inputs (const) 2" xfId="1184"/>
    <cellStyle name="Inputs (const)_46EP.2012(v0.1)" xfId="1185"/>
    <cellStyle name="Inputs 10" xfId="2564"/>
    <cellStyle name="Inputs 11" xfId="2562"/>
    <cellStyle name="Inputs 12" xfId="2563"/>
    <cellStyle name="Inputs 13" xfId="2558"/>
    <cellStyle name="Inputs 14" xfId="2808"/>
    <cellStyle name="Inputs 15" xfId="2916"/>
    <cellStyle name="Inputs 16" xfId="2907"/>
    <cellStyle name="Inputs 17" xfId="2915"/>
    <cellStyle name="Inputs 18" xfId="2908"/>
    <cellStyle name="Inputs 19" xfId="2914"/>
    <cellStyle name="Inputs 2" xfId="1186"/>
    <cellStyle name="Inputs 20" xfId="2909"/>
    <cellStyle name="Inputs 21" xfId="2913"/>
    <cellStyle name="Inputs 22" xfId="2910"/>
    <cellStyle name="Inputs 23" xfId="2912"/>
    <cellStyle name="Inputs 24" xfId="2911"/>
    <cellStyle name="Inputs 25" xfId="2948"/>
    <cellStyle name="Inputs 26" xfId="2937"/>
    <cellStyle name="Inputs 27" xfId="2945"/>
    <cellStyle name="Inputs 28" xfId="2938"/>
    <cellStyle name="Inputs 29" xfId="2947"/>
    <cellStyle name="Inputs 3" xfId="2449"/>
    <cellStyle name="Inputs 30" xfId="2939"/>
    <cellStyle name="Inputs 31" xfId="2946"/>
    <cellStyle name="Inputs 32" xfId="2934"/>
    <cellStyle name="Inputs 33" xfId="2944"/>
    <cellStyle name="Inputs 34" xfId="2936"/>
    <cellStyle name="Inputs 35" xfId="2943"/>
    <cellStyle name="Inputs 36" xfId="2940"/>
    <cellStyle name="Inputs 37" xfId="2942"/>
    <cellStyle name="Inputs 38" xfId="2941"/>
    <cellStyle name="Inputs 39" xfId="2955"/>
    <cellStyle name="Inputs 4" xfId="2567"/>
    <cellStyle name="Inputs 40" xfId="2935"/>
    <cellStyle name="Inputs 41" xfId="2965"/>
    <cellStyle name="Inputs 42" xfId="3055"/>
    <cellStyle name="Inputs 43" xfId="3049"/>
    <cellStyle name="Inputs 44" xfId="3054"/>
    <cellStyle name="Inputs 45" xfId="3050"/>
    <cellStyle name="Inputs 46" xfId="3053"/>
    <cellStyle name="Inputs 47" xfId="3051"/>
    <cellStyle name="Inputs 48" xfId="3052"/>
    <cellStyle name="Inputs 49" xfId="2327"/>
    <cellStyle name="Inputs 5" xfId="2559"/>
    <cellStyle name="Inputs 50" xfId="2138"/>
    <cellStyle name="Inputs 51" xfId="2137"/>
    <cellStyle name="Inputs 52" xfId="2135"/>
    <cellStyle name="Inputs 53" xfId="2136"/>
    <cellStyle name="Inputs 54" xfId="2134"/>
    <cellStyle name="Inputs 55" xfId="3073"/>
    <cellStyle name="Inputs 56" xfId="3082"/>
    <cellStyle name="Inputs 57" xfId="3081"/>
    <cellStyle name="Inputs 58" xfId="3074"/>
    <cellStyle name="Inputs 59" xfId="3080"/>
    <cellStyle name="Inputs 6" xfId="2566"/>
    <cellStyle name="Inputs 60" xfId="3077"/>
    <cellStyle name="Inputs 61" xfId="3079"/>
    <cellStyle name="Inputs 62" xfId="3078"/>
    <cellStyle name="Inputs 63" xfId="3864"/>
    <cellStyle name="Inputs 64" xfId="3859"/>
    <cellStyle name="Inputs 65" xfId="3854"/>
    <cellStyle name="Inputs 66" xfId="3858"/>
    <cellStyle name="Inputs 67" xfId="3855"/>
    <cellStyle name="Inputs 68" xfId="3857"/>
    <cellStyle name="Inputs 69" xfId="3856"/>
    <cellStyle name="Inputs 7" xfId="2560"/>
    <cellStyle name="Inputs 70" xfId="2111"/>
    <cellStyle name="Inputs 71" xfId="2110"/>
    <cellStyle name="Inputs 72" xfId="4666"/>
    <cellStyle name="Inputs 8" xfId="2565"/>
    <cellStyle name="Inputs 9" xfId="2561"/>
    <cellStyle name="Inputs Co" xfId="1187"/>
    <cellStyle name="Inputs_46EE.2011(v1.0)" xfId="1188"/>
    <cellStyle name="Linked Cell" xfId="1189"/>
    <cellStyle name="Millares [0]_RESULTS" xfId="1190"/>
    <cellStyle name="Millares_RESULTS" xfId="1191"/>
    <cellStyle name="Milliers [0]_RESULTS" xfId="1192"/>
    <cellStyle name="Milliers_RESULTS" xfId="1193"/>
    <cellStyle name="mnb" xfId="1194"/>
    <cellStyle name="Moneda [0]_RESULTS" xfId="1195"/>
    <cellStyle name="Moneda_RESULTS" xfId="1196"/>
    <cellStyle name="Monétaire [0]_RESULTS" xfId="1197"/>
    <cellStyle name="Monétaire_RESULTS" xfId="1198"/>
    <cellStyle name="Multiple" xfId="1199"/>
    <cellStyle name="Multiple1" xfId="1200"/>
    <cellStyle name="MultipleBelow" xfId="1201"/>
    <cellStyle name="mystil" xfId="2190"/>
    <cellStyle name="namber" xfId="1202"/>
    <cellStyle name="Neutral" xfId="1203"/>
    <cellStyle name="Neutral 2" xfId="2698"/>
    <cellStyle name="Norma11l" xfId="1204"/>
    <cellStyle name="normal" xfId="1205"/>
    <cellStyle name="Normal - Style1" xfId="1206"/>
    <cellStyle name="Normal 1" xfId="2191"/>
    <cellStyle name="normal 10" xfId="1207"/>
    <cellStyle name="Normal 2" xfId="1208"/>
    <cellStyle name="Normal 2 2" xfId="1209"/>
    <cellStyle name="Normal 2 3" xfId="1210"/>
    <cellStyle name="normal 3" xfId="1211"/>
    <cellStyle name="normal 4" xfId="1212"/>
    <cellStyle name="normal 5" xfId="1213"/>
    <cellStyle name="normal 6" xfId="1214"/>
    <cellStyle name="normal 7" xfId="1215"/>
    <cellStyle name="normal 8" xfId="1216"/>
    <cellStyle name="normal 9" xfId="1217"/>
    <cellStyle name="Normal." xfId="1218"/>
    <cellStyle name="Normal_06_9m" xfId="1219"/>
    <cellStyle name="Normal1" xfId="1220"/>
    <cellStyle name="Normal2" xfId="1221"/>
    <cellStyle name="NormalGB" xfId="1222"/>
    <cellStyle name="Normalny_24. 02. 97." xfId="1223"/>
    <cellStyle name="normбlnм_laroux" xfId="1224"/>
    <cellStyle name="Note" xfId="1225"/>
    <cellStyle name="Note 2" xfId="2699"/>
    <cellStyle name="Note 2 2" xfId="4408"/>
    <cellStyle name="Note 3" xfId="3865"/>
    <cellStyle name="number" xfId="1226"/>
    <cellStyle name="Ôčíŕíńîâűé [0]_(ňŕá 3č)" xfId="1227"/>
    <cellStyle name="Ociriniaue [0]_5-C" xfId="2192"/>
    <cellStyle name="Ôčíŕíńîâűé_(ňŕá 3č)" xfId="1228"/>
    <cellStyle name="Ociriniaue_5-C" xfId="2193"/>
    <cellStyle name="oft Excel]_x000d__x000a_Comment=Строки open=/f добавляют пользовательские функции к списку Вставить функцию._x000d__x000a_Maximized=3_x000d__x000a_Basi" xfId="2194"/>
    <cellStyle name="Option" xfId="1229"/>
    <cellStyle name="Òûñÿ÷è [0]_cogs" xfId="1230"/>
    <cellStyle name="Òûñÿ÷è_cogs" xfId="1231"/>
    <cellStyle name="Output" xfId="1232"/>
    <cellStyle name="Output 2" xfId="2700"/>
    <cellStyle name="Output 2 2" xfId="4409"/>
    <cellStyle name="Output 3" xfId="3866"/>
    <cellStyle name="Page Number" xfId="1233"/>
    <cellStyle name="pb_page_heading_LS" xfId="1234"/>
    <cellStyle name="Percent_RS_Lianozovo-Samara_9m01" xfId="1235"/>
    <cellStyle name="Percent1" xfId="1236"/>
    <cellStyle name="Piug" xfId="1237"/>
    <cellStyle name="Plug" xfId="1238"/>
    <cellStyle name="Price_Body" xfId="1239"/>
    <cellStyle name="prochrek" xfId="1240"/>
    <cellStyle name="Protected" xfId="1241"/>
    <cellStyle name="Result" xfId="1242"/>
    <cellStyle name="Result2" xfId="1243"/>
    <cellStyle name="Salomon Logo" xfId="1244"/>
    <cellStyle name="SAPBEXaggData" xfId="1245"/>
    <cellStyle name="SAPBEXaggData 2" xfId="3867"/>
    <cellStyle name="SAPBEXaggDataEmph" xfId="1246"/>
    <cellStyle name="SAPBEXaggDataEmph 2" xfId="3868"/>
    <cellStyle name="SAPBEXaggItem" xfId="1247"/>
    <cellStyle name="SAPBEXaggItem 2" xfId="3869"/>
    <cellStyle name="SAPBEXaggItemX" xfId="1248"/>
    <cellStyle name="SAPBEXaggItemX 2" xfId="3870"/>
    <cellStyle name="SAPBEXchaText" xfId="1249"/>
    <cellStyle name="SAPBEXchaText 2" xfId="3871"/>
    <cellStyle name="SAPBEXexcBad7" xfId="1250"/>
    <cellStyle name="SAPBEXexcBad7 2" xfId="3872"/>
    <cellStyle name="SAPBEXexcBad8" xfId="1251"/>
    <cellStyle name="SAPBEXexcBad8 2" xfId="3873"/>
    <cellStyle name="SAPBEXexcBad9" xfId="1252"/>
    <cellStyle name="SAPBEXexcBad9 2" xfId="3874"/>
    <cellStyle name="SAPBEXexcCritical4" xfId="1253"/>
    <cellStyle name="SAPBEXexcCritical4 2" xfId="3875"/>
    <cellStyle name="SAPBEXexcCritical5" xfId="1254"/>
    <cellStyle name="SAPBEXexcCritical5 2" xfId="3876"/>
    <cellStyle name="SAPBEXexcCritical6" xfId="1255"/>
    <cellStyle name="SAPBEXexcCritical6 2" xfId="3877"/>
    <cellStyle name="SAPBEXexcGood1" xfId="1256"/>
    <cellStyle name="SAPBEXexcGood1 2" xfId="3878"/>
    <cellStyle name="SAPBEXexcGood2" xfId="1257"/>
    <cellStyle name="SAPBEXexcGood2 2" xfId="3879"/>
    <cellStyle name="SAPBEXexcGood3" xfId="1258"/>
    <cellStyle name="SAPBEXexcGood3 2" xfId="3880"/>
    <cellStyle name="SAPBEXfilterDrill" xfId="1259"/>
    <cellStyle name="SAPBEXfilterDrill 2" xfId="3881"/>
    <cellStyle name="SAPBEXfilterItem" xfId="1260"/>
    <cellStyle name="SAPBEXfilterText" xfId="1261"/>
    <cellStyle name="SAPBEXformats" xfId="1262"/>
    <cellStyle name="SAPBEXformats 2" xfId="3882"/>
    <cellStyle name="SAPBEXheaderItem" xfId="1263"/>
    <cellStyle name="SAPBEXheaderItem 2" xfId="3883"/>
    <cellStyle name="SAPBEXheaderText" xfId="1264"/>
    <cellStyle name="SAPBEXheaderText 2" xfId="3884"/>
    <cellStyle name="SAPBEXHLevel0" xfId="1265"/>
    <cellStyle name="SAPBEXHLevel0 2" xfId="3885"/>
    <cellStyle name="SAPBEXHLevel0X" xfId="1266"/>
    <cellStyle name="SAPBEXHLevel0X 2" xfId="3886"/>
    <cellStyle name="SAPBEXHLevel1" xfId="1267"/>
    <cellStyle name="SAPBEXHLevel1 2" xfId="3887"/>
    <cellStyle name="SAPBEXHLevel1X" xfId="1268"/>
    <cellStyle name="SAPBEXHLevel1X 2" xfId="3888"/>
    <cellStyle name="SAPBEXHLevel2" xfId="1269"/>
    <cellStyle name="SAPBEXHLevel2 2" xfId="3889"/>
    <cellStyle name="SAPBEXHLevel2X" xfId="1270"/>
    <cellStyle name="SAPBEXHLevel2X 2" xfId="3890"/>
    <cellStyle name="SAPBEXHLevel3" xfId="1271"/>
    <cellStyle name="SAPBEXHLevel3 2" xfId="3891"/>
    <cellStyle name="SAPBEXHLevel3X" xfId="1272"/>
    <cellStyle name="SAPBEXHLevel3X 2" xfId="3892"/>
    <cellStyle name="SAPBEXinputData" xfId="1273"/>
    <cellStyle name="SAPBEXresData" xfId="1274"/>
    <cellStyle name="SAPBEXresData 2" xfId="3893"/>
    <cellStyle name="SAPBEXresDataEmph" xfId="1275"/>
    <cellStyle name="SAPBEXresDataEmph 2" xfId="3894"/>
    <cellStyle name="SAPBEXresItem" xfId="1276"/>
    <cellStyle name="SAPBEXresItem 2" xfId="3895"/>
    <cellStyle name="SAPBEXresItemX" xfId="1277"/>
    <cellStyle name="SAPBEXresItemX 2" xfId="3896"/>
    <cellStyle name="SAPBEXstdData" xfId="1278"/>
    <cellStyle name="SAPBEXstdData 2" xfId="3897"/>
    <cellStyle name="SAPBEXstdDataEmph" xfId="1279"/>
    <cellStyle name="SAPBEXstdDataEmph 2" xfId="3898"/>
    <cellStyle name="SAPBEXstdItem" xfId="1280"/>
    <cellStyle name="SAPBEXstdItem 2" xfId="3899"/>
    <cellStyle name="SAPBEXstdItemX" xfId="1281"/>
    <cellStyle name="SAPBEXstdItemX 2" xfId="3900"/>
    <cellStyle name="SAPBEXtitle" xfId="1282"/>
    <cellStyle name="SAPBEXundefined" xfId="1283"/>
    <cellStyle name="SAPBEXundefined 2" xfId="3901"/>
    <cellStyle name="st1" xfId="1284"/>
    <cellStyle name="Standard_NEGS" xfId="1285"/>
    <cellStyle name="Style 1" xfId="1286"/>
    <cellStyle name="styleColumnTitles" xfId="2195"/>
    <cellStyle name="styleDateRange" xfId="2196"/>
    <cellStyle name="styleHidden" xfId="2197"/>
    <cellStyle name="styleNormal" xfId="2198"/>
    <cellStyle name="styleSeriesAttributes" xfId="2199"/>
    <cellStyle name="styleSeriesData" xfId="2200"/>
    <cellStyle name="styleSeriesDataForecast" xfId="2201"/>
    <cellStyle name="styleSeriesDataForecastNA" xfId="2202"/>
    <cellStyle name="styleSeriesDataNA" xfId="2203"/>
    <cellStyle name="Table Head" xfId="1287"/>
    <cellStyle name="Table Head Aligned" xfId="1288"/>
    <cellStyle name="Table Head Blue" xfId="1289"/>
    <cellStyle name="Table Head Green" xfId="1290"/>
    <cellStyle name="Table Head_Val_Sum_Graph" xfId="1291"/>
    <cellStyle name="Table Heading" xfId="1292"/>
    <cellStyle name="Table Heading 2" xfId="1293"/>
    <cellStyle name="Table Heading_46EP.2012(v0.1)" xfId="1294"/>
    <cellStyle name="Table Text" xfId="1295"/>
    <cellStyle name="Table Title" xfId="1296"/>
    <cellStyle name="Table Units" xfId="1297"/>
    <cellStyle name="Table_Header" xfId="1298"/>
    <cellStyle name="TableStyleLight1" xfId="1299"/>
    <cellStyle name="TableStyleLight1 2" xfId="1300"/>
    <cellStyle name="Text" xfId="1301"/>
    <cellStyle name="Text 1" xfId="1302"/>
    <cellStyle name="Text Head" xfId="1303"/>
    <cellStyle name="Text Head 1" xfId="1304"/>
    <cellStyle name="Title" xfId="1305"/>
    <cellStyle name="Title 4" xfId="1306"/>
    <cellStyle name="Total" xfId="1307"/>
    <cellStyle name="Total 2" xfId="3902"/>
    <cellStyle name="TotalCurrency" xfId="1308"/>
    <cellStyle name="Underline_Single" xfId="1309"/>
    <cellStyle name="Unit" xfId="1310"/>
    <cellStyle name="Warning Text" xfId="1311"/>
    <cellStyle name="year" xfId="1312"/>
    <cellStyle name="Акцент1" xfId="19" builtinId="29" customBuiltin="1"/>
    <cellStyle name="Акцент1 2" xfId="1313"/>
    <cellStyle name="Акцент1 2 2" xfId="1314"/>
    <cellStyle name="Акцент1 3" xfId="1315"/>
    <cellStyle name="Акцент1 3 2" xfId="1316"/>
    <cellStyle name="Акцент1 4" xfId="1317"/>
    <cellStyle name="Акцент1 4 2" xfId="1318"/>
    <cellStyle name="Акцент1 5" xfId="1319"/>
    <cellStyle name="Акцент1 5 2" xfId="1320"/>
    <cellStyle name="Акцент1 6" xfId="1321"/>
    <cellStyle name="Акцент1 6 2" xfId="1322"/>
    <cellStyle name="Акцент1 7" xfId="1323"/>
    <cellStyle name="Акцент1 7 2" xfId="1324"/>
    <cellStyle name="Акцент1 8" xfId="1325"/>
    <cellStyle name="Акцент1 8 2" xfId="1326"/>
    <cellStyle name="Акцент1 9" xfId="1327"/>
    <cellStyle name="Акцент1 9 2" xfId="1328"/>
    <cellStyle name="Акцент2" xfId="20" builtinId="33" customBuiltin="1"/>
    <cellStyle name="Акцент2 2" xfId="1329"/>
    <cellStyle name="Акцент2 2 2" xfId="1330"/>
    <cellStyle name="Акцент2 3" xfId="1331"/>
    <cellStyle name="Акцент2 3 2" xfId="1332"/>
    <cellStyle name="Акцент2 4" xfId="1333"/>
    <cellStyle name="Акцент2 4 2" xfId="1334"/>
    <cellStyle name="Акцент2 5" xfId="1335"/>
    <cellStyle name="Акцент2 5 2" xfId="1336"/>
    <cellStyle name="Акцент2 6" xfId="1337"/>
    <cellStyle name="Акцент2 6 2" xfId="1338"/>
    <cellStyle name="Акцент2 7" xfId="1339"/>
    <cellStyle name="Акцент2 7 2" xfId="1340"/>
    <cellStyle name="Акцент2 8" xfId="1341"/>
    <cellStyle name="Акцент2 8 2" xfId="1342"/>
    <cellStyle name="Акцент2 9" xfId="1343"/>
    <cellStyle name="Акцент2 9 2" xfId="1344"/>
    <cellStyle name="Акцент3" xfId="21" builtinId="37" customBuiltin="1"/>
    <cellStyle name="Акцент3 2" xfId="1345"/>
    <cellStyle name="Акцент3 2 2" xfId="1346"/>
    <cellStyle name="Акцент3 3" xfId="1347"/>
    <cellStyle name="Акцент3 3 2" xfId="1348"/>
    <cellStyle name="Акцент3 4" xfId="1349"/>
    <cellStyle name="Акцент3 4 2" xfId="1350"/>
    <cellStyle name="Акцент3 5" xfId="1351"/>
    <cellStyle name="Акцент3 5 2" xfId="1352"/>
    <cellStyle name="Акцент3 6" xfId="1353"/>
    <cellStyle name="Акцент3 6 2" xfId="1354"/>
    <cellStyle name="Акцент3 7" xfId="1355"/>
    <cellStyle name="Акцент3 7 2" xfId="1356"/>
    <cellStyle name="Акцент3 8" xfId="1357"/>
    <cellStyle name="Акцент3 8 2" xfId="1358"/>
    <cellStyle name="Акцент3 9" xfId="1359"/>
    <cellStyle name="Акцент3 9 2" xfId="1360"/>
    <cellStyle name="Акцент4" xfId="22" builtinId="41" customBuiltin="1"/>
    <cellStyle name="Акцент4 2" xfId="1361"/>
    <cellStyle name="Акцент4 2 2" xfId="1362"/>
    <cellStyle name="Акцент4 2 2 2" xfId="2753"/>
    <cellStyle name="Акцент4 3" xfId="1363"/>
    <cellStyle name="Акцент4 3 2" xfId="1364"/>
    <cellStyle name="Акцент4 4" xfId="1365"/>
    <cellStyle name="Акцент4 4 2" xfId="1366"/>
    <cellStyle name="Акцент4 5" xfId="1367"/>
    <cellStyle name="Акцент4 5 2" xfId="1368"/>
    <cellStyle name="Акцент4 6" xfId="1369"/>
    <cellStyle name="Акцент4 6 2" xfId="1370"/>
    <cellStyle name="Акцент4 7" xfId="1371"/>
    <cellStyle name="Акцент4 7 2" xfId="1372"/>
    <cellStyle name="Акцент4 8" xfId="1373"/>
    <cellStyle name="Акцент4 8 2" xfId="1374"/>
    <cellStyle name="Акцент4 9" xfId="1375"/>
    <cellStyle name="Акцент4 9 2" xfId="1376"/>
    <cellStyle name="Акцент5" xfId="23" builtinId="45" customBuiltin="1"/>
    <cellStyle name="Акцент5 2" xfId="1377"/>
    <cellStyle name="Акцент5 2 2" xfId="1378"/>
    <cellStyle name="Акцент5 3" xfId="1379"/>
    <cellStyle name="Акцент5 3 2" xfId="1380"/>
    <cellStyle name="Акцент5 4" xfId="1381"/>
    <cellStyle name="Акцент5 4 2" xfId="1382"/>
    <cellStyle name="Акцент5 5" xfId="1383"/>
    <cellStyle name="Акцент5 5 2" xfId="1384"/>
    <cellStyle name="Акцент5 6" xfId="1385"/>
    <cellStyle name="Акцент5 6 2" xfId="1386"/>
    <cellStyle name="Акцент5 7" xfId="1387"/>
    <cellStyle name="Акцент5 7 2" xfId="1388"/>
    <cellStyle name="Акцент5 8" xfId="1389"/>
    <cellStyle name="Акцент5 8 2" xfId="1390"/>
    <cellStyle name="Акцент5 9" xfId="1391"/>
    <cellStyle name="Акцент5 9 2" xfId="1392"/>
    <cellStyle name="Акцент6" xfId="24" builtinId="49" customBuiltin="1"/>
    <cellStyle name="Акцент6 2" xfId="1393"/>
    <cellStyle name="Акцент6 2 2" xfId="1394"/>
    <cellStyle name="Акцент6 3" xfId="1395"/>
    <cellStyle name="Акцент6 3 2" xfId="1396"/>
    <cellStyle name="Акцент6 4" xfId="1397"/>
    <cellStyle name="Акцент6 4 2" xfId="1398"/>
    <cellStyle name="Акцент6 5" xfId="1399"/>
    <cellStyle name="Акцент6 5 2" xfId="1400"/>
    <cellStyle name="Акцент6 6" xfId="1401"/>
    <cellStyle name="Акцент6 6 2" xfId="1402"/>
    <cellStyle name="Акцент6 7" xfId="1403"/>
    <cellStyle name="Акцент6 7 2" xfId="1404"/>
    <cellStyle name="Акцент6 8" xfId="1405"/>
    <cellStyle name="Акцент6 8 2" xfId="1406"/>
    <cellStyle name="Акцент6 9" xfId="1407"/>
    <cellStyle name="Акцент6 9 2" xfId="1408"/>
    <cellStyle name="Беззащитный" xfId="50"/>
    <cellStyle name="Ввод " xfId="25" builtinId="20" customBuiltin="1"/>
    <cellStyle name="Ввод  2" xfId="1409"/>
    <cellStyle name="Ввод  2 2" xfId="1410"/>
    <cellStyle name="Ввод  2 2 2" xfId="3903"/>
    <cellStyle name="Ввод  2 3" xfId="3789"/>
    <cellStyle name="Ввод  2 4" xfId="3754"/>
    <cellStyle name="Ввод  2_46EE.2011(v1.0)" xfId="1411"/>
    <cellStyle name="Ввод  3" xfId="1412"/>
    <cellStyle name="Ввод  3 2" xfId="1413"/>
    <cellStyle name="Ввод  3 2 2" xfId="3905"/>
    <cellStyle name="Ввод  3 3" xfId="3904"/>
    <cellStyle name="Ввод  3_46EE.2011(v1.0)" xfId="1414"/>
    <cellStyle name="Ввод  4" xfId="1415"/>
    <cellStyle name="Ввод  4 2" xfId="1416"/>
    <cellStyle name="Ввод  4 2 2" xfId="3907"/>
    <cellStyle name="Ввод  4 3" xfId="3906"/>
    <cellStyle name="Ввод  4_46EE.2011(v1.0)" xfId="1417"/>
    <cellStyle name="Ввод  5" xfId="1418"/>
    <cellStyle name="Ввод  5 2" xfId="1419"/>
    <cellStyle name="Ввод  5 2 2" xfId="3909"/>
    <cellStyle name="Ввод  5 3" xfId="3908"/>
    <cellStyle name="Ввод  5_46EE.2011(v1.0)" xfId="1420"/>
    <cellStyle name="Ввод  6" xfId="1421"/>
    <cellStyle name="Ввод  6 2" xfId="1422"/>
    <cellStyle name="Ввод  6 2 2" xfId="3911"/>
    <cellStyle name="Ввод  6 3" xfId="3910"/>
    <cellStyle name="Ввод  6_46EE.2011(v1.0)" xfId="1423"/>
    <cellStyle name="Ввод  7" xfId="1424"/>
    <cellStyle name="Ввод  7 2" xfId="1425"/>
    <cellStyle name="Ввод  7 2 2" xfId="3913"/>
    <cellStyle name="Ввод  7 3" xfId="3912"/>
    <cellStyle name="Ввод  7_46EE.2011(v1.0)" xfId="1426"/>
    <cellStyle name="Ввод  8" xfId="1427"/>
    <cellStyle name="Ввод  8 2" xfId="1428"/>
    <cellStyle name="Ввод  8 2 2" xfId="3915"/>
    <cellStyle name="Ввод  8 3" xfId="3914"/>
    <cellStyle name="Ввод  8_46EE.2011(v1.0)" xfId="1429"/>
    <cellStyle name="Ввод  9" xfId="1430"/>
    <cellStyle name="Ввод  9 2" xfId="1431"/>
    <cellStyle name="Ввод  9 2 2" xfId="3917"/>
    <cellStyle name="Ввод  9 3" xfId="3916"/>
    <cellStyle name="Ввод  9_46EE.2011(v1.0)" xfId="1432"/>
    <cellStyle name="Верт. заголовок" xfId="1433"/>
    <cellStyle name="Вес_продукта" xfId="1434"/>
    <cellStyle name="Вывод" xfId="26" builtinId="21" customBuiltin="1"/>
    <cellStyle name="Вывод 2" xfId="1435"/>
    <cellStyle name="Вывод 2 2" xfId="1436"/>
    <cellStyle name="Вывод 2 2 2" xfId="2754"/>
    <cellStyle name="Вывод 2 2 3" xfId="3918"/>
    <cellStyle name="Вывод 2 3" xfId="3790"/>
    <cellStyle name="Вывод 2 4" xfId="3849"/>
    <cellStyle name="Вывод 2_46EE.2011(v1.0)" xfId="1437"/>
    <cellStyle name="Вывод 3" xfId="1438"/>
    <cellStyle name="Вывод 3 2" xfId="1439"/>
    <cellStyle name="Вывод 3 2 2" xfId="3920"/>
    <cellStyle name="Вывод 3 3" xfId="2755"/>
    <cellStyle name="Вывод 3 4" xfId="3769"/>
    <cellStyle name="Вывод 3 5" xfId="3919"/>
    <cellStyle name="Вывод 3_46EE.2011(v1.0)" xfId="1440"/>
    <cellStyle name="Вывод 4" xfId="1441"/>
    <cellStyle name="Вывод 4 2" xfId="1442"/>
    <cellStyle name="Вывод 4 2 2" xfId="3922"/>
    <cellStyle name="Вывод 4 3" xfId="3921"/>
    <cellStyle name="Вывод 4_46EE.2011(v1.0)" xfId="1443"/>
    <cellStyle name="Вывод 5" xfId="1444"/>
    <cellStyle name="Вывод 5 2" xfId="1445"/>
    <cellStyle name="Вывод 5 2 2" xfId="3924"/>
    <cellStyle name="Вывод 5 3" xfId="3923"/>
    <cellStyle name="Вывод 5_46EE.2011(v1.0)" xfId="1446"/>
    <cellStyle name="Вывод 6" xfId="1447"/>
    <cellStyle name="Вывод 6 2" xfId="1448"/>
    <cellStyle name="Вывод 6 2 2" xfId="3926"/>
    <cellStyle name="Вывод 6 3" xfId="3925"/>
    <cellStyle name="Вывод 6_46EE.2011(v1.0)" xfId="1449"/>
    <cellStyle name="Вывод 7" xfId="1450"/>
    <cellStyle name="Вывод 7 2" xfId="1451"/>
    <cellStyle name="Вывод 7 2 2" xfId="3928"/>
    <cellStyle name="Вывод 7 3" xfId="3927"/>
    <cellStyle name="Вывод 7_46EE.2011(v1.0)" xfId="1452"/>
    <cellStyle name="Вывод 8" xfId="1453"/>
    <cellStyle name="Вывод 8 2" xfId="1454"/>
    <cellStyle name="Вывод 8 2 2" xfId="3930"/>
    <cellStyle name="Вывод 8 3" xfId="3929"/>
    <cellStyle name="Вывод 8_46EE.2011(v1.0)" xfId="1455"/>
    <cellStyle name="Вывод 9" xfId="1456"/>
    <cellStyle name="Вывод 9 2" xfId="1457"/>
    <cellStyle name="Вывод 9 2 2" xfId="3932"/>
    <cellStyle name="Вывод 9 3" xfId="3931"/>
    <cellStyle name="Вывод 9_46EE.2011(v1.0)" xfId="1458"/>
    <cellStyle name="Вычисление" xfId="27" builtinId="22" customBuiltin="1"/>
    <cellStyle name="Вычисление 2" xfId="1459"/>
    <cellStyle name="Вычисление 2 2" xfId="1460"/>
    <cellStyle name="Вычисление 2 2 2" xfId="2756"/>
    <cellStyle name="Вычисление 2 2 3" xfId="3933"/>
    <cellStyle name="Вычисление 2 3" xfId="3791"/>
    <cellStyle name="Вычисление 2 4" xfId="3850"/>
    <cellStyle name="Вычисление 2_46EE.2011(v1.0)" xfId="1461"/>
    <cellStyle name="Вычисление 3" xfId="1462"/>
    <cellStyle name="Вычисление 3 2" xfId="1463"/>
    <cellStyle name="Вычисление 3 2 2" xfId="3935"/>
    <cellStyle name="Вычисление 3 3" xfId="2757"/>
    <cellStyle name="Вычисление 3 4" xfId="3934"/>
    <cellStyle name="Вычисление 3_46EE.2011(v1.0)" xfId="1464"/>
    <cellStyle name="Вычисление 4" xfId="1465"/>
    <cellStyle name="Вычисление 4 2" xfId="1466"/>
    <cellStyle name="Вычисление 4 2 2" xfId="3937"/>
    <cellStyle name="Вычисление 4 3" xfId="3936"/>
    <cellStyle name="Вычисление 4_46EE.2011(v1.0)" xfId="1467"/>
    <cellStyle name="Вычисление 5" xfId="1468"/>
    <cellStyle name="Вычисление 5 2" xfId="1469"/>
    <cellStyle name="Вычисление 5 2 2" xfId="3939"/>
    <cellStyle name="Вычисление 5 3" xfId="3938"/>
    <cellStyle name="Вычисление 5_46EE.2011(v1.0)" xfId="1470"/>
    <cellStyle name="Вычисление 6" xfId="1471"/>
    <cellStyle name="Вычисление 6 2" xfId="1472"/>
    <cellStyle name="Вычисление 6 2 2" xfId="3941"/>
    <cellStyle name="Вычисление 6 3" xfId="3940"/>
    <cellStyle name="Вычисление 6_46EE.2011(v1.0)" xfId="1473"/>
    <cellStyle name="Вычисление 7" xfId="1474"/>
    <cellStyle name="Вычисление 7 2" xfId="1475"/>
    <cellStyle name="Вычисление 7 2 2" xfId="3943"/>
    <cellStyle name="Вычисление 7 3" xfId="3942"/>
    <cellStyle name="Вычисление 7_46EE.2011(v1.0)" xfId="1476"/>
    <cellStyle name="Вычисление 8" xfId="1477"/>
    <cellStyle name="Вычисление 8 2" xfId="1478"/>
    <cellStyle name="Вычисление 8 2 2" xfId="3945"/>
    <cellStyle name="Вычисление 8 3" xfId="3944"/>
    <cellStyle name="Вычисление 8_46EE.2011(v1.0)" xfId="1479"/>
    <cellStyle name="Вычисление 9" xfId="1480"/>
    <cellStyle name="Вычисление 9 2" xfId="1481"/>
    <cellStyle name="Вычисление 9 2 2" xfId="3947"/>
    <cellStyle name="Вычисление 9 3" xfId="3946"/>
    <cellStyle name="Вычисление 9_46EE.2011(v1.0)" xfId="1482"/>
    <cellStyle name="Гиперссылка 2" xfId="1483"/>
    <cellStyle name="Гиперссылка 2 2" xfId="1484"/>
    <cellStyle name="Гиперссылка 2 3" xfId="2758"/>
    <cellStyle name="Гиперссылка 2_Моя корректироска ВС на 2019 г" xfId="2315"/>
    <cellStyle name="Гиперссылка 3" xfId="1485"/>
    <cellStyle name="Гиперссылка 3 2" xfId="2759"/>
    <cellStyle name="Гиперссылка 4" xfId="1486"/>
    <cellStyle name="Гиперссылка 4 2" xfId="2547"/>
    <cellStyle name="Гиперссылка 4 3" xfId="2760"/>
    <cellStyle name="Гиперссылка 5" xfId="2761"/>
    <cellStyle name="Группа" xfId="1487"/>
    <cellStyle name="Группа 0" xfId="1488"/>
    <cellStyle name="Группа 1" xfId="1489"/>
    <cellStyle name="Группа 2" xfId="1490"/>
    <cellStyle name="Группа 3" xfId="1491"/>
    <cellStyle name="Группа 4" xfId="1492"/>
    <cellStyle name="Группа 5" xfId="1493"/>
    <cellStyle name="Группа 6" xfId="1494"/>
    <cellStyle name="Группа 7" xfId="1495"/>
    <cellStyle name="Группа 8" xfId="1496"/>
    <cellStyle name="Группа_additional slides_04.12.03 _1" xfId="1497"/>
    <cellStyle name="ДАТА" xfId="1498"/>
    <cellStyle name="ДАТА 2" xfId="1499"/>
    <cellStyle name="ДАТА 3" xfId="1500"/>
    <cellStyle name="ДАТА 4" xfId="1501"/>
    <cellStyle name="ДАТА 5" xfId="1502"/>
    <cellStyle name="ДАТА 6" xfId="1503"/>
    <cellStyle name="ДАТА 7" xfId="1504"/>
    <cellStyle name="ДАТА 8" xfId="1505"/>
    <cellStyle name="ДАТА 9" xfId="1506"/>
    <cellStyle name="ДАТА_1" xfId="1507"/>
    <cellStyle name="Денежный 2" xfId="1508"/>
    <cellStyle name="Денежный 2 2" xfId="1509"/>
    <cellStyle name="Денежный 2_INDEX.STATION.2012(v1.0)_" xfId="1510"/>
    <cellStyle name="Заголовок" xfId="1511"/>
    <cellStyle name="Заголовок 1" xfId="28" builtinId="16" customBuiltin="1"/>
    <cellStyle name="Заголовок 1 2" xfId="1512"/>
    <cellStyle name="Заголовок 1 2 2" xfId="1513"/>
    <cellStyle name="Заголовок 1 2_46EE.2011(v1.0)" xfId="1514"/>
    <cellStyle name="Заголовок 1 3" xfId="1515"/>
    <cellStyle name="Заголовок 1 3 2" xfId="1516"/>
    <cellStyle name="Заголовок 1 3_46EE.2011(v1.0)" xfId="1517"/>
    <cellStyle name="Заголовок 1 4" xfId="1518"/>
    <cellStyle name="Заголовок 1 4 2" xfId="1519"/>
    <cellStyle name="Заголовок 1 4_46EE.2011(v1.0)" xfId="1520"/>
    <cellStyle name="Заголовок 1 5" xfId="1521"/>
    <cellStyle name="Заголовок 1 5 2" xfId="1522"/>
    <cellStyle name="Заголовок 1 5_46EE.2011(v1.0)" xfId="1523"/>
    <cellStyle name="Заголовок 1 6" xfId="1524"/>
    <cellStyle name="Заголовок 1 6 2" xfId="1525"/>
    <cellStyle name="Заголовок 1 6_46EE.2011(v1.0)" xfId="1526"/>
    <cellStyle name="Заголовок 1 7" xfId="1527"/>
    <cellStyle name="Заголовок 1 7 2" xfId="1528"/>
    <cellStyle name="Заголовок 1 7_46EE.2011(v1.0)" xfId="1529"/>
    <cellStyle name="Заголовок 1 8" xfId="1530"/>
    <cellStyle name="Заголовок 1 8 2" xfId="1531"/>
    <cellStyle name="Заголовок 1 8_46EE.2011(v1.0)" xfId="1532"/>
    <cellStyle name="Заголовок 1 9" xfId="1533"/>
    <cellStyle name="Заголовок 1 9 2" xfId="1534"/>
    <cellStyle name="Заголовок 1 9_46EE.2011(v1.0)" xfId="1535"/>
    <cellStyle name="Заголовок 2" xfId="29" builtinId="17" customBuiltin="1"/>
    <cellStyle name="Заголовок 2 2" xfId="1536"/>
    <cellStyle name="Заголовок 2 2 2" xfId="1537"/>
    <cellStyle name="Заголовок 2 2 2 2" xfId="2762"/>
    <cellStyle name="Заголовок 2 2_46EE.2011(v1.0)" xfId="1538"/>
    <cellStyle name="Заголовок 2 3" xfId="1539"/>
    <cellStyle name="Заголовок 2 3 2" xfId="1540"/>
    <cellStyle name="Заголовок 2 3_46EE.2011(v1.0)" xfId="1541"/>
    <cellStyle name="Заголовок 2 4" xfId="1542"/>
    <cellStyle name="Заголовок 2 4 2" xfId="1543"/>
    <cellStyle name="Заголовок 2 4_46EE.2011(v1.0)" xfId="1544"/>
    <cellStyle name="Заголовок 2 5" xfId="1545"/>
    <cellStyle name="Заголовок 2 5 2" xfId="1546"/>
    <cellStyle name="Заголовок 2 5_46EE.2011(v1.0)" xfId="1547"/>
    <cellStyle name="Заголовок 2 6" xfId="1548"/>
    <cellStyle name="Заголовок 2 6 2" xfId="1549"/>
    <cellStyle name="Заголовок 2 6_46EE.2011(v1.0)" xfId="1550"/>
    <cellStyle name="Заголовок 2 7" xfId="1551"/>
    <cellStyle name="Заголовок 2 7 2" xfId="1552"/>
    <cellStyle name="Заголовок 2 7_46EE.2011(v1.0)" xfId="1553"/>
    <cellStyle name="Заголовок 2 8" xfId="1554"/>
    <cellStyle name="Заголовок 2 8 2" xfId="1555"/>
    <cellStyle name="Заголовок 2 8_46EE.2011(v1.0)" xfId="1556"/>
    <cellStyle name="Заголовок 2 9" xfId="1557"/>
    <cellStyle name="Заголовок 2 9 2" xfId="1558"/>
    <cellStyle name="Заголовок 2 9_46EE.2011(v1.0)" xfId="1559"/>
    <cellStyle name="Заголовок 3" xfId="30" builtinId="18" customBuiltin="1"/>
    <cellStyle name="Заголовок 3 2" xfId="1560"/>
    <cellStyle name="Заголовок 3 2 2" xfId="1561"/>
    <cellStyle name="Заголовок 3 2_46EE.2011(v1.0)" xfId="1562"/>
    <cellStyle name="Заголовок 3 3" xfId="1563"/>
    <cellStyle name="Заголовок 3 3 2" xfId="1564"/>
    <cellStyle name="Заголовок 3 3_46EE.2011(v1.0)" xfId="1565"/>
    <cellStyle name="Заголовок 3 4" xfId="1566"/>
    <cellStyle name="Заголовок 3 4 2" xfId="1567"/>
    <cellStyle name="Заголовок 3 4_46EE.2011(v1.0)" xfId="1568"/>
    <cellStyle name="Заголовок 3 5" xfId="1569"/>
    <cellStyle name="Заголовок 3 5 2" xfId="1570"/>
    <cellStyle name="Заголовок 3 5_46EE.2011(v1.0)" xfId="1571"/>
    <cellStyle name="Заголовок 3 6" xfId="1572"/>
    <cellStyle name="Заголовок 3 6 2" xfId="1573"/>
    <cellStyle name="Заголовок 3 6_46EE.2011(v1.0)" xfId="1574"/>
    <cellStyle name="Заголовок 3 7" xfId="1575"/>
    <cellStyle name="Заголовок 3 7 2" xfId="1576"/>
    <cellStyle name="Заголовок 3 7_46EE.2011(v1.0)" xfId="1577"/>
    <cellStyle name="Заголовок 3 8" xfId="1578"/>
    <cellStyle name="Заголовок 3 8 2" xfId="1579"/>
    <cellStyle name="Заголовок 3 8_46EE.2011(v1.0)" xfId="1580"/>
    <cellStyle name="Заголовок 3 9" xfId="1581"/>
    <cellStyle name="Заголовок 3 9 2" xfId="1582"/>
    <cellStyle name="Заголовок 3 9_46EE.2011(v1.0)" xfId="1583"/>
    <cellStyle name="Заголовок 4" xfId="31" builtinId="19" customBuiltin="1"/>
    <cellStyle name="Заголовок 4 2" xfId="1584"/>
    <cellStyle name="Заголовок 4 2 2" xfId="1585"/>
    <cellStyle name="Заголовок 4 3" xfId="1586"/>
    <cellStyle name="Заголовок 4 3 2" xfId="1587"/>
    <cellStyle name="Заголовок 4 4" xfId="1588"/>
    <cellStyle name="Заголовок 4 4 2" xfId="1589"/>
    <cellStyle name="Заголовок 4 5" xfId="1590"/>
    <cellStyle name="Заголовок 4 5 2" xfId="1591"/>
    <cellStyle name="Заголовок 4 6" xfId="1592"/>
    <cellStyle name="Заголовок 4 6 2" xfId="1593"/>
    <cellStyle name="Заголовок 4 7" xfId="1594"/>
    <cellStyle name="Заголовок 4 7 2" xfId="1595"/>
    <cellStyle name="Заголовок 4 8" xfId="1596"/>
    <cellStyle name="Заголовок 4 8 2" xfId="1597"/>
    <cellStyle name="Заголовок 4 9" xfId="1598"/>
    <cellStyle name="Заголовок 4 9 2" xfId="1599"/>
    <cellStyle name="ЗАГОЛОВОК1" xfId="1600"/>
    <cellStyle name="ЗАГОЛОВОК2" xfId="1601"/>
    <cellStyle name="ЗаголовокСтолбца" xfId="32"/>
    <cellStyle name="Защитный" xfId="51"/>
    <cellStyle name="Значение" xfId="1602"/>
    <cellStyle name="Значение 2" xfId="2103"/>
    <cellStyle name="Значение 2 2" xfId="3840"/>
    <cellStyle name="Значение 2 3" xfId="3792"/>
    <cellStyle name="Значение 3" xfId="3770"/>
    <cellStyle name="Значение 4" xfId="3841"/>
    <cellStyle name="Значение 5" xfId="3795"/>
    <cellStyle name="Зоголовок" xfId="1603"/>
    <cellStyle name="Итог" xfId="33" builtinId="25" customBuiltin="1"/>
    <cellStyle name="Итог 2" xfId="1604"/>
    <cellStyle name="Итог 2 2" xfId="1605"/>
    <cellStyle name="Итог 2 2 2" xfId="3948"/>
    <cellStyle name="Итог 2 3" xfId="3839"/>
    <cellStyle name="Итог 2 4" xfId="3847"/>
    <cellStyle name="Итог 2_46EE.2011(v1.0)" xfId="1606"/>
    <cellStyle name="Итог 3" xfId="1607"/>
    <cellStyle name="Итог 3 2" xfId="1608"/>
    <cellStyle name="Итог 3 2 2" xfId="3950"/>
    <cellStyle name="Итог 3 3" xfId="3949"/>
    <cellStyle name="Итог 3_46EE.2011(v1.0)" xfId="1609"/>
    <cellStyle name="Итог 4" xfId="1610"/>
    <cellStyle name="Итог 4 2" xfId="1611"/>
    <cellStyle name="Итог 4 2 2" xfId="3952"/>
    <cellStyle name="Итог 4 3" xfId="3951"/>
    <cellStyle name="Итог 4_46EE.2011(v1.0)" xfId="1612"/>
    <cellStyle name="Итог 5" xfId="1613"/>
    <cellStyle name="Итог 5 2" xfId="1614"/>
    <cellStyle name="Итог 5 2 2" xfId="3954"/>
    <cellStyle name="Итог 5 3" xfId="3953"/>
    <cellStyle name="Итог 5_46EE.2011(v1.0)" xfId="1615"/>
    <cellStyle name="Итог 6" xfId="1616"/>
    <cellStyle name="Итог 6 2" xfId="1617"/>
    <cellStyle name="Итог 6 2 2" xfId="3956"/>
    <cellStyle name="Итог 6 3" xfId="3955"/>
    <cellStyle name="Итог 6_46EE.2011(v1.0)" xfId="1618"/>
    <cellStyle name="Итог 7" xfId="1619"/>
    <cellStyle name="Итог 7 2" xfId="1620"/>
    <cellStyle name="Итог 7 2 2" xfId="3958"/>
    <cellStyle name="Итог 7 3" xfId="3957"/>
    <cellStyle name="Итог 7_46EE.2011(v1.0)" xfId="1621"/>
    <cellStyle name="Итог 8" xfId="1622"/>
    <cellStyle name="Итог 8 2" xfId="1623"/>
    <cellStyle name="Итог 8 2 2" xfId="3960"/>
    <cellStyle name="Итог 8 3" xfId="3959"/>
    <cellStyle name="Итог 8_46EE.2011(v1.0)" xfId="1624"/>
    <cellStyle name="Итог 9" xfId="1625"/>
    <cellStyle name="Итог 9 2" xfId="1626"/>
    <cellStyle name="Итог 9 2 2" xfId="3962"/>
    <cellStyle name="Итог 9 3" xfId="3961"/>
    <cellStyle name="Итог 9_46EE.2011(v1.0)" xfId="1627"/>
    <cellStyle name="Итого" xfId="1628"/>
    <cellStyle name="ИТОГОВЫЙ" xfId="1629"/>
    <cellStyle name="ИТОГОВЫЙ 2" xfId="1630"/>
    <cellStyle name="ИТОГОВЫЙ 3" xfId="1631"/>
    <cellStyle name="ИТОГОВЫЙ 4" xfId="1632"/>
    <cellStyle name="ИТОГОВЫЙ 5" xfId="1633"/>
    <cellStyle name="ИТОГОВЫЙ 6" xfId="1634"/>
    <cellStyle name="ИТОГОВЫЙ 7" xfId="1635"/>
    <cellStyle name="ИТОГОВЫЙ 8" xfId="1636"/>
    <cellStyle name="ИТОГОВЫЙ 9" xfId="1637"/>
    <cellStyle name="ИТОГОВЫЙ_1" xfId="1638"/>
    <cellStyle name="Контрольная ячейка" xfId="34" builtinId="23" customBuiltin="1"/>
    <cellStyle name="Контрольная ячейка 2" xfId="1639"/>
    <cellStyle name="Контрольная ячейка 2 2" xfId="1640"/>
    <cellStyle name="Контрольная ячейка 2 2 2" xfId="2763"/>
    <cellStyle name="Контрольная ячейка 2_46EE.2011(v1.0)" xfId="1641"/>
    <cellStyle name="Контрольная ячейка 3" xfId="1642"/>
    <cellStyle name="Контрольная ячейка 3 2" xfId="1643"/>
    <cellStyle name="Контрольная ячейка 3_46EE.2011(v1.0)" xfId="1644"/>
    <cellStyle name="Контрольная ячейка 4" xfId="1645"/>
    <cellStyle name="Контрольная ячейка 4 2" xfId="1646"/>
    <cellStyle name="Контрольная ячейка 4_46EE.2011(v1.0)" xfId="1647"/>
    <cellStyle name="Контрольная ячейка 5" xfId="1648"/>
    <cellStyle name="Контрольная ячейка 5 2" xfId="1649"/>
    <cellStyle name="Контрольная ячейка 5_46EE.2011(v1.0)" xfId="1650"/>
    <cellStyle name="Контрольная ячейка 6" xfId="1651"/>
    <cellStyle name="Контрольная ячейка 6 2" xfId="1652"/>
    <cellStyle name="Контрольная ячейка 6_46EE.2011(v1.0)" xfId="1653"/>
    <cellStyle name="Контрольная ячейка 7" xfId="1654"/>
    <cellStyle name="Контрольная ячейка 7 2" xfId="1655"/>
    <cellStyle name="Контрольная ячейка 7_46EE.2011(v1.0)" xfId="1656"/>
    <cellStyle name="Контрольная ячейка 8" xfId="1657"/>
    <cellStyle name="Контрольная ячейка 8 2" xfId="1658"/>
    <cellStyle name="Контрольная ячейка 8_46EE.2011(v1.0)" xfId="1659"/>
    <cellStyle name="Контрольная ячейка 9" xfId="1660"/>
    <cellStyle name="Контрольная ячейка 9 2" xfId="1661"/>
    <cellStyle name="Контрольная ячейка 9_46EE.2011(v1.0)" xfId="1662"/>
    <cellStyle name="Миша (бланки отчетности)" xfId="1663"/>
    <cellStyle name="Мои наименования показателей" xfId="1667"/>
    <cellStyle name="Мои наименования показателей 2" xfId="1668"/>
    <cellStyle name="Мои наименования показателей 2 2" xfId="1669"/>
    <cellStyle name="Мои наименования показателей 2 3" xfId="1670"/>
    <cellStyle name="Мои наименования показателей 2 4" xfId="1671"/>
    <cellStyle name="Мои наименования показателей 2 5" xfId="1672"/>
    <cellStyle name="Мои наименования показателей 2 6" xfId="1673"/>
    <cellStyle name="Мои наименования показателей 2 7" xfId="1674"/>
    <cellStyle name="Мои наименования показателей 2 8" xfId="1675"/>
    <cellStyle name="Мои наименования показателей 2 9" xfId="1676"/>
    <cellStyle name="Мои наименования показателей 2_1" xfId="1677"/>
    <cellStyle name="Мои наименования показателей 3" xfId="1678"/>
    <cellStyle name="Мои наименования показателей 3 2" xfId="1679"/>
    <cellStyle name="Мои наименования показателей 3 3" xfId="1680"/>
    <cellStyle name="Мои наименования показателей 3 4" xfId="1681"/>
    <cellStyle name="Мои наименования показателей 3 5" xfId="1682"/>
    <cellStyle name="Мои наименования показателей 3 6" xfId="1683"/>
    <cellStyle name="Мои наименования показателей 3 7" xfId="1684"/>
    <cellStyle name="Мои наименования показателей 3 8" xfId="1685"/>
    <cellStyle name="Мои наименования показателей 3 9" xfId="1686"/>
    <cellStyle name="Мои наименования показателей 3_1" xfId="1687"/>
    <cellStyle name="Мои наименования показателей 4" xfId="1688"/>
    <cellStyle name="Мои наименования показателей 4 2" xfId="1689"/>
    <cellStyle name="Мои наименования показателей 4 3" xfId="1690"/>
    <cellStyle name="Мои наименования показателей 4 4" xfId="1691"/>
    <cellStyle name="Мои наименования показателей 4 5" xfId="1692"/>
    <cellStyle name="Мои наименования показателей 4 6" xfId="1693"/>
    <cellStyle name="Мои наименования показателей 4 7" xfId="1694"/>
    <cellStyle name="Мои наименования показателей 4 8" xfId="1695"/>
    <cellStyle name="Мои наименования показателей 4 9" xfId="1696"/>
    <cellStyle name="Мои наименования показателей 4_1" xfId="1697"/>
    <cellStyle name="Мои наименования показателей 5" xfId="1698"/>
    <cellStyle name="Мои наименования показателей 5 2" xfId="1699"/>
    <cellStyle name="Мои наименования показателей 5 3" xfId="1700"/>
    <cellStyle name="Мои наименования показателей 5 4" xfId="1701"/>
    <cellStyle name="Мои наименования показателей 5 5" xfId="1702"/>
    <cellStyle name="Мои наименования показателей 5 6" xfId="1703"/>
    <cellStyle name="Мои наименования показателей 5 7" xfId="1704"/>
    <cellStyle name="Мои наименования показателей 5 8" xfId="1705"/>
    <cellStyle name="Мои наименования показателей 5 9" xfId="1706"/>
    <cellStyle name="Мои наименования показателей 5_1" xfId="1707"/>
    <cellStyle name="Мои наименования показателей 6" xfId="1708"/>
    <cellStyle name="Мои наименования показателей 6 2" xfId="1709"/>
    <cellStyle name="Мои наименования показателей 6 3" xfId="1710"/>
    <cellStyle name="Мои наименования показателей 6_46EE.2011(v1.0)" xfId="1711"/>
    <cellStyle name="Мои наименования показателей 7" xfId="1712"/>
    <cellStyle name="Мои наименования показателей 7 2" xfId="1713"/>
    <cellStyle name="Мои наименования показателей 7 3" xfId="1714"/>
    <cellStyle name="Мои наименования показателей 7_46EE.2011(v1.0)" xfId="1715"/>
    <cellStyle name="Мои наименования показателей 8" xfId="1716"/>
    <cellStyle name="Мои наименования показателей 8 2" xfId="1717"/>
    <cellStyle name="Мои наименования показателей 8 3" xfId="1718"/>
    <cellStyle name="Мои наименования показателей 8_46EE.2011(v1.0)" xfId="1719"/>
    <cellStyle name="Мои наименования показателей_46EE.2011" xfId="1720"/>
    <cellStyle name="Мой заголовок" xfId="1664"/>
    <cellStyle name="Мой заголовок листа" xfId="1665"/>
    <cellStyle name="Мой заголовок_Новая инструкция1_фст" xfId="1666"/>
    <cellStyle name="назв фил" xfId="1721"/>
    <cellStyle name="Название" xfId="35" builtinId="15" customBuiltin="1"/>
    <cellStyle name="Название 2" xfId="1722"/>
    <cellStyle name="Название 2 2" xfId="1723"/>
    <cellStyle name="Название 3" xfId="1724"/>
    <cellStyle name="Название 3 2" xfId="1725"/>
    <cellStyle name="Название 4" xfId="1726"/>
    <cellStyle name="Название 4 2" xfId="1727"/>
    <cellStyle name="Название 5" xfId="1728"/>
    <cellStyle name="Название 5 2" xfId="1729"/>
    <cellStyle name="Название 6" xfId="1730"/>
    <cellStyle name="Название 6 2" xfId="1731"/>
    <cellStyle name="Название 7" xfId="1732"/>
    <cellStyle name="Название 7 2" xfId="1733"/>
    <cellStyle name="Название 8" xfId="1734"/>
    <cellStyle name="Название 8 2" xfId="1735"/>
    <cellStyle name="Название 9" xfId="1736"/>
    <cellStyle name="Название 9 2" xfId="1737"/>
    <cellStyle name="Невидимый" xfId="1738"/>
    <cellStyle name="Нейтральный" xfId="36" builtinId="28" customBuiltin="1"/>
    <cellStyle name="Нейтральный 2" xfId="1739"/>
    <cellStyle name="Нейтральный 2 2" xfId="1740"/>
    <cellStyle name="Нейтральный 3" xfId="1741"/>
    <cellStyle name="Нейтральный 3 2" xfId="1742"/>
    <cellStyle name="Нейтральный 4" xfId="1743"/>
    <cellStyle name="Нейтральный 4 2" xfId="1744"/>
    <cellStyle name="Нейтральный 5" xfId="1745"/>
    <cellStyle name="Нейтральный 5 2" xfId="1746"/>
    <cellStyle name="Нейтральный 6" xfId="1747"/>
    <cellStyle name="Нейтральный 6 2" xfId="1748"/>
    <cellStyle name="Нейтральный 7" xfId="1749"/>
    <cellStyle name="Нейтральный 7 2" xfId="1750"/>
    <cellStyle name="Нейтральный 8" xfId="1751"/>
    <cellStyle name="Нейтральный 8 2" xfId="1752"/>
    <cellStyle name="Нейтральный 9" xfId="1753"/>
    <cellStyle name="Нейтральный 9 2" xfId="1754"/>
    <cellStyle name="Низ1" xfId="1755"/>
    <cellStyle name="Низ2" xfId="1756"/>
    <cellStyle name="новый" xfId="2204"/>
    <cellStyle name="Обычный" xfId="0" builtinId="0"/>
    <cellStyle name="Обычный 10" xfId="1757"/>
    <cellStyle name="Обычный 10 12" xfId="2803"/>
    <cellStyle name="Обычный 10 2" xfId="2088"/>
    <cellStyle name="Обычный 10 2 2" xfId="4669"/>
    <cellStyle name="Обычный 10 3" xfId="2548"/>
    <cellStyle name="Обычный 10 7" xfId="2104"/>
    <cellStyle name="Обычный 11" xfId="1758"/>
    <cellStyle name="Обычный 11 2" xfId="1759"/>
    <cellStyle name="Обычный 11 3" xfId="2423"/>
    <cellStyle name="Обычный 11 3 2" xfId="3270"/>
    <cellStyle name="Обычный 11 3 3" xfId="4203"/>
    <cellStyle name="Обычный 11 4" xfId="2422"/>
    <cellStyle name="Обычный 11 4 2" xfId="3269"/>
    <cellStyle name="Обычный 11 4 3" xfId="4202"/>
    <cellStyle name="Обычный 11 5" xfId="2551"/>
    <cellStyle name="Обычный 11 5 2" xfId="3371"/>
    <cellStyle name="Обычный 11 5 3" xfId="4304"/>
    <cellStyle name="Обычный 11 6" xfId="2701"/>
    <cellStyle name="Обычный 11_46EE.2011(v1.2)" xfId="1760"/>
    <cellStyle name="Обычный 12" xfId="1761"/>
    <cellStyle name="Обычный 12 2" xfId="1762"/>
    <cellStyle name="Обычный 12 3" xfId="2702"/>
    <cellStyle name="Обычный 13" xfId="1763"/>
    <cellStyle name="Обычный 13 2" xfId="2076"/>
    <cellStyle name="Обычный 13 2 10" xfId="2129"/>
    <cellStyle name="Обычный 13 2 2" xfId="2467"/>
    <cellStyle name="Обычный 13 2 2 2" xfId="3295"/>
    <cellStyle name="Обычный 13 2 2 3" xfId="4228"/>
    <cellStyle name="Обычный 13 2 3" xfId="2587"/>
    <cellStyle name="Обычный 13 2 3 2" xfId="3394"/>
    <cellStyle name="Обычный 13 2 3 3" xfId="4327"/>
    <cellStyle name="Обычный 13 2 4" xfId="2825"/>
    <cellStyle name="Обычный 13 2 4 2" xfId="3516"/>
    <cellStyle name="Обычный 13 2 4 3" xfId="4454"/>
    <cellStyle name="Обычный 13 2 5" xfId="2967"/>
    <cellStyle name="Обычный 13 2 5 2" xfId="3631"/>
    <cellStyle name="Обычный 13 2 5 3" xfId="4569"/>
    <cellStyle name="Обычный 13 2 6" xfId="2345"/>
    <cellStyle name="Обычный 13 2 6 2" xfId="3193"/>
    <cellStyle name="Обычный 13 2 6 3" xfId="4126"/>
    <cellStyle name="Обычный 13 2 7" xfId="2157"/>
    <cellStyle name="Обычный 13 2 8" xfId="3099"/>
    <cellStyle name="Обычный 13 2 9" xfId="4032"/>
    <cellStyle name="Обычный 13 3" xfId="2703"/>
    <cellStyle name="Обычный 13 5" xfId="2089"/>
    <cellStyle name="Обычный 13 5 3" xfId="2090"/>
    <cellStyle name="Обычный 14" xfId="1764"/>
    <cellStyle name="Обычный 14 10" xfId="2140"/>
    <cellStyle name="Обычный 14 11" xfId="3083"/>
    <cellStyle name="Обычный 14 12" xfId="3963"/>
    <cellStyle name="Обычный 14 13" xfId="2112"/>
    <cellStyle name="Обычный 14 2" xfId="2450"/>
    <cellStyle name="Обычный 14 2 2" xfId="3279"/>
    <cellStyle name="Обычный 14 2 3" xfId="4212"/>
    <cellStyle name="Обычный 14 3" xfId="2568"/>
    <cellStyle name="Обычный 14 3 2" xfId="3376"/>
    <cellStyle name="Обычный 14 3 3" xfId="4309"/>
    <cellStyle name="Обычный 14 4" xfId="2704"/>
    <cellStyle name="Обычный 14 5" xfId="2809"/>
    <cellStyle name="Обычный 14 5 2" xfId="3500"/>
    <cellStyle name="Обычный 14 5 3" xfId="4438"/>
    <cellStyle name="Обычный 14 6" xfId="2917"/>
    <cellStyle name="Обычный 14 6 2" xfId="3598"/>
    <cellStyle name="Обычный 14 6 3" xfId="4536"/>
    <cellStyle name="Обычный 14 7" xfId="2949"/>
    <cellStyle name="Обычный 14 7 2" xfId="3615"/>
    <cellStyle name="Обычный 14 7 3" xfId="4553"/>
    <cellStyle name="Обычный 14 8" xfId="3056"/>
    <cellStyle name="Обычный 14 8 2" xfId="3712"/>
    <cellStyle name="Обычный 14 8 3" xfId="4650"/>
    <cellStyle name="Обычный 14 9" xfId="2328"/>
    <cellStyle name="Обычный 14 9 2" xfId="3177"/>
    <cellStyle name="Обычный 14 9 3" xfId="4110"/>
    <cellStyle name="Обычный 15" xfId="1765"/>
    <cellStyle name="Обычный 15 10" xfId="2141"/>
    <cellStyle name="Обычный 15 11" xfId="3084"/>
    <cellStyle name="Обычный 15 12" xfId="3964"/>
    <cellStyle name="Обычный 15 13" xfId="2113"/>
    <cellStyle name="Обычный 15 2" xfId="2451"/>
    <cellStyle name="Обычный 15 2 2" xfId="3280"/>
    <cellStyle name="Обычный 15 2 3" xfId="4213"/>
    <cellStyle name="Обычный 15 3" xfId="2569"/>
    <cellStyle name="Обычный 15 3 2" xfId="3377"/>
    <cellStyle name="Обычный 15 3 3" xfId="4310"/>
    <cellStyle name="Обычный 15 4" xfId="2705"/>
    <cellStyle name="Обычный 15 5" xfId="2810"/>
    <cellStyle name="Обычный 15 5 2" xfId="3501"/>
    <cellStyle name="Обычный 15 5 3" xfId="4439"/>
    <cellStyle name="Обычный 15 6" xfId="2918"/>
    <cellStyle name="Обычный 15 6 2" xfId="3599"/>
    <cellStyle name="Обычный 15 6 3" xfId="4537"/>
    <cellStyle name="Обычный 15 7" xfId="2950"/>
    <cellStyle name="Обычный 15 7 2" xfId="3616"/>
    <cellStyle name="Обычный 15 7 3" xfId="4554"/>
    <cellStyle name="Обычный 15 8" xfId="3057"/>
    <cellStyle name="Обычный 15 8 2" xfId="3713"/>
    <cellStyle name="Обычный 15 8 3" xfId="4651"/>
    <cellStyle name="Обычный 15 9" xfId="2329"/>
    <cellStyle name="Обычный 15 9 2" xfId="3178"/>
    <cellStyle name="Обычный 15 9 3" xfId="4111"/>
    <cellStyle name="Обычный 16" xfId="1766"/>
    <cellStyle name="Обычный 16 10" xfId="2142"/>
    <cellStyle name="Обычный 16 11" xfId="3085"/>
    <cellStyle name="Обычный 16 12" xfId="3729"/>
    <cellStyle name="Обычный 16 13" xfId="3965"/>
    <cellStyle name="Обычный 16 14" xfId="2114"/>
    <cellStyle name="Обычный 16 2" xfId="2452"/>
    <cellStyle name="Обычный 16 2 2" xfId="3281"/>
    <cellStyle name="Обычный 16 2 3" xfId="4214"/>
    <cellStyle name="Обычный 16 3" xfId="2570"/>
    <cellStyle name="Обычный 16 3 2" xfId="3378"/>
    <cellStyle name="Обычный 16 3 3" xfId="4311"/>
    <cellStyle name="Обычный 16 4" xfId="2706"/>
    <cellStyle name="Обычный 16 4 2" xfId="3473"/>
    <cellStyle name="Обычный 16 4 3" xfId="4410"/>
    <cellStyle name="Обычный 16 5" xfId="2811"/>
    <cellStyle name="Обычный 16 5 2" xfId="3502"/>
    <cellStyle name="Обычный 16 5 3" xfId="4440"/>
    <cellStyle name="Обычный 16 6" xfId="2919"/>
    <cellStyle name="Обычный 16 6 2" xfId="3600"/>
    <cellStyle name="Обычный 16 6 3" xfId="4538"/>
    <cellStyle name="Обычный 16 7" xfId="2951"/>
    <cellStyle name="Обычный 16 7 2" xfId="3617"/>
    <cellStyle name="Обычный 16 7 3" xfId="4555"/>
    <cellStyle name="Обычный 16 8" xfId="3058"/>
    <cellStyle name="Обычный 16 8 2" xfId="3714"/>
    <cellStyle name="Обычный 16 8 3" xfId="4652"/>
    <cellStyle name="Обычный 16 9" xfId="2330"/>
    <cellStyle name="Обычный 16 9 2" xfId="3179"/>
    <cellStyle name="Обычный 16 9 3" xfId="4112"/>
    <cellStyle name="Обычный 17" xfId="1767"/>
    <cellStyle name="Обычный 17 10" xfId="2331"/>
    <cellStyle name="Обычный 17 10 2" xfId="3180"/>
    <cellStyle name="Обычный 17 10 3" xfId="4113"/>
    <cellStyle name="Обычный 17 11" xfId="2143"/>
    <cellStyle name="Обычный 17 12" xfId="3086"/>
    <cellStyle name="Обычный 17 13" xfId="3730"/>
    <cellStyle name="Обычный 17 14" xfId="3966"/>
    <cellStyle name="Обычный 17 15" xfId="2115"/>
    <cellStyle name="Обычный 17 2" xfId="2205"/>
    <cellStyle name="Обычный 17 2 10" xfId="4034"/>
    <cellStyle name="Обычный 17 2 2" xfId="2469"/>
    <cellStyle name="Обычный 17 2 2 2" xfId="3297"/>
    <cellStyle name="Обычный 17 2 2 3" xfId="4230"/>
    <cellStyle name="Обычный 17 2 3" xfId="2589"/>
    <cellStyle name="Обычный 17 2 3 2" xfId="3396"/>
    <cellStyle name="Обычный 17 2 3 3" xfId="4329"/>
    <cellStyle name="Обычный 17 2 4" xfId="2708"/>
    <cellStyle name="Обычный 17 2 4 2" xfId="3475"/>
    <cellStyle name="Обычный 17 2 4 3" xfId="4412"/>
    <cellStyle name="Обычный 17 2 5" xfId="2828"/>
    <cellStyle name="Обычный 17 2 5 2" xfId="3519"/>
    <cellStyle name="Обычный 17 2 5 3" xfId="4457"/>
    <cellStyle name="Обычный 17 2 6" xfId="2969"/>
    <cellStyle name="Обычный 17 2 6 2" xfId="3633"/>
    <cellStyle name="Обычный 17 2 6 3" xfId="4571"/>
    <cellStyle name="Обычный 17 2 7" xfId="2347"/>
    <cellStyle name="Обычный 17 2 7 2" xfId="3195"/>
    <cellStyle name="Обычный 17 2 7 3" xfId="4128"/>
    <cellStyle name="Обычный 17 2 8" xfId="3101"/>
    <cellStyle name="Обычный 17 2 9" xfId="3731"/>
    <cellStyle name="Обычный 17 3" xfId="2453"/>
    <cellStyle name="Обычный 17 3 2" xfId="3282"/>
    <cellStyle name="Обычный 17 3 3" xfId="4215"/>
    <cellStyle name="Обычный 17 4" xfId="2571"/>
    <cellStyle name="Обычный 17 4 2" xfId="3379"/>
    <cellStyle name="Обычный 17 4 3" xfId="4312"/>
    <cellStyle name="Обычный 17 5" xfId="2707"/>
    <cellStyle name="Обычный 17 5 2" xfId="3474"/>
    <cellStyle name="Обычный 17 5 3" xfId="4411"/>
    <cellStyle name="Обычный 17 6" xfId="2812"/>
    <cellStyle name="Обычный 17 6 2" xfId="3503"/>
    <cellStyle name="Обычный 17 6 3" xfId="4441"/>
    <cellStyle name="Обычный 17 7" xfId="2920"/>
    <cellStyle name="Обычный 17 7 2" xfId="3601"/>
    <cellStyle name="Обычный 17 7 3" xfId="4539"/>
    <cellStyle name="Обычный 17 8" xfId="2952"/>
    <cellStyle name="Обычный 17 8 2" xfId="3618"/>
    <cellStyle name="Обычный 17 8 3" xfId="4556"/>
    <cellStyle name="Обычный 17 9" xfId="3059"/>
    <cellStyle name="Обычный 17 9 2" xfId="3715"/>
    <cellStyle name="Обычный 17 9 3" xfId="4653"/>
    <cellStyle name="Обычный 18" xfId="1768"/>
    <cellStyle name="Обычный 18 10" xfId="2144"/>
    <cellStyle name="Обычный 18 11" xfId="3087"/>
    <cellStyle name="Обычный 18 12" xfId="3967"/>
    <cellStyle name="Обычный 18 13" xfId="2116"/>
    <cellStyle name="Обычный 18 2" xfId="2454"/>
    <cellStyle name="Обычный 18 2 2" xfId="3283"/>
    <cellStyle name="Обычный 18 2 3" xfId="4216"/>
    <cellStyle name="Обычный 18 3" xfId="2572"/>
    <cellStyle name="Обычный 18 3 2" xfId="3380"/>
    <cellStyle name="Обычный 18 3 3" xfId="4313"/>
    <cellStyle name="Обычный 18 4" xfId="2709"/>
    <cellStyle name="Обычный 18 5" xfId="2813"/>
    <cellStyle name="Обычный 18 5 2" xfId="3504"/>
    <cellStyle name="Обычный 18 5 3" xfId="4442"/>
    <cellStyle name="Обычный 18 6" xfId="2921"/>
    <cellStyle name="Обычный 18 6 2" xfId="3602"/>
    <cellStyle name="Обычный 18 6 3" xfId="4540"/>
    <cellStyle name="Обычный 18 7" xfId="2953"/>
    <cellStyle name="Обычный 18 7 2" xfId="3619"/>
    <cellStyle name="Обычный 18 7 3" xfId="4557"/>
    <cellStyle name="Обычный 18 8" xfId="3060"/>
    <cellStyle name="Обычный 18 8 2" xfId="3716"/>
    <cellStyle name="Обычный 18 8 3" xfId="4654"/>
    <cellStyle name="Обычный 18 9" xfId="2332"/>
    <cellStyle name="Обычный 18 9 2" xfId="3181"/>
    <cellStyle name="Обычный 18 9 3" xfId="4114"/>
    <cellStyle name="Обычный 19" xfId="1769"/>
    <cellStyle name="Обычный 19 10" xfId="2145"/>
    <cellStyle name="Обычный 19 11" xfId="3088"/>
    <cellStyle name="Обычный 19 12" xfId="3732"/>
    <cellStyle name="Обычный 19 13" xfId="3968"/>
    <cellStyle name="Обычный 19 14" xfId="2117"/>
    <cellStyle name="Обычный 19 2" xfId="2455"/>
    <cellStyle name="Обычный 19 2 2" xfId="3284"/>
    <cellStyle name="Обычный 19 2 3" xfId="4217"/>
    <cellStyle name="Обычный 19 3" xfId="2573"/>
    <cellStyle name="Обычный 19 3 2" xfId="3381"/>
    <cellStyle name="Обычный 19 3 3" xfId="4314"/>
    <cellStyle name="Обычный 19 4" xfId="2710"/>
    <cellStyle name="Обычный 19 4 2" xfId="3476"/>
    <cellStyle name="Обычный 19 4 3" xfId="4413"/>
    <cellStyle name="Обычный 19 5" xfId="2814"/>
    <cellStyle name="Обычный 19 5 2" xfId="3505"/>
    <cellStyle name="Обычный 19 5 3" xfId="4443"/>
    <cellStyle name="Обычный 19 6" xfId="2922"/>
    <cellStyle name="Обычный 19 6 2" xfId="3603"/>
    <cellStyle name="Обычный 19 6 3" xfId="4541"/>
    <cellStyle name="Обычный 19 7" xfId="2954"/>
    <cellStyle name="Обычный 19 7 2" xfId="3620"/>
    <cellStyle name="Обычный 19 7 3" xfId="4558"/>
    <cellStyle name="Обычный 19 8" xfId="3061"/>
    <cellStyle name="Обычный 19 8 2" xfId="3717"/>
    <cellStyle name="Обычный 19 8 3" xfId="4655"/>
    <cellStyle name="Обычный 19 9" xfId="2333"/>
    <cellStyle name="Обычный 19 9 2" xfId="3182"/>
    <cellStyle name="Обычный 19 9 3" xfId="4115"/>
    <cellStyle name="Обычный 2" xfId="37"/>
    <cellStyle name="Обычный 2 10" xfId="1770"/>
    <cellStyle name="Обычный 2 11" xfId="1771"/>
    <cellStyle name="Обычный 2 11 2" xfId="2106"/>
    <cellStyle name="Обычный 2 11 2 2" xfId="2711"/>
    <cellStyle name="Обычный 2 12" xfId="2081"/>
    <cellStyle name="Обычный 2 13" xfId="2549"/>
    <cellStyle name="Обычный 2 13 2" xfId="2801"/>
    <cellStyle name="Обычный 2 13 3" xfId="2733"/>
    <cellStyle name="Обычный 2 2" xfId="1772"/>
    <cellStyle name="Обычный 2 2 2" xfId="1773"/>
    <cellStyle name="Обычный 2 2 2 2" xfId="1774"/>
    <cellStyle name="Обычный 2 2 2 2 3" xfId="2425"/>
    <cellStyle name="Обычный 2 2 2 3" xfId="2077"/>
    <cellStyle name="Обычный 2 2 2 3 2" xfId="3071"/>
    <cellStyle name="Обычный 2 2 2 4" xfId="2799"/>
    <cellStyle name="Обычный 2 2 2_Моя корректироска ВС на 2019 г" xfId="2316"/>
    <cellStyle name="Обычный 2 2 3" xfId="1775"/>
    <cellStyle name="Обычный 2 2 3 2" xfId="2798"/>
    <cellStyle name="Обычный 2 2 4" xfId="1776"/>
    <cellStyle name="Обычный 2 2 4 2" xfId="2738"/>
    <cellStyle name="Обычный 2 2 4 2 2" xfId="2094"/>
    <cellStyle name="Обычный 2 2 5" xfId="2317"/>
    <cellStyle name="Обычный 2 2 6" xfId="2424"/>
    <cellStyle name="Обычный 2 2 6 2" xfId="2099"/>
    <cellStyle name="Обычный 2 2 7" xfId="2436"/>
    <cellStyle name="Обычный 2 2_46EE.2011(v1.0)" xfId="1777"/>
    <cellStyle name="Обычный 2 3" xfId="1778"/>
    <cellStyle name="Обычный 2 3 2" xfId="1779"/>
    <cellStyle name="Обычный 2 3 2 2" xfId="2739"/>
    <cellStyle name="Обычный 2 3 2 3" xfId="2091"/>
    <cellStyle name="Обычный 2 3 3" xfId="1780"/>
    <cellStyle name="Обычный 2 3 3 2" xfId="2426"/>
    <cellStyle name="Обычный 2 3 3 3" xfId="3836"/>
    <cellStyle name="Обычный 2 3 4" xfId="1781"/>
    <cellStyle name="Обычный 2 3 5" xfId="2314"/>
    <cellStyle name="Обычный 2 3 6" xfId="3771"/>
    <cellStyle name="Обычный 2 3_46EE.2011(v1.0)" xfId="1782"/>
    <cellStyle name="Обычный 2 4" xfId="1783"/>
    <cellStyle name="Обычный 2 4 2" xfId="1784"/>
    <cellStyle name="Обычный 2 4 2 2" xfId="1785"/>
    <cellStyle name="Обычный 2 4 2 3" xfId="2087"/>
    <cellStyle name="Обычный 2 4 2 4" xfId="2764"/>
    <cellStyle name="Обычный 2 4 3" xfId="1786"/>
    <cellStyle name="Обычный 2 4 4" xfId="1787"/>
    <cellStyle name="Обычный 2 4 5" xfId="2318"/>
    <cellStyle name="Обычный 2 4_46EE.2011(v1.0)" xfId="1788"/>
    <cellStyle name="Обычный 2 5" xfId="1789"/>
    <cellStyle name="Обычный 2 5 10" xfId="2956"/>
    <cellStyle name="Обычный 2 5 10 2" xfId="3621"/>
    <cellStyle name="Обычный 2 5 10 3" xfId="4559"/>
    <cellStyle name="Обычный 2 5 11" xfId="3062"/>
    <cellStyle name="Обычный 2 5 11 2" xfId="3718"/>
    <cellStyle name="Обычный 2 5 11 3" xfId="4656"/>
    <cellStyle name="Обычный 2 5 12" xfId="2334"/>
    <cellStyle name="Обычный 2 5 12 2" xfId="3183"/>
    <cellStyle name="Обычный 2 5 12 3" xfId="4116"/>
    <cellStyle name="Обычный 2 5 13" xfId="2146"/>
    <cellStyle name="Обычный 2 5 14" xfId="3089"/>
    <cellStyle name="Обычный 2 5 15" xfId="3969"/>
    <cellStyle name="Обычный 2 5 16" xfId="2118"/>
    <cellStyle name="Обычный 2 5 2" xfId="1790"/>
    <cellStyle name="Обычный 2 5 2 2" xfId="2765"/>
    <cellStyle name="Обычный 2 5 2 2 2" xfId="3488"/>
    <cellStyle name="Обычный 2 5 2 2 3" xfId="4426"/>
    <cellStyle name="Обычный 2 5 3" xfId="1791"/>
    <cellStyle name="Обычный 2 5 4" xfId="1792"/>
    <cellStyle name="Обычный 2 5 5" xfId="2456"/>
    <cellStyle name="Обычный 2 5 5 2" xfId="3285"/>
    <cellStyle name="Обычный 2 5 5 3" xfId="4218"/>
    <cellStyle name="Обычный 2 5 6" xfId="2574"/>
    <cellStyle name="Обычный 2 5 6 2" xfId="3382"/>
    <cellStyle name="Обычный 2 5 6 3" xfId="4315"/>
    <cellStyle name="Обычный 2 5 7" xfId="2712"/>
    <cellStyle name="Обычный 2 5 8" xfId="2815"/>
    <cellStyle name="Обычный 2 5 8 2" xfId="3506"/>
    <cellStyle name="Обычный 2 5 8 3" xfId="4444"/>
    <cellStyle name="Обычный 2 5 9" xfId="2923"/>
    <cellStyle name="Обычный 2 5 9 2" xfId="3604"/>
    <cellStyle name="Обычный 2 5 9 3" xfId="4542"/>
    <cellStyle name="Обычный 2 5_46EE.2011(v1.0)" xfId="1793"/>
    <cellStyle name="Обычный 2 6" xfId="1794"/>
    <cellStyle name="Обычный 2 6 2" xfId="1795"/>
    <cellStyle name="Обычный 2 6 3" xfId="1796"/>
    <cellStyle name="Обычный 2 6 4" xfId="2713"/>
    <cellStyle name="Обычный 2 6_46EE.2011(v1.0)" xfId="1797"/>
    <cellStyle name="Обычный 2 7" xfId="1798"/>
    <cellStyle name="Обычный 2 7 2" xfId="2714"/>
    <cellStyle name="Обычный 2 7 3" xfId="3830"/>
    <cellStyle name="Обычный 2 8" xfId="1799"/>
    <cellStyle name="Обычный 2 8 2" xfId="2715"/>
    <cellStyle name="Обычный 2 8 3" xfId="2092"/>
    <cellStyle name="Обычный 2 9" xfId="1800"/>
    <cellStyle name="Обычный 2 9 2" xfId="2098"/>
    <cellStyle name="Обычный 2_1" xfId="1801"/>
    <cellStyle name="Обычный 20" xfId="1802"/>
    <cellStyle name="Обычный 20 10" xfId="2147"/>
    <cellStyle name="Обычный 20 11" xfId="3090"/>
    <cellStyle name="Обычный 20 12" xfId="3733"/>
    <cellStyle name="Обычный 20 13" xfId="3970"/>
    <cellStyle name="Обычный 20 14" xfId="2119"/>
    <cellStyle name="Обычный 20 2" xfId="2457"/>
    <cellStyle name="Обычный 20 2 2" xfId="3286"/>
    <cellStyle name="Обычный 20 2 3" xfId="4219"/>
    <cellStyle name="Обычный 20 3" xfId="2575"/>
    <cellStyle name="Обычный 20 3 2" xfId="3383"/>
    <cellStyle name="Обычный 20 3 3" xfId="4316"/>
    <cellStyle name="Обычный 20 4" xfId="2716"/>
    <cellStyle name="Обычный 20 4 2" xfId="3477"/>
    <cellStyle name="Обычный 20 4 3" xfId="4414"/>
    <cellStyle name="Обычный 20 5" xfId="2816"/>
    <cellStyle name="Обычный 20 5 2" xfId="3507"/>
    <cellStyle name="Обычный 20 5 3" xfId="4445"/>
    <cellStyle name="Обычный 20 6" xfId="2924"/>
    <cellStyle name="Обычный 20 6 2" xfId="3605"/>
    <cellStyle name="Обычный 20 6 3" xfId="4543"/>
    <cellStyle name="Обычный 20 7" xfId="2957"/>
    <cellStyle name="Обычный 20 7 2" xfId="3622"/>
    <cellStyle name="Обычный 20 7 3" xfId="4560"/>
    <cellStyle name="Обычный 20 8" xfId="3063"/>
    <cellStyle name="Обычный 20 8 2" xfId="3719"/>
    <cellStyle name="Обычный 20 8 3" xfId="4657"/>
    <cellStyle name="Обычный 20 9" xfId="2335"/>
    <cellStyle name="Обычный 20 9 2" xfId="3184"/>
    <cellStyle name="Обычный 20 9 3" xfId="4117"/>
    <cellStyle name="Обычный 21" xfId="1803"/>
    <cellStyle name="Обычный 21 10" xfId="2148"/>
    <cellStyle name="Обычный 21 11" xfId="3091"/>
    <cellStyle name="Обычный 21 12" xfId="3734"/>
    <cellStyle name="Обычный 21 13" xfId="3971"/>
    <cellStyle name="Обычный 21 14" xfId="2120"/>
    <cellStyle name="Обычный 21 2" xfId="2458"/>
    <cellStyle name="Обычный 21 2 2" xfId="3287"/>
    <cellStyle name="Обычный 21 2 3" xfId="4220"/>
    <cellStyle name="Обычный 21 3" xfId="2576"/>
    <cellStyle name="Обычный 21 3 2" xfId="3384"/>
    <cellStyle name="Обычный 21 3 3" xfId="4317"/>
    <cellStyle name="Обычный 21 4" xfId="2717"/>
    <cellStyle name="Обычный 21 4 2" xfId="3478"/>
    <cellStyle name="Обычный 21 4 3" xfId="4415"/>
    <cellStyle name="Обычный 21 5" xfId="2817"/>
    <cellStyle name="Обычный 21 5 2" xfId="3508"/>
    <cellStyle name="Обычный 21 5 3" xfId="4446"/>
    <cellStyle name="Обычный 21 6" xfId="2925"/>
    <cellStyle name="Обычный 21 6 2" xfId="3606"/>
    <cellStyle name="Обычный 21 6 3" xfId="4544"/>
    <cellStyle name="Обычный 21 7" xfId="2958"/>
    <cellStyle name="Обычный 21 7 2" xfId="3623"/>
    <cellStyle name="Обычный 21 7 3" xfId="4561"/>
    <cellStyle name="Обычный 21 8" xfId="3064"/>
    <cellStyle name="Обычный 21 8 2" xfId="3720"/>
    <cellStyle name="Обычный 21 8 3" xfId="4658"/>
    <cellStyle name="Обычный 21 9" xfId="2336"/>
    <cellStyle name="Обычный 21 9 2" xfId="3185"/>
    <cellStyle name="Обычный 21 9 3" xfId="4118"/>
    <cellStyle name="Обычный 22" xfId="1804"/>
    <cellStyle name="Обычный 22 2" xfId="2718"/>
    <cellStyle name="Обычный 22 2 2" xfId="3479"/>
    <cellStyle name="Обычный 22 2 3" xfId="4416"/>
    <cellStyle name="Обычный 22 3" xfId="3735"/>
    <cellStyle name="Обычный 23" xfId="1805"/>
    <cellStyle name="Обычный 23 10" xfId="2149"/>
    <cellStyle name="Обычный 23 11" xfId="3092"/>
    <cellStyle name="Обычный 23 12" xfId="3736"/>
    <cellStyle name="Обычный 23 13" xfId="3972"/>
    <cellStyle name="Обычный 23 14" xfId="2121"/>
    <cellStyle name="Обычный 23 2" xfId="2459"/>
    <cellStyle name="Обычный 23 2 2" xfId="3288"/>
    <cellStyle name="Обычный 23 2 3" xfId="4221"/>
    <cellStyle name="Обычный 23 3" xfId="2577"/>
    <cellStyle name="Обычный 23 3 2" xfId="3385"/>
    <cellStyle name="Обычный 23 3 3" xfId="4318"/>
    <cellStyle name="Обычный 23 4" xfId="2732"/>
    <cellStyle name="Обычный 23 5" xfId="2818"/>
    <cellStyle name="Обычный 23 5 2" xfId="3509"/>
    <cellStyle name="Обычный 23 5 3" xfId="4447"/>
    <cellStyle name="Обычный 23 6" xfId="2926"/>
    <cellStyle name="Обычный 23 6 2" xfId="3607"/>
    <cellStyle name="Обычный 23 6 3" xfId="4545"/>
    <cellStyle name="Обычный 23 7" xfId="2959"/>
    <cellStyle name="Обычный 23 7 2" xfId="3624"/>
    <cellStyle name="Обычный 23 7 3" xfId="4562"/>
    <cellStyle name="Обычный 23 8" xfId="3065"/>
    <cellStyle name="Обычный 23 8 2" xfId="3721"/>
    <cellStyle name="Обычный 23 8 3" xfId="4659"/>
    <cellStyle name="Обычный 23 9" xfId="2337"/>
    <cellStyle name="Обычный 23 9 2" xfId="3186"/>
    <cellStyle name="Обычный 23 9 3" xfId="4119"/>
    <cellStyle name="Обычный 24" xfId="1806"/>
    <cellStyle name="Обычный 24 10" xfId="3093"/>
    <cellStyle name="Обычный 24 11" xfId="3973"/>
    <cellStyle name="Обычный 24 12" xfId="2122"/>
    <cellStyle name="Обычный 24 2" xfId="2460"/>
    <cellStyle name="Обычный 24 2 2" xfId="3289"/>
    <cellStyle name="Обычный 24 2 3" xfId="4222"/>
    <cellStyle name="Обычный 24 3" xfId="2578"/>
    <cellStyle name="Обычный 24 3 2" xfId="3386"/>
    <cellStyle name="Обычный 24 3 3" xfId="4319"/>
    <cellStyle name="Обычный 24 4" xfId="2819"/>
    <cellStyle name="Обычный 24 4 2" xfId="3510"/>
    <cellStyle name="Обычный 24 4 3" xfId="4448"/>
    <cellStyle name="Обычный 24 5" xfId="2927"/>
    <cellStyle name="Обычный 24 5 2" xfId="3608"/>
    <cellStyle name="Обычный 24 5 3" xfId="4546"/>
    <cellStyle name="Обычный 24 6" xfId="2960"/>
    <cellStyle name="Обычный 24 6 2" xfId="3625"/>
    <cellStyle name="Обычный 24 6 3" xfId="4563"/>
    <cellStyle name="Обычный 24 7" xfId="3066"/>
    <cellStyle name="Обычный 24 7 2" xfId="3722"/>
    <cellStyle name="Обычный 24 7 3" xfId="4660"/>
    <cellStyle name="Обычный 24 8" xfId="2338"/>
    <cellStyle name="Обычный 24 8 2" xfId="3187"/>
    <cellStyle name="Обычный 24 8 3" xfId="4120"/>
    <cellStyle name="Обычный 24 9" xfId="2150"/>
    <cellStyle name="Обычный 25" xfId="2075"/>
    <cellStyle name="Обычный 25 10" xfId="4031"/>
    <cellStyle name="Обычный 25 11" xfId="2128"/>
    <cellStyle name="Обычный 25 2" xfId="2079"/>
    <cellStyle name="Обычный 25 2 2" xfId="2767"/>
    <cellStyle name="Обычный 25 2 3" xfId="3294"/>
    <cellStyle name="Обычный 25 2 4" xfId="4227"/>
    <cellStyle name="Обычный 25 2 5" xfId="2466"/>
    <cellStyle name="Обычный 25 3" xfId="2586"/>
    <cellStyle name="Обычный 25 3 2" xfId="3393"/>
    <cellStyle name="Обычный 25 3 3" xfId="4326"/>
    <cellStyle name="Обычный 25 4" xfId="2766"/>
    <cellStyle name="Обычный 25 5" xfId="2824"/>
    <cellStyle name="Обычный 25 5 2" xfId="3515"/>
    <cellStyle name="Обычный 25 5 3" xfId="4453"/>
    <cellStyle name="Обычный 25 6" xfId="2966"/>
    <cellStyle name="Обычный 25 6 2" xfId="3630"/>
    <cellStyle name="Обычный 25 6 3" xfId="4568"/>
    <cellStyle name="Обычный 25 7" xfId="2344"/>
    <cellStyle name="Обычный 25 7 2" xfId="3192"/>
    <cellStyle name="Обычный 25 7 3" xfId="4125"/>
    <cellStyle name="Обычный 25 8" xfId="2156"/>
    <cellStyle name="Обычный 25 9" xfId="3098"/>
    <cellStyle name="Обычный 26" xfId="2102"/>
    <cellStyle name="Обычный 26 2" xfId="2470"/>
    <cellStyle name="Обычный 26 2 2" xfId="3298"/>
    <cellStyle name="Обычный 26 2 3" xfId="4231"/>
    <cellStyle name="Обычный 26 3" xfId="2590"/>
    <cellStyle name="Обычный 26 3 2" xfId="3397"/>
    <cellStyle name="Обычный 26 3 3" xfId="4330"/>
    <cellStyle name="Обычный 26 4" xfId="2826"/>
    <cellStyle name="Обычный 26 4 2" xfId="3517"/>
    <cellStyle name="Обычный 26 4 3" xfId="4455"/>
    <cellStyle name="Обычный 26 5" xfId="2970"/>
    <cellStyle name="Обычный 26 5 2" xfId="3634"/>
    <cellStyle name="Обычный 26 5 3" xfId="4572"/>
    <cellStyle name="Обычный 26 6" xfId="2348"/>
    <cellStyle name="Обычный 26 6 2" xfId="3196"/>
    <cellStyle name="Обычный 26 6 3" xfId="4129"/>
    <cellStyle name="Обычный 26 7" xfId="3102"/>
    <cellStyle name="Обычный 26 8" xfId="4035"/>
    <cellStyle name="Обычный 26 9" xfId="2206"/>
    <cellStyle name="Обычный 27" xfId="2207"/>
    <cellStyle name="Обычный 27 8 2 2" xfId="2768"/>
    <cellStyle name="Обычный 27 8 2 2 2" xfId="3489"/>
    <cellStyle name="Обычный 27 8 2 2 3" xfId="4427"/>
    <cellStyle name="Обычный 28" xfId="2421"/>
    <cellStyle name="Обычный 29" xfId="2443"/>
    <cellStyle name="Обычный 3" xfId="47"/>
    <cellStyle name="Обычный 3 10" xfId="2736"/>
    <cellStyle name="Обычный 3 10 2" xfId="2427"/>
    <cellStyle name="Обычный 3 10 2 2" xfId="3271"/>
    <cellStyle name="Обычный 3 10 2 3" xfId="4204"/>
    <cellStyle name="Обычный 3 11" xfId="3772"/>
    <cellStyle name="Обычный 3 2" xfId="1807"/>
    <cellStyle name="Обычный 3 2 2" xfId="2208"/>
    <cellStyle name="Обычный 3 2 3" xfId="2552"/>
    <cellStyle name="Обычный 3 2 4" xfId="2667"/>
    <cellStyle name="Обычный 3 2 4 2" xfId="3471"/>
    <cellStyle name="Обычный 3 2 4 3" xfId="4404"/>
    <cellStyle name="Обычный 3 2 5" xfId="3737"/>
    <cellStyle name="Обычный 3 2 6" xfId="3773"/>
    <cellStyle name="Обычный 3 21" xfId="2428"/>
    <cellStyle name="Обычный 3 21 2" xfId="2902"/>
    <cellStyle name="Обычный 3 21 2 2" xfId="3593"/>
    <cellStyle name="Обычный 3 21 2 3" xfId="4531"/>
    <cellStyle name="Обычный 3 21 3" xfId="3046"/>
    <cellStyle name="Обычный 3 21 3 2" xfId="3709"/>
    <cellStyle name="Обычный 3 21 3 3" xfId="4647"/>
    <cellStyle name="Обычный 3 21 4" xfId="3272"/>
    <cellStyle name="Обычный 3 21 5" xfId="3738"/>
    <cellStyle name="Обычный 3 21 6" xfId="4205"/>
    <cellStyle name="Обычный 3 3" xfId="1808"/>
    <cellStyle name="Обычный 3 3 2" xfId="2209"/>
    <cellStyle name="Обычный 3 3 2 2" xfId="2742"/>
    <cellStyle name="Обычный 3 3 2 2 2" xfId="3484"/>
    <cellStyle name="Обычный 3 3 2 2 3" xfId="4422"/>
    <cellStyle name="Обычный 3 3 3" xfId="2550"/>
    <cellStyle name="Обычный 3 4" xfId="1809"/>
    <cellStyle name="Обычный 3 4 10" xfId="2151"/>
    <cellStyle name="Обычный 3 4 11" xfId="3094"/>
    <cellStyle name="Обычный 3 4 12" xfId="3974"/>
    <cellStyle name="Обычный 3 4 13" xfId="2123"/>
    <cellStyle name="Обычный 3 4 2" xfId="2461"/>
    <cellStyle name="Обычный 3 4 2 2" xfId="2769"/>
    <cellStyle name="Обычный 3 4 2 3" xfId="3290"/>
    <cellStyle name="Обычный 3 4 2 4" xfId="4223"/>
    <cellStyle name="Обычный 3 4 3" xfId="2579"/>
    <cellStyle name="Обычный 3 4 3 2" xfId="3387"/>
    <cellStyle name="Обычный 3 4 3 3" xfId="4320"/>
    <cellStyle name="Обычный 3 4 4" xfId="2719"/>
    <cellStyle name="Обычный 3 4 5" xfId="2820"/>
    <cellStyle name="Обычный 3 4 5 2" xfId="3511"/>
    <cellStyle name="Обычный 3 4 5 3" xfId="4449"/>
    <cellStyle name="Обычный 3 4 6" xfId="2928"/>
    <cellStyle name="Обычный 3 4 6 2" xfId="3609"/>
    <cellStyle name="Обычный 3 4 6 3" xfId="4547"/>
    <cellStyle name="Обычный 3 4 7" xfId="2961"/>
    <cellStyle name="Обычный 3 4 7 2" xfId="3626"/>
    <cellStyle name="Обычный 3 4 7 3" xfId="4564"/>
    <cellStyle name="Обычный 3 4 8" xfId="3067"/>
    <cellStyle name="Обычный 3 4 8 2" xfId="3723"/>
    <cellStyle name="Обычный 3 4 8 3" xfId="4661"/>
    <cellStyle name="Обычный 3 4 9" xfId="2339"/>
    <cellStyle name="Обычный 3 4 9 2" xfId="3188"/>
    <cellStyle name="Обычный 3 4 9 3" xfId="4121"/>
    <cellStyle name="Обычный 3 5" xfId="2210"/>
    <cellStyle name="Обычный 3 5 2" xfId="2770"/>
    <cellStyle name="Обычный 3 6" xfId="2211"/>
    <cellStyle name="Обычный 3 7" xfId="2212"/>
    <cellStyle name="Обычный 3 8" xfId="2213"/>
    <cellStyle name="Обычный 3 9" xfId="2214"/>
    <cellStyle name="Обычный 3_ГСМ 2011-1" xfId="2215"/>
    <cellStyle name="Обычный 30" xfId="2429"/>
    <cellStyle name="Обычный 31" xfId="2543"/>
    <cellStyle name="Обычный 32" xfId="2663"/>
    <cellStyle name="Обычный 33" xfId="2731"/>
    <cellStyle name="Обычный 34" xfId="2216"/>
    <cellStyle name="Обычный 35" xfId="2677"/>
    <cellStyle name="Обычный 36" xfId="2805"/>
    <cellStyle name="Обычный 37" xfId="2900"/>
    <cellStyle name="Обычный 37 2" xfId="3591"/>
    <cellStyle name="Обычный 37 3" xfId="4529"/>
    <cellStyle name="Обычный 38" xfId="2139"/>
    <cellStyle name="Обычный 39" xfId="2101"/>
    <cellStyle name="Обычный 4" xfId="53"/>
    <cellStyle name="Обычный 4 10" xfId="2583"/>
    <cellStyle name="Обычный 4 10 2" xfId="3391"/>
    <cellStyle name="Обычный 4 10 3" xfId="4324"/>
    <cellStyle name="Обычный 4 11" xfId="2665"/>
    <cellStyle name="Обычный 4 11 2" xfId="3470"/>
    <cellStyle name="Обычный 4 11 3" xfId="4403"/>
    <cellStyle name="Обычный 4 12" xfId="2806"/>
    <cellStyle name="Обычный 4 12 2" xfId="3498"/>
    <cellStyle name="Обычный 4 12 3" xfId="4436"/>
    <cellStyle name="Обычный 4 13" xfId="2905"/>
    <cellStyle name="Обычный 4 13 2" xfId="3596"/>
    <cellStyle name="Обычный 4 13 3" xfId="4534"/>
    <cellStyle name="Обычный 4 14" xfId="2932"/>
    <cellStyle name="Обычный 4 14 2" xfId="3613"/>
    <cellStyle name="Обычный 4 14 3" xfId="4551"/>
    <cellStyle name="Обычный 4 15" xfId="3047"/>
    <cellStyle name="Обычный 4 15 2" xfId="3710"/>
    <cellStyle name="Обычный 4 15 3" xfId="4648"/>
    <cellStyle name="Обычный 4 16" xfId="2326"/>
    <cellStyle name="Обычный 4 16 2" xfId="3176"/>
    <cellStyle name="Обычный 4 16 3" xfId="4109"/>
    <cellStyle name="Обычный 4 17" xfId="2132"/>
    <cellStyle name="Обычный 4 18" xfId="3075"/>
    <cellStyle name="Обычный 4 19" xfId="3739"/>
    <cellStyle name="Обычный 4 2" xfId="1810"/>
    <cellStyle name="Обычный 4 2 2" xfId="1811"/>
    <cellStyle name="Обычный 4 2 2 2" xfId="2096"/>
    <cellStyle name="Обычный 4 2 3" xfId="2771"/>
    <cellStyle name="Обычный 4 2 3 2" xfId="3490"/>
    <cellStyle name="Обычный 4 2 3 3" xfId="2097"/>
    <cellStyle name="Обычный 4 2 3 4" xfId="4428"/>
    <cellStyle name="Обычный 4 2 4" xfId="2095"/>
    <cellStyle name="Обычный 4 2 5" xfId="3775"/>
    <cellStyle name="Обычный 4 2_BALANCE.WARM.2011YEAR(v1.5)" xfId="1812"/>
    <cellStyle name="Обычный 4 20" xfId="3774"/>
    <cellStyle name="Обычный 4 21" xfId="3837"/>
    <cellStyle name="Обычный 4 22" xfId="3838"/>
    <cellStyle name="Обычный 4 23" xfId="3848"/>
    <cellStyle name="Обычный 4 24" xfId="3846"/>
    <cellStyle name="Обычный 4 25" xfId="3842"/>
    <cellStyle name="Обычный 4 26" xfId="3852"/>
    <cellStyle name="Обычный 4 27" xfId="2108"/>
    <cellStyle name="Обычный 4 3" xfId="1813"/>
    <cellStyle name="Обычный 4 3 10" xfId="2152"/>
    <cellStyle name="Обычный 4 3 11" xfId="3095"/>
    <cellStyle name="Обычный 4 3 12" xfId="3828"/>
    <cellStyle name="Обычный 4 3 13" xfId="3975"/>
    <cellStyle name="Обычный 4 3 14" xfId="2124"/>
    <cellStyle name="Обычный 4 3 2" xfId="2462"/>
    <cellStyle name="Обычный 4 3 2 2" xfId="3291"/>
    <cellStyle name="Обычный 4 3 2 3" xfId="4224"/>
    <cellStyle name="Обычный 4 3 3" xfId="2580"/>
    <cellStyle name="Обычный 4 3 3 2" xfId="3388"/>
    <cellStyle name="Обычный 4 3 3 3" xfId="4321"/>
    <cellStyle name="Обычный 4 3 4" xfId="2740"/>
    <cellStyle name="Обычный 4 3 4 2" xfId="3483"/>
    <cellStyle name="Обычный 4 3 4 3" xfId="4421"/>
    <cellStyle name="Обычный 4 3 5" xfId="2821"/>
    <cellStyle name="Обычный 4 3 5 2" xfId="3512"/>
    <cellStyle name="Обычный 4 3 5 3" xfId="4450"/>
    <cellStyle name="Обычный 4 3 6" xfId="2929"/>
    <cellStyle name="Обычный 4 3 6 2" xfId="3610"/>
    <cellStyle name="Обычный 4 3 6 3" xfId="4548"/>
    <cellStyle name="Обычный 4 3 7" xfId="2962"/>
    <cellStyle name="Обычный 4 3 7 2" xfId="3627"/>
    <cellStyle name="Обычный 4 3 7 3" xfId="4565"/>
    <cellStyle name="Обычный 4 3 8" xfId="3068"/>
    <cellStyle name="Обычный 4 3 8 2" xfId="3724"/>
    <cellStyle name="Обычный 4 3 8 3" xfId="4662"/>
    <cellStyle name="Обычный 4 3 9" xfId="2340"/>
    <cellStyle name="Обычный 4 3 9 2" xfId="3189"/>
    <cellStyle name="Обычный 4 3 9 3" xfId="4122"/>
    <cellStyle name="Обычный 4 4" xfId="1814"/>
    <cellStyle name="Обычный 4 4 10" xfId="3096"/>
    <cellStyle name="Обычный 4 4 11" xfId="3976"/>
    <cellStyle name="Обычный 4 4 12" xfId="2125"/>
    <cellStyle name="Обычный 4 4 2" xfId="2463"/>
    <cellStyle name="Обычный 4 4 2 2" xfId="3292"/>
    <cellStyle name="Обычный 4 4 2 3" xfId="4225"/>
    <cellStyle name="Обычный 4 4 3" xfId="2581"/>
    <cellStyle name="Обычный 4 4 3 2" xfId="3389"/>
    <cellStyle name="Обычный 4 4 3 3" xfId="4322"/>
    <cellStyle name="Обычный 4 4 4" xfId="2822"/>
    <cellStyle name="Обычный 4 4 4 2" xfId="3513"/>
    <cellStyle name="Обычный 4 4 4 3" xfId="4451"/>
    <cellStyle name="Обычный 4 4 5" xfId="2930"/>
    <cellStyle name="Обычный 4 4 5 2" xfId="3611"/>
    <cellStyle name="Обычный 4 4 5 3" xfId="4549"/>
    <cellStyle name="Обычный 4 4 6" xfId="2963"/>
    <cellStyle name="Обычный 4 4 6 2" xfId="3628"/>
    <cellStyle name="Обычный 4 4 6 3" xfId="4566"/>
    <cellStyle name="Обычный 4 4 7" xfId="3069"/>
    <cellStyle name="Обычный 4 4 7 2" xfId="3725"/>
    <cellStyle name="Обычный 4 4 7 3" xfId="4663"/>
    <cellStyle name="Обычный 4 4 8" xfId="2341"/>
    <cellStyle name="Обычный 4 4 8 2" xfId="3190"/>
    <cellStyle name="Обычный 4 4 8 3" xfId="4123"/>
    <cellStyle name="Обычный 4 4 9" xfId="2153"/>
    <cellStyle name="Обычный 4 5" xfId="1815"/>
    <cellStyle name="Обычный 4 5 10" xfId="3097"/>
    <cellStyle name="Обычный 4 5 11" xfId="3977"/>
    <cellStyle name="Обычный 4 5 12" xfId="2126"/>
    <cellStyle name="Обычный 4 5 2" xfId="2464"/>
    <cellStyle name="Обычный 4 5 2 2" xfId="3293"/>
    <cellStyle name="Обычный 4 5 2 3" xfId="4226"/>
    <cellStyle name="Обычный 4 5 3" xfId="2582"/>
    <cellStyle name="Обычный 4 5 3 2" xfId="3390"/>
    <cellStyle name="Обычный 4 5 3 3" xfId="4323"/>
    <cellStyle name="Обычный 4 5 4" xfId="2823"/>
    <cellStyle name="Обычный 4 5 4 2" xfId="3514"/>
    <cellStyle name="Обычный 4 5 4 3" xfId="4452"/>
    <cellStyle name="Обычный 4 5 5" xfId="2931"/>
    <cellStyle name="Обычный 4 5 5 2" xfId="3612"/>
    <cellStyle name="Обычный 4 5 5 3" xfId="4550"/>
    <cellStyle name="Обычный 4 5 6" xfId="2964"/>
    <cellStyle name="Обычный 4 5 6 2" xfId="3629"/>
    <cellStyle name="Обычный 4 5 6 3" xfId="4567"/>
    <cellStyle name="Обычный 4 5 7" xfId="3070"/>
    <cellStyle name="Обычный 4 5 7 2" xfId="3726"/>
    <cellStyle name="Обычный 4 5 7 3" xfId="4664"/>
    <cellStyle name="Обычный 4 5 8" xfId="2342"/>
    <cellStyle name="Обычный 4 5 8 2" xfId="3191"/>
    <cellStyle name="Обычный 4 5 8 3" xfId="4124"/>
    <cellStyle name="Обычный 4 5 9" xfId="2154"/>
    <cellStyle name="Обычный 4 6" xfId="2447"/>
    <cellStyle name="Обычный 4 6 2" xfId="3277"/>
    <cellStyle name="Обычный 4 6 3" xfId="4210"/>
    <cellStyle name="Обычный 4 7" xfId="2555"/>
    <cellStyle name="Обычный 4 7 2" xfId="3373"/>
    <cellStyle name="Обычный 4 7 3" xfId="4306"/>
    <cellStyle name="Обычный 4 8" xfId="2584"/>
    <cellStyle name="Обычный 4 8 2" xfId="3392"/>
    <cellStyle name="Обычный 4 8 3" xfId="4325"/>
    <cellStyle name="Обычный 4 9" xfId="2557"/>
    <cellStyle name="Обычный 4 9 2" xfId="3375"/>
    <cellStyle name="Обычный 4 9 3" xfId="4308"/>
    <cellStyle name="Обычный 4_ARMRAZR" xfId="1816"/>
    <cellStyle name="Обычный 40" xfId="3728"/>
    <cellStyle name="Обычный 41" xfId="3751"/>
    <cellStyle name="Обычный 42" xfId="3752"/>
    <cellStyle name="Обычный 43" xfId="3753"/>
    <cellStyle name="Обычный 44" xfId="3740"/>
    <cellStyle name="Обычный 45" xfId="2085"/>
    <cellStyle name="Обычный 46" xfId="2082"/>
    <cellStyle name="Обычный 47" xfId="3843"/>
    <cellStyle name="Обычный 48" xfId="2083"/>
    <cellStyle name="Обычный 49" xfId="3761"/>
    <cellStyle name="Обычный 5" xfId="55"/>
    <cellStyle name="Обычный 5 10" xfId="2217"/>
    <cellStyle name="Обычный 5 10 10" xfId="3777"/>
    <cellStyle name="Обычный 5 10 11" xfId="4036"/>
    <cellStyle name="Обычный 5 10 2" xfId="2218"/>
    <cellStyle name="Обычный 5 10 2 10" xfId="4037"/>
    <cellStyle name="Обычный 5 10 2 2" xfId="2472"/>
    <cellStyle name="Обычный 5 10 2 2 2" xfId="3300"/>
    <cellStyle name="Обычный 5 10 2 2 3" xfId="4233"/>
    <cellStyle name="Обычный 5 10 2 3" xfId="2592"/>
    <cellStyle name="Обычный 5 10 2 3 2" xfId="3399"/>
    <cellStyle name="Обычный 5 10 2 3 3" xfId="4332"/>
    <cellStyle name="Обычный 5 10 2 4" xfId="2800"/>
    <cellStyle name="Обычный 5 10 2 4 2" xfId="3496"/>
    <cellStyle name="Обычный 5 10 2 4 3" xfId="4434"/>
    <cellStyle name="Обычный 5 10 2 5" xfId="2830"/>
    <cellStyle name="Обычный 5 10 2 5 2" xfId="3521"/>
    <cellStyle name="Обычный 5 10 2 5 3" xfId="4459"/>
    <cellStyle name="Обычный 5 10 2 6" xfId="2901"/>
    <cellStyle name="Обычный 5 10 2 6 2" xfId="3592"/>
    <cellStyle name="Обычный 5 10 2 6 3" xfId="4530"/>
    <cellStyle name="Обычный 5 10 2 7" xfId="2972"/>
    <cellStyle name="Обычный 5 10 2 7 2" xfId="3636"/>
    <cellStyle name="Обычный 5 10 2 7 3" xfId="4574"/>
    <cellStyle name="Обычный 5 10 2 8" xfId="2350"/>
    <cellStyle name="Обычный 5 10 2 8 2" xfId="3198"/>
    <cellStyle name="Обычный 5 10 2 8 3" xfId="4131"/>
    <cellStyle name="Обычный 5 10 2 9" xfId="3104"/>
    <cellStyle name="Обычный 5 10 3" xfId="2430"/>
    <cellStyle name="Обычный 5 10 3 2" xfId="3273"/>
    <cellStyle name="Обычный 5 10 3 3" xfId="4206"/>
    <cellStyle name="Обычный 5 10 4" xfId="2471"/>
    <cellStyle name="Обычный 5 10 4 2" xfId="3299"/>
    <cellStyle name="Обычный 5 10 4 3" xfId="4232"/>
    <cellStyle name="Обычный 5 10 5" xfId="2591"/>
    <cellStyle name="Обычный 5 10 5 2" xfId="3398"/>
    <cellStyle name="Обычный 5 10 5 3" xfId="4331"/>
    <cellStyle name="Обычный 5 10 6" xfId="2829"/>
    <cellStyle name="Обычный 5 10 6 2" xfId="3520"/>
    <cellStyle name="Обычный 5 10 6 3" xfId="4458"/>
    <cellStyle name="Обычный 5 10 7" xfId="2971"/>
    <cellStyle name="Обычный 5 10 7 2" xfId="3635"/>
    <cellStyle name="Обычный 5 10 7 3" xfId="4573"/>
    <cellStyle name="Обычный 5 10 8" xfId="2349"/>
    <cellStyle name="Обычный 5 10 8 2" xfId="3197"/>
    <cellStyle name="Обычный 5 10 8 3" xfId="4130"/>
    <cellStyle name="Обычный 5 10 9" xfId="3103"/>
    <cellStyle name="Обычный 5 11" xfId="2219"/>
    <cellStyle name="Обычный 5 11 10" xfId="4038"/>
    <cellStyle name="Обычный 5 11 2" xfId="2220"/>
    <cellStyle name="Обычный 5 11 2 2" xfId="2474"/>
    <cellStyle name="Обычный 5 11 2 2 2" xfId="3302"/>
    <cellStyle name="Обычный 5 11 2 2 3" xfId="4235"/>
    <cellStyle name="Обычный 5 11 2 3" xfId="2594"/>
    <cellStyle name="Обычный 5 11 2 3 2" xfId="3401"/>
    <cellStyle name="Обычный 5 11 2 3 3" xfId="4334"/>
    <cellStyle name="Обычный 5 11 2 4" xfId="2832"/>
    <cellStyle name="Обычный 5 11 2 4 2" xfId="3523"/>
    <cellStyle name="Обычный 5 11 2 4 3" xfId="4461"/>
    <cellStyle name="Обычный 5 11 2 5" xfId="2974"/>
    <cellStyle name="Обычный 5 11 2 5 2" xfId="3638"/>
    <cellStyle name="Обычный 5 11 2 5 3" xfId="4576"/>
    <cellStyle name="Обычный 5 11 2 6" xfId="2352"/>
    <cellStyle name="Обычный 5 11 2 6 2" xfId="3200"/>
    <cellStyle name="Обычный 5 11 2 6 3" xfId="4133"/>
    <cellStyle name="Обычный 5 11 2 7" xfId="3106"/>
    <cellStyle name="Обычный 5 11 2 8" xfId="4039"/>
    <cellStyle name="Обычный 5 11 3" xfId="2473"/>
    <cellStyle name="Обычный 5 11 3 2" xfId="3301"/>
    <cellStyle name="Обычный 5 11 3 3" xfId="4234"/>
    <cellStyle name="Обычный 5 11 4" xfId="2593"/>
    <cellStyle name="Обычный 5 11 4 2" xfId="3400"/>
    <cellStyle name="Обычный 5 11 4 3" xfId="4333"/>
    <cellStyle name="Обычный 5 11 5" xfId="2831"/>
    <cellStyle name="Обычный 5 11 5 2" xfId="3522"/>
    <cellStyle name="Обычный 5 11 5 3" xfId="4460"/>
    <cellStyle name="Обычный 5 11 6" xfId="2973"/>
    <cellStyle name="Обычный 5 11 6 2" xfId="3637"/>
    <cellStyle name="Обычный 5 11 6 3" xfId="4575"/>
    <cellStyle name="Обычный 5 11 7" xfId="2351"/>
    <cellStyle name="Обычный 5 11 7 2" xfId="3199"/>
    <cellStyle name="Обычный 5 11 7 3" xfId="4132"/>
    <cellStyle name="Обычный 5 11 8" xfId="3105"/>
    <cellStyle name="Обычный 5 11 9" xfId="3778"/>
    <cellStyle name="Обычный 5 12" xfId="2221"/>
    <cellStyle name="Обычный 5 12 10" xfId="4040"/>
    <cellStyle name="Обычный 5 12 2" xfId="2222"/>
    <cellStyle name="Обычный 5 12 2 2" xfId="2476"/>
    <cellStyle name="Обычный 5 12 2 2 2" xfId="3304"/>
    <cellStyle name="Обычный 5 12 2 2 3" xfId="4237"/>
    <cellStyle name="Обычный 5 12 2 3" xfId="2596"/>
    <cellStyle name="Обычный 5 12 2 3 2" xfId="3403"/>
    <cellStyle name="Обычный 5 12 2 3 3" xfId="4336"/>
    <cellStyle name="Обычный 5 12 2 4" xfId="2834"/>
    <cellStyle name="Обычный 5 12 2 4 2" xfId="3525"/>
    <cellStyle name="Обычный 5 12 2 4 3" xfId="4463"/>
    <cellStyle name="Обычный 5 12 2 5" xfId="2976"/>
    <cellStyle name="Обычный 5 12 2 5 2" xfId="3640"/>
    <cellStyle name="Обычный 5 12 2 5 3" xfId="4578"/>
    <cellStyle name="Обычный 5 12 2 6" xfId="2354"/>
    <cellStyle name="Обычный 5 12 2 6 2" xfId="3202"/>
    <cellStyle name="Обычный 5 12 2 6 3" xfId="4135"/>
    <cellStyle name="Обычный 5 12 2 7" xfId="3108"/>
    <cellStyle name="Обычный 5 12 2 8" xfId="4041"/>
    <cellStyle name="Обычный 5 12 3" xfId="2475"/>
    <cellStyle name="Обычный 5 12 3 2" xfId="3303"/>
    <cellStyle name="Обычный 5 12 3 3" xfId="4236"/>
    <cellStyle name="Обычный 5 12 4" xfId="2595"/>
    <cellStyle name="Обычный 5 12 4 2" xfId="3402"/>
    <cellStyle name="Обычный 5 12 4 3" xfId="4335"/>
    <cellStyle name="Обычный 5 12 5" xfId="2833"/>
    <cellStyle name="Обычный 5 12 5 2" xfId="3524"/>
    <cellStyle name="Обычный 5 12 5 3" xfId="4462"/>
    <cellStyle name="Обычный 5 12 6" xfId="2975"/>
    <cellStyle name="Обычный 5 12 6 2" xfId="3639"/>
    <cellStyle name="Обычный 5 12 6 3" xfId="4577"/>
    <cellStyle name="Обычный 5 12 7" xfId="2353"/>
    <cellStyle name="Обычный 5 12 7 2" xfId="3201"/>
    <cellStyle name="Обычный 5 12 7 3" xfId="4134"/>
    <cellStyle name="Обычный 5 12 8" xfId="3107"/>
    <cellStyle name="Обычный 5 12 9" xfId="3779"/>
    <cellStyle name="Обычный 5 13" xfId="2223"/>
    <cellStyle name="Обычный 5 13 10" xfId="4042"/>
    <cellStyle name="Обычный 5 13 2" xfId="2224"/>
    <cellStyle name="Обычный 5 13 2 2" xfId="2478"/>
    <cellStyle name="Обычный 5 13 2 2 2" xfId="3306"/>
    <cellStyle name="Обычный 5 13 2 2 3" xfId="4239"/>
    <cellStyle name="Обычный 5 13 2 3" xfId="2598"/>
    <cellStyle name="Обычный 5 13 2 3 2" xfId="3405"/>
    <cellStyle name="Обычный 5 13 2 3 3" xfId="4338"/>
    <cellStyle name="Обычный 5 13 2 4" xfId="2836"/>
    <cellStyle name="Обычный 5 13 2 4 2" xfId="3527"/>
    <cellStyle name="Обычный 5 13 2 4 3" xfId="4465"/>
    <cellStyle name="Обычный 5 13 2 5" xfId="2978"/>
    <cellStyle name="Обычный 5 13 2 5 2" xfId="3642"/>
    <cellStyle name="Обычный 5 13 2 5 3" xfId="4580"/>
    <cellStyle name="Обычный 5 13 2 6" xfId="2356"/>
    <cellStyle name="Обычный 5 13 2 6 2" xfId="3204"/>
    <cellStyle name="Обычный 5 13 2 6 3" xfId="4137"/>
    <cellStyle name="Обычный 5 13 2 7" xfId="3110"/>
    <cellStyle name="Обычный 5 13 2 8" xfId="4043"/>
    <cellStyle name="Обычный 5 13 3" xfId="2477"/>
    <cellStyle name="Обычный 5 13 3 2" xfId="3305"/>
    <cellStyle name="Обычный 5 13 3 3" xfId="4238"/>
    <cellStyle name="Обычный 5 13 4" xfId="2597"/>
    <cellStyle name="Обычный 5 13 4 2" xfId="3404"/>
    <cellStyle name="Обычный 5 13 4 3" xfId="4337"/>
    <cellStyle name="Обычный 5 13 5" xfId="2835"/>
    <cellStyle name="Обычный 5 13 5 2" xfId="3526"/>
    <cellStyle name="Обычный 5 13 5 3" xfId="4464"/>
    <cellStyle name="Обычный 5 13 6" xfId="2977"/>
    <cellStyle name="Обычный 5 13 6 2" xfId="3641"/>
    <cellStyle name="Обычный 5 13 6 3" xfId="4579"/>
    <cellStyle name="Обычный 5 13 7" xfId="2355"/>
    <cellStyle name="Обычный 5 13 7 2" xfId="3203"/>
    <cellStyle name="Обычный 5 13 7 3" xfId="4136"/>
    <cellStyle name="Обычный 5 13 8" xfId="3109"/>
    <cellStyle name="Обычный 5 13 9" xfId="3780"/>
    <cellStyle name="Обычный 5 14" xfId="2225"/>
    <cellStyle name="Обычный 5 14 2" xfId="2479"/>
    <cellStyle name="Обычный 5 14 2 2" xfId="3307"/>
    <cellStyle name="Обычный 5 14 2 3" xfId="4240"/>
    <cellStyle name="Обычный 5 14 3" xfId="2599"/>
    <cellStyle name="Обычный 5 14 3 2" xfId="3406"/>
    <cellStyle name="Обычный 5 14 3 3" xfId="4339"/>
    <cellStyle name="Обычный 5 14 4" xfId="2837"/>
    <cellStyle name="Обычный 5 14 4 2" xfId="3528"/>
    <cellStyle name="Обычный 5 14 4 3" xfId="4466"/>
    <cellStyle name="Обычный 5 14 5" xfId="2979"/>
    <cellStyle name="Обычный 5 14 5 2" xfId="3643"/>
    <cellStyle name="Обычный 5 14 5 3" xfId="4581"/>
    <cellStyle name="Обычный 5 14 6" xfId="2357"/>
    <cellStyle name="Обычный 5 14 6 2" xfId="3205"/>
    <cellStyle name="Обычный 5 14 6 3" xfId="4138"/>
    <cellStyle name="Обычный 5 14 7" xfId="3111"/>
    <cellStyle name="Обычный 5 14 8" xfId="4044"/>
    <cellStyle name="Обычный 5 15" xfId="2226"/>
    <cellStyle name="Обычный 5 15 2" xfId="2480"/>
    <cellStyle name="Обычный 5 15 2 2" xfId="3308"/>
    <cellStyle name="Обычный 5 15 2 3" xfId="4241"/>
    <cellStyle name="Обычный 5 15 3" xfId="2600"/>
    <cellStyle name="Обычный 5 15 3 2" xfId="3407"/>
    <cellStyle name="Обычный 5 15 3 3" xfId="4340"/>
    <cellStyle name="Обычный 5 15 4" xfId="2838"/>
    <cellStyle name="Обычный 5 15 4 2" xfId="3529"/>
    <cellStyle name="Обычный 5 15 4 3" xfId="4467"/>
    <cellStyle name="Обычный 5 15 5" xfId="2980"/>
    <cellStyle name="Обычный 5 15 5 2" xfId="3644"/>
    <cellStyle name="Обычный 5 15 5 3" xfId="4582"/>
    <cellStyle name="Обычный 5 15 6" xfId="2358"/>
    <cellStyle name="Обычный 5 15 6 2" xfId="3206"/>
    <cellStyle name="Обычный 5 15 6 3" xfId="4139"/>
    <cellStyle name="Обычный 5 15 7" xfId="3112"/>
    <cellStyle name="Обычный 5 15 8" xfId="4045"/>
    <cellStyle name="Обычный 5 16" xfId="2227"/>
    <cellStyle name="Обычный 5 16 2" xfId="2312"/>
    <cellStyle name="Обычный 5 16 2 2" xfId="2542"/>
    <cellStyle name="Обычный 5 16 2 2 2" xfId="3370"/>
    <cellStyle name="Обычный 5 16 2 2 3" xfId="4303"/>
    <cellStyle name="Обычный 5 16 2 3" xfId="2553"/>
    <cellStyle name="Обычный 5 16 2 3 2" xfId="3372"/>
    <cellStyle name="Обычный 5 16 2 3 3" xfId="4305"/>
    <cellStyle name="Обычный 5 16 2 4" xfId="2662"/>
    <cellStyle name="Обычный 5 16 2 4 2" xfId="3469"/>
    <cellStyle name="Обычный 5 16 2 4 3" xfId="4402"/>
    <cellStyle name="Обычный 5 16 2 5" xfId="3042"/>
    <cellStyle name="Обычный 5 16 2 5 2" xfId="3706"/>
    <cellStyle name="Обычный 5 16 2 5 3" xfId="4644"/>
    <cellStyle name="Обычный 5 16 2 6" xfId="2420"/>
    <cellStyle name="Обычный 5 16 2 6 2" xfId="3268"/>
    <cellStyle name="Обычный 5 16 2 6 3" xfId="4201"/>
    <cellStyle name="Обычный 5 16 2 7" xfId="3174"/>
    <cellStyle name="Обычный 5 16 2 8" xfId="4107"/>
    <cellStyle name="Обычный 5 16 3" xfId="2481"/>
    <cellStyle name="Обычный 5 16 3 2" xfId="3309"/>
    <cellStyle name="Обычный 5 16 3 3" xfId="4242"/>
    <cellStyle name="Обычный 5 16 4" xfId="2601"/>
    <cellStyle name="Обычный 5 16 4 2" xfId="3408"/>
    <cellStyle name="Обычный 5 16 4 3" xfId="4341"/>
    <cellStyle name="Обычный 5 16 5" xfId="2899"/>
    <cellStyle name="Обычный 5 16 5 2" xfId="3590"/>
    <cellStyle name="Обычный 5 16 5 3" xfId="4528"/>
    <cellStyle name="Обычный 5 16 6" xfId="2981"/>
    <cellStyle name="Обычный 5 16 6 2" xfId="3645"/>
    <cellStyle name="Обычный 5 16 6 3" xfId="4583"/>
    <cellStyle name="Обычный 5 16 7" xfId="2359"/>
    <cellStyle name="Обычный 5 16 7 2" xfId="3207"/>
    <cellStyle name="Обычный 5 16 7 3" xfId="4140"/>
    <cellStyle name="Обычный 5 16 8" xfId="3113"/>
    <cellStyle name="Обычный 5 16 9" xfId="4046"/>
    <cellStyle name="Обычный 5 17" xfId="2313"/>
    <cellStyle name="Обычный 5 17 2" xfId="3175"/>
    <cellStyle name="Обычный 5 17 3" xfId="4108"/>
    <cellStyle name="Обычный 5 18" xfId="2448"/>
    <cellStyle name="Обычный 5 18 2" xfId="3278"/>
    <cellStyle name="Обычный 5 18 3" xfId="4211"/>
    <cellStyle name="Обычный 5 19" xfId="2556"/>
    <cellStyle name="Обычный 5 19 2" xfId="3374"/>
    <cellStyle name="Обычный 5 19 3" xfId="4307"/>
    <cellStyle name="Обычный 5 2" xfId="2074"/>
    <cellStyle name="Обычный 5 2 2" xfId="2228"/>
    <cellStyle name="Обычный 5 2 2 2" xfId="2482"/>
    <cellStyle name="Обычный 5 2 2 2 2" xfId="3310"/>
    <cellStyle name="Обычный 5 2 2 2 3" xfId="4243"/>
    <cellStyle name="Обычный 5 2 2 3" xfId="2602"/>
    <cellStyle name="Обычный 5 2 2 3 2" xfId="3409"/>
    <cellStyle name="Обычный 5 2 2 3 3" xfId="4342"/>
    <cellStyle name="Обычный 5 2 2 4" xfId="2839"/>
    <cellStyle name="Обычный 5 2 2 4 2" xfId="3530"/>
    <cellStyle name="Обычный 5 2 2 4 3" xfId="4468"/>
    <cellStyle name="Обычный 5 2 2 5" xfId="2982"/>
    <cellStyle name="Обычный 5 2 2 5 2" xfId="3646"/>
    <cellStyle name="Обычный 5 2 2 5 3" xfId="4584"/>
    <cellStyle name="Обычный 5 2 2 6" xfId="2360"/>
    <cellStyle name="Обычный 5 2 2 6 2" xfId="3208"/>
    <cellStyle name="Обычный 5 2 2 6 3" xfId="4141"/>
    <cellStyle name="Обычный 5 2 2 7" xfId="3114"/>
    <cellStyle name="Обычный 5 2 2 8" xfId="4047"/>
    <cellStyle name="Обычный 5 2 3" xfId="2720"/>
    <cellStyle name="Обычный 5 2 4" xfId="3781"/>
    <cellStyle name="Обычный 5 20" xfId="2807"/>
    <cellStyle name="Обычный 5 20 2" xfId="3499"/>
    <cellStyle name="Обычный 5 20 3" xfId="4437"/>
    <cellStyle name="Обычный 5 21" xfId="2906"/>
    <cellStyle name="Обычный 5 21 2" xfId="3597"/>
    <cellStyle name="Обычный 5 21 3" xfId="4535"/>
    <cellStyle name="Обычный 5 22" xfId="2933"/>
    <cellStyle name="Обычный 5 22 2" xfId="3614"/>
    <cellStyle name="Обычный 5 22 3" xfId="4552"/>
    <cellStyle name="Обычный 5 23" xfId="3048"/>
    <cellStyle name="Обычный 5 23 2" xfId="3711"/>
    <cellStyle name="Обычный 5 23 3" xfId="4649"/>
    <cellStyle name="Обычный 5 24" xfId="2133"/>
    <cellStyle name="Обычный 5 25" xfId="3076"/>
    <cellStyle name="Обычный 5 26" xfId="3741"/>
    <cellStyle name="Обычный 5 27" xfId="3776"/>
    <cellStyle name="Обычный 5 28" xfId="3853"/>
    <cellStyle name="Обычный 5 29" xfId="2109"/>
    <cellStyle name="Обычный 5 3" xfId="2080"/>
    <cellStyle name="Обычный 5 3 10" xfId="3782"/>
    <cellStyle name="Обычный 5 3 11" xfId="4033"/>
    <cellStyle name="Обычный 5 3 12" xfId="2158"/>
    <cellStyle name="Обычный 5 3 2" xfId="2229"/>
    <cellStyle name="Обычный 5 3 2 2" xfId="2483"/>
    <cellStyle name="Обычный 5 3 2 2 2" xfId="3311"/>
    <cellStyle name="Обычный 5 3 2 2 3" xfId="4244"/>
    <cellStyle name="Обычный 5 3 2 3" xfId="2603"/>
    <cellStyle name="Обычный 5 3 2 3 2" xfId="3410"/>
    <cellStyle name="Обычный 5 3 2 3 3" xfId="4343"/>
    <cellStyle name="Обычный 5 3 2 4" xfId="2840"/>
    <cellStyle name="Обычный 5 3 2 4 2" xfId="3531"/>
    <cellStyle name="Обычный 5 3 2 4 3" xfId="4469"/>
    <cellStyle name="Обычный 5 3 2 5" xfId="2983"/>
    <cellStyle name="Обычный 5 3 2 5 2" xfId="3647"/>
    <cellStyle name="Обычный 5 3 2 5 3" xfId="4585"/>
    <cellStyle name="Обычный 5 3 2 6" xfId="2361"/>
    <cellStyle name="Обычный 5 3 2 6 2" xfId="3209"/>
    <cellStyle name="Обычный 5 3 2 6 3" xfId="4142"/>
    <cellStyle name="Обычный 5 3 2 7" xfId="3115"/>
    <cellStyle name="Обычный 5 3 2 8" xfId="4048"/>
    <cellStyle name="Обычный 5 3 3" xfId="2468"/>
    <cellStyle name="Обычный 5 3 3 2" xfId="2735"/>
    <cellStyle name="Обычный 5 3 3 2 2" xfId="3482"/>
    <cellStyle name="Обычный 5 3 3 2 3" xfId="4420"/>
    <cellStyle name="Обычный 5 3 3 3" xfId="3296"/>
    <cellStyle name="Обычный 5 3 3 4" xfId="4229"/>
    <cellStyle name="Обычный 5 3 4" xfId="2588"/>
    <cellStyle name="Обычный 5 3 4 2" xfId="3395"/>
    <cellStyle name="Обычный 5 3 4 3" xfId="4328"/>
    <cellStyle name="Обычный 5 3 5" xfId="2669"/>
    <cellStyle name="Обычный 5 3 5 2" xfId="3472"/>
    <cellStyle name="Обычный 5 3 5 3" xfId="4405"/>
    <cellStyle name="Обычный 5 3 6" xfId="2827"/>
    <cellStyle name="Обычный 5 3 6 2" xfId="3518"/>
    <cellStyle name="Обычный 5 3 6 3" xfId="4456"/>
    <cellStyle name="Обычный 5 3 7" xfId="2968"/>
    <cellStyle name="Обычный 5 3 7 2" xfId="3632"/>
    <cellStyle name="Обычный 5 3 7 3" xfId="4570"/>
    <cellStyle name="Обычный 5 3 8" xfId="2346"/>
    <cellStyle name="Обычный 5 3 8 2" xfId="3194"/>
    <cellStyle name="Обычный 5 3 8 3" xfId="4127"/>
    <cellStyle name="Обычный 5 3 9" xfId="3100"/>
    <cellStyle name="Обычный 5 4" xfId="2230"/>
    <cellStyle name="Обычный 5 4 10" xfId="3783"/>
    <cellStyle name="Обычный 5 4 11" xfId="4049"/>
    <cellStyle name="Обычный 5 4 2" xfId="2231"/>
    <cellStyle name="Обычный 5 4 2 2" xfId="2485"/>
    <cellStyle name="Обычный 5 4 2 2 2" xfId="3313"/>
    <cellStyle name="Обычный 5 4 2 2 3" xfId="4246"/>
    <cellStyle name="Обычный 5 4 2 3" xfId="2605"/>
    <cellStyle name="Обычный 5 4 2 3 2" xfId="3412"/>
    <cellStyle name="Обычный 5 4 2 3 3" xfId="4345"/>
    <cellStyle name="Обычный 5 4 2 4" xfId="2842"/>
    <cellStyle name="Обычный 5 4 2 4 2" xfId="3533"/>
    <cellStyle name="Обычный 5 4 2 4 3" xfId="4471"/>
    <cellStyle name="Обычный 5 4 2 5" xfId="2985"/>
    <cellStyle name="Обычный 5 4 2 5 2" xfId="3649"/>
    <cellStyle name="Обычный 5 4 2 5 3" xfId="4587"/>
    <cellStyle name="Обычный 5 4 2 6" xfId="2363"/>
    <cellStyle name="Обычный 5 4 2 6 2" xfId="3211"/>
    <cellStyle name="Обычный 5 4 2 6 3" xfId="4144"/>
    <cellStyle name="Обычный 5 4 2 7" xfId="3117"/>
    <cellStyle name="Обычный 5 4 2 8" xfId="4050"/>
    <cellStyle name="Обычный 5 4 3" xfId="2484"/>
    <cellStyle name="Обычный 5 4 3 2" xfId="3312"/>
    <cellStyle name="Обычный 5 4 3 3" xfId="4245"/>
    <cellStyle name="Обычный 5 4 4" xfId="2604"/>
    <cellStyle name="Обычный 5 4 4 2" xfId="3411"/>
    <cellStyle name="Обычный 5 4 4 3" xfId="4344"/>
    <cellStyle name="Обычный 5 4 5" xfId="2743"/>
    <cellStyle name="Обычный 5 4 6" xfId="2841"/>
    <cellStyle name="Обычный 5 4 6 2" xfId="3532"/>
    <cellStyle name="Обычный 5 4 6 3" xfId="4470"/>
    <cellStyle name="Обычный 5 4 7" xfId="2984"/>
    <cellStyle name="Обычный 5 4 7 2" xfId="3648"/>
    <cellStyle name="Обычный 5 4 7 3" xfId="4586"/>
    <cellStyle name="Обычный 5 4 8" xfId="2362"/>
    <cellStyle name="Обычный 5 4 8 2" xfId="3210"/>
    <cellStyle name="Обычный 5 4 8 3" xfId="4143"/>
    <cellStyle name="Обычный 5 4 9" xfId="3116"/>
    <cellStyle name="Обычный 5 5" xfId="2232"/>
    <cellStyle name="Обычный 5 5 10" xfId="4051"/>
    <cellStyle name="Обычный 5 5 2" xfId="2233"/>
    <cellStyle name="Обычный 5 5 2 2" xfId="2487"/>
    <cellStyle name="Обычный 5 5 2 2 2" xfId="3315"/>
    <cellStyle name="Обычный 5 5 2 2 3" xfId="4248"/>
    <cellStyle name="Обычный 5 5 2 3" xfId="2607"/>
    <cellStyle name="Обычный 5 5 2 3 2" xfId="3414"/>
    <cellStyle name="Обычный 5 5 2 3 3" xfId="4347"/>
    <cellStyle name="Обычный 5 5 2 4" xfId="2844"/>
    <cellStyle name="Обычный 5 5 2 4 2" xfId="3535"/>
    <cellStyle name="Обычный 5 5 2 4 3" xfId="4473"/>
    <cellStyle name="Обычный 5 5 2 5" xfId="2987"/>
    <cellStyle name="Обычный 5 5 2 5 2" xfId="3651"/>
    <cellStyle name="Обычный 5 5 2 5 3" xfId="4589"/>
    <cellStyle name="Обычный 5 5 2 6" xfId="2365"/>
    <cellStyle name="Обычный 5 5 2 6 2" xfId="3213"/>
    <cellStyle name="Обычный 5 5 2 6 3" xfId="4146"/>
    <cellStyle name="Обычный 5 5 2 7" xfId="3119"/>
    <cellStyle name="Обычный 5 5 2 8" xfId="4052"/>
    <cellStyle name="Обычный 5 5 3" xfId="2486"/>
    <cellStyle name="Обычный 5 5 3 2" xfId="3314"/>
    <cellStyle name="Обычный 5 5 3 3" xfId="4247"/>
    <cellStyle name="Обычный 5 5 4" xfId="2606"/>
    <cellStyle name="Обычный 5 5 4 2" xfId="3413"/>
    <cellStyle name="Обычный 5 5 4 3" xfId="4346"/>
    <cellStyle name="Обычный 5 5 5" xfId="2843"/>
    <cellStyle name="Обычный 5 5 5 2" xfId="3534"/>
    <cellStyle name="Обычный 5 5 5 3" xfId="4472"/>
    <cellStyle name="Обычный 5 5 6" xfId="2986"/>
    <cellStyle name="Обычный 5 5 6 2" xfId="3650"/>
    <cellStyle name="Обычный 5 5 6 3" xfId="4588"/>
    <cellStyle name="Обычный 5 5 7" xfId="2364"/>
    <cellStyle name="Обычный 5 5 7 2" xfId="3212"/>
    <cellStyle name="Обычный 5 5 7 3" xfId="4145"/>
    <cellStyle name="Обычный 5 5 8" xfId="3118"/>
    <cellStyle name="Обычный 5 5 9" xfId="3784"/>
    <cellStyle name="Обычный 5 6" xfId="2234"/>
    <cellStyle name="Обычный 5 6 10" xfId="4053"/>
    <cellStyle name="Обычный 5 6 2" xfId="2235"/>
    <cellStyle name="Обычный 5 6 2 2" xfId="2489"/>
    <cellStyle name="Обычный 5 6 2 2 2" xfId="3317"/>
    <cellStyle name="Обычный 5 6 2 2 3" xfId="4250"/>
    <cellStyle name="Обычный 5 6 2 3" xfId="2609"/>
    <cellStyle name="Обычный 5 6 2 3 2" xfId="3416"/>
    <cellStyle name="Обычный 5 6 2 3 3" xfId="4349"/>
    <cellStyle name="Обычный 5 6 2 4" xfId="2846"/>
    <cellStyle name="Обычный 5 6 2 4 2" xfId="3537"/>
    <cellStyle name="Обычный 5 6 2 4 3" xfId="4475"/>
    <cellStyle name="Обычный 5 6 2 5" xfId="2989"/>
    <cellStyle name="Обычный 5 6 2 5 2" xfId="3653"/>
    <cellStyle name="Обычный 5 6 2 5 3" xfId="4591"/>
    <cellStyle name="Обычный 5 6 2 6" xfId="2367"/>
    <cellStyle name="Обычный 5 6 2 6 2" xfId="3215"/>
    <cellStyle name="Обычный 5 6 2 6 3" xfId="4148"/>
    <cellStyle name="Обычный 5 6 2 7" xfId="3121"/>
    <cellStyle name="Обычный 5 6 2 8" xfId="4054"/>
    <cellStyle name="Обычный 5 6 3" xfId="2488"/>
    <cellStyle name="Обычный 5 6 3 2" xfId="3316"/>
    <cellStyle name="Обычный 5 6 3 3" xfId="4249"/>
    <cellStyle name="Обычный 5 6 4" xfId="2608"/>
    <cellStyle name="Обычный 5 6 4 2" xfId="3415"/>
    <cellStyle name="Обычный 5 6 4 3" xfId="4348"/>
    <cellStyle name="Обычный 5 6 5" xfId="2845"/>
    <cellStyle name="Обычный 5 6 5 2" xfId="3536"/>
    <cellStyle name="Обычный 5 6 5 3" xfId="4474"/>
    <cellStyle name="Обычный 5 6 6" xfId="2988"/>
    <cellStyle name="Обычный 5 6 6 2" xfId="3652"/>
    <cellStyle name="Обычный 5 6 6 3" xfId="4590"/>
    <cellStyle name="Обычный 5 6 7" xfId="2366"/>
    <cellStyle name="Обычный 5 6 7 2" xfId="3214"/>
    <cellStyle name="Обычный 5 6 7 3" xfId="4147"/>
    <cellStyle name="Обычный 5 6 8" xfId="3120"/>
    <cellStyle name="Обычный 5 6 9" xfId="3785"/>
    <cellStyle name="Обычный 5 7" xfId="2236"/>
    <cellStyle name="Обычный 5 7 10" xfId="4055"/>
    <cellStyle name="Обычный 5 7 2" xfId="2237"/>
    <cellStyle name="Обычный 5 7 2 2" xfId="2491"/>
    <cellStyle name="Обычный 5 7 2 2 2" xfId="3319"/>
    <cellStyle name="Обычный 5 7 2 2 3" xfId="4252"/>
    <cellStyle name="Обычный 5 7 2 3" xfId="2611"/>
    <cellStyle name="Обычный 5 7 2 3 2" xfId="3418"/>
    <cellStyle name="Обычный 5 7 2 3 3" xfId="4351"/>
    <cellStyle name="Обычный 5 7 2 4" xfId="2848"/>
    <cellStyle name="Обычный 5 7 2 4 2" xfId="3539"/>
    <cellStyle name="Обычный 5 7 2 4 3" xfId="4477"/>
    <cellStyle name="Обычный 5 7 2 5" xfId="2991"/>
    <cellStyle name="Обычный 5 7 2 5 2" xfId="3655"/>
    <cellStyle name="Обычный 5 7 2 5 3" xfId="4593"/>
    <cellStyle name="Обычный 5 7 2 6" xfId="2369"/>
    <cellStyle name="Обычный 5 7 2 6 2" xfId="3217"/>
    <cellStyle name="Обычный 5 7 2 6 3" xfId="4150"/>
    <cellStyle name="Обычный 5 7 2 7" xfId="3123"/>
    <cellStyle name="Обычный 5 7 2 8" xfId="4056"/>
    <cellStyle name="Обычный 5 7 3" xfId="2490"/>
    <cellStyle name="Обычный 5 7 3 2" xfId="3318"/>
    <cellStyle name="Обычный 5 7 3 3" xfId="4251"/>
    <cellStyle name="Обычный 5 7 4" xfId="2610"/>
    <cellStyle name="Обычный 5 7 4 2" xfId="3417"/>
    <cellStyle name="Обычный 5 7 4 3" xfId="4350"/>
    <cellStyle name="Обычный 5 7 5" xfId="2847"/>
    <cellStyle name="Обычный 5 7 5 2" xfId="3538"/>
    <cellStyle name="Обычный 5 7 5 3" xfId="4476"/>
    <cellStyle name="Обычный 5 7 6" xfId="2990"/>
    <cellStyle name="Обычный 5 7 6 2" xfId="3654"/>
    <cellStyle name="Обычный 5 7 6 3" xfId="4592"/>
    <cellStyle name="Обычный 5 7 7" xfId="2368"/>
    <cellStyle name="Обычный 5 7 7 2" xfId="3216"/>
    <cellStyle name="Обычный 5 7 7 3" xfId="4149"/>
    <cellStyle name="Обычный 5 7 8" xfId="3122"/>
    <cellStyle name="Обычный 5 7 9" xfId="3786"/>
    <cellStyle name="Обычный 5 8" xfId="2238"/>
    <cellStyle name="Обычный 5 8 10" xfId="4057"/>
    <cellStyle name="Обычный 5 8 2" xfId="2239"/>
    <cellStyle name="Обычный 5 8 2 2" xfId="2493"/>
    <cellStyle name="Обычный 5 8 2 2 2" xfId="3321"/>
    <cellStyle name="Обычный 5 8 2 2 3" xfId="4254"/>
    <cellStyle name="Обычный 5 8 2 3" xfId="2613"/>
    <cellStyle name="Обычный 5 8 2 3 2" xfId="3420"/>
    <cellStyle name="Обычный 5 8 2 3 3" xfId="4353"/>
    <cellStyle name="Обычный 5 8 2 4" xfId="2850"/>
    <cellStyle name="Обычный 5 8 2 4 2" xfId="3541"/>
    <cellStyle name="Обычный 5 8 2 4 3" xfId="4479"/>
    <cellStyle name="Обычный 5 8 2 5" xfId="2993"/>
    <cellStyle name="Обычный 5 8 2 5 2" xfId="3657"/>
    <cellStyle name="Обычный 5 8 2 5 3" xfId="4595"/>
    <cellStyle name="Обычный 5 8 2 6" xfId="2371"/>
    <cellStyle name="Обычный 5 8 2 6 2" xfId="3219"/>
    <cellStyle name="Обычный 5 8 2 6 3" xfId="4152"/>
    <cellStyle name="Обычный 5 8 2 7" xfId="3125"/>
    <cellStyle name="Обычный 5 8 2 8" xfId="4058"/>
    <cellStyle name="Обычный 5 8 3" xfId="2492"/>
    <cellStyle name="Обычный 5 8 3 2" xfId="3320"/>
    <cellStyle name="Обычный 5 8 3 3" xfId="4253"/>
    <cellStyle name="Обычный 5 8 4" xfId="2612"/>
    <cellStyle name="Обычный 5 8 4 2" xfId="3419"/>
    <cellStyle name="Обычный 5 8 4 3" xfId="4352"/>
    <cellStyle name="Обычный 5 8 5" xfId="2849"/>
    <cellStyle name="Обычный 5 8 5 2" xfId="3540"/>
    <cellStyle name="Обычный 5 8 5 3" xfId="4478"/>
    <cellStyle name="Обычный 5 8 6" xfId="2992"/>
    <cellStyle name="Обычный 5 8 6 2" xfId="3656"/>
    <cellStyle name="Обычный 5 8 6 3" xfId="4594"/>
    <cellStyle name="Обычный 5 8 7" xfId="2370"/>
    <cellStyle name="Обычный 5 8 7 2" xfId="3218"/>
    <cellStyle name="Обычный 5 8 7 3" xfId="4151"/>
    <cellStyle name="Обычный 5 8 8" xfId="3124"/>
    <cellStyle name="Обычный 5 8 9" xfId="3787"/>
    <cellStyle name="Обычный 5 9" xfId="2240"/>
    <cellStyle name="Обычный 5 9 10" xfId="4059"/>
    <cellStyle name="Обычный 5 9 2" xfId="2241"/>
    <cellStyle name="Обычный 5 9 2 2" xfId="2495"/>
    <cellStyle name="Обычный 5 9 2 2 2" xfId="3323"/>
    <cellStyle name="Обычный 5 9 2 2 3" xfId="4256"/>
    <cellStyle name="Обычный 5 9 2 3" xfId="2615"/>
    <cellStyle name="Обычный 5 9 2 3 2" xfId="3422"/>
    <cellStyle name="Обычный 5 9 2 3 3" xfId="4355"/>
    <cellStyle name="Обычный 5 9 2 4" xfId="2852"/>
    <cellStyle name="Обычный 5 9 2 4 2" xfId="3543"/>
    <cellStyle name="Обычный 5 9 2 4 3" xfId="4481"/>
    <cellStyle name="Обычный 5 9 2 5" xfId="2995"/>
    <cellStyle name="Обычный 5 9 2 5 2" xfId="3659"/>
    <cellStyle name="Обычный 5 9 2 5 3" xfId="4597"/>
    <cellStyle name="Обычный 5 9 2 6" xfId="2373"/>
    <cellStyle name="Обычный 5 9 2 6 2" xfId="3221"/>
    <cellStyle name="Обычный 5 9 2 6 3" xfId="4154"/>
    <cellStyle name="Обычный 5 9 2 7" xfId="3127"/>
    <cellStyle name="Обычный 5 9 2 8" xfId="4060"/>
    <cellStyle name="Обычный 5 9 3" xfId="2494"/>
    <cellStyle name="Обычный 5 9 3 2" xfId="3322"/>
    <cellStyle name="Обычный 5 9 3 3" xfId="4255"/>
    <cellStyle name="Обычный 5 9 4" xfId="2614"/>
    <cellStyle name="Обычный 5 9 4 2" xfId="3421"/>
    <cellStyle name="Обычный 5 9 4 3" xfId="4354"/>
    <cellStyle name="Обычный 5 9 5" xfId="2851"/>
    <cellStyle name="Обычный 5 9 5 2" xfId="3542"/>
    <cellStyle name="Обычный 5 9 5 3" xfId="4480"/>
    <cellStyle name="Обычный 5 9 6" xfId="2994"/>
    <cellStyle name="Обычный 5 9 6 2" xfId="3658"/>
    <cellStyle name="Обычный 5 9 6 3" xfId="4596"/>
    <cellStyle name="Обычный 5 9 7" xfId="2372"/>
    <cellStyle name="Обычный 5 9 7 2" xfId="3220"/>
    <cellStyle name="Обычный 5 9 7 3" xfId="4153"/>
    <cellStyle name="Обычный 5 9 8" xfId="3126"/>
    <cellStyle name="Обычный 5 9 9" xfId="3788"/>
    <cellStyle name="Обычный 5_для экономистов" xfId="2242"/>
    <cellStyle name="Обычный 50" xfId="4667"/>
    <cellStyle name="Обычный 51" xfId="2093"/>
    <cellStyle name="Обычный 54" xfId="1817"/>
    <cellStyle name="Обычный 6" xfId="1818"/>
    <cellStyle name="Обычный 6 2" xfId="1819"/>
    <cellStyle name="Обычный 6 2 2" xfId="2431"/>
    <cellStyle name="Обычный 6 2 2 2" xfId="2772"/>
    <cellStyle name="Обычный 6 2 3" xfId="2721"/>
    <cellStyle name="Обычный 6 3" xfId="2319"/>
    <cellStyle name="Обычный 6 3 2" xfId="2744"/>
    <cellStyle name="Обычный 6 4" xfId="2666"/>
    <cellStyle name="Обычный 6 5" xfId="2086"/>
    <cellStyle name="Обычный 6 5 2" xfId="2904"/>
    <cellStyle name="Обычный 6 5 3" xfId="3595"/>
    <cellStyle name="Обычный 6 5 4" xfId="4533"/>
    <cellStyle name="Обычный 6 5 5" xfId="2130"/>
    <cellStyle name="Обычный 6 6" xfId="3742"/>
    <cellStyle name="Обычный 6 7" xfId="3832"/>
    <cellStyle name="Обычный 6_для экономистов" xfId="2243"/>
    <cellStyle name="Обычный 64" xfId="2432"/>
    <cellStyle name="Обычный 64 2" xfId="2802"/>
    <cellStyle name="Обычный 64 2 2" xfId="3497"/>
    <cellStyle name="Обычный 64 2 3" xfId="4435"/>
    <cellStyle name="Обычный 64 3" xfId="3072"/>
    <cellStyle name="Обычный 64 3 2" xfId="3727"/>
    <cellStyle name="Обычный 64 3 3" xfId="4665"/>
    <cellStyle name="Обычный 64 4" xfId="3274"/>
    <cellStyle name="Обычный 64 5" xfId="4207"/>
    <cellStyle name="Обычный 65" xfId="2433"/>
    <cellStyle name="Обычный 65 2" xfId="3275"/>
    <cellStyle name="Обычный 65 3" xfId="4208"/>
    <cellStyle name="Обычный 66" xfId="2434"/>
    <cellStyle name="Обычный 66 2" xfId="2903"/>
    <cellStyle name="Обычный 66 2 2" xfId="3594"/>
    <cellStyle name="Обычный 66 2 3" xfId="4532"/>
    <cellStyle name="Обычный 66 3" xfId="3043"/>
    <cellStyle name="Обычный 66 3 2" xfId="3707"/>
    <cellStyle name="Обычный 66 3 3" xfId="4645"/>
    <cellStyle name="Обычный 66 4" xfId="3276"/>
    <cellStyle name="Обычный 66 5" xfId="3743"/>
    <cellStyle name="Обычный 66 6" xfId="4209"/>
    <cellStyle name="Обычный 7" xfId="1820"/>
    <cellStyle name="Обычный 7 2" xfId="2774"/>
    <cellStyle name="Обычный 7 3" xfId="2775"/>
    <cellStyle name="Обычный 7 4" xfId="2773"/>
    <cellStyle name="Обычный 7 5" xfId="2668"/>
    <cellStyle name="Обычный 7 6" xfId="3744"/>
    <cellStyle name="Обычный 7 7" xfId="3833"/>
    <cellStyle name="Обычный 8" xfId="1821"/>
    <cellStyle name="Обычный 8 2" xfId="2734"/>
    <cellStyle name="Обычный 8 2 2" xfId="2777"/>
    <cellStyle name="Обычный 8 28" xfId="2244"/>
    <cellStyle name="Обычный 8 3" xfId="2776"/>
    <cellStyle name="Обычный 8 4" xfId="2670"/>
    <cellStyle name="Обычный 8 5" xfId="3745"/>
    <cellStyle name="Обычный 8 6" xfId="3834"/>
    <cellStyle name="Обычный 9" xfId="1822"/>
    <cellStyle name="Обычный 9 2" xfId="2435"/>
    <cellStyle name="Обычный 9 2 2" xfId="2779"/>
    <cellStyle name="Обычный 9 3" xfId="2778"/>
    <cellStyle name="Обычный 9 4" xfId="2722"/>
    <cellStyle name="Обычный 9 5" xfId="3835"/>
    <cellStyle name="Обычный_Tarif_2002 год" xfId="48"/>
    <cellStyle name="Обычный_тарифы на 2002г с 1-01" xfId="52"/>
    <cellStyle name="Обычный1" xfId="2245"/>
    <cellStyle name="Ошибка" xfId="1823"/>
    <cellStyle name="Плохой" xfId="38" builtinId="27" customBuiltin="1"/>
    <cellStyle name="Плохой 2" xfId="1824"/>
    <cellStyle name="Плохой 2 2" xfId="1825"/>
    <cellStyle name="Плохой 2 2 2" xfId="2780"/>
    <cellStyle name="Плохой 3" xfId="1826"/>
    <cellStyle name="Плохой 3 2" xfId="1827"/>
    <cellStyle name="Плохой 4" xfId="1828"/>
    <cellStyle name="Плохой 4 2" xfId="1829"/>
    <cellStyle name="Плохой 5" xfId="1830"/>
    <cellStyle name="Плохой 5 2" xfId="1831"/>
    <cellStyle name="Плохой 6" xfId="1832"/>
    <cellStyle name="Плохой 6 2" xfId="1833"/>
    <cellStyle name="Плохой 7" xfId="1834"/>
    <cellStyle name="Плохой 7 2" xfId="1835"/>
    <cellStyle name="Плохой 8" xfId="1836"/>
    <cellStyle name="Плохой 8 2" xfId="1837"/>
    <cellStyle name="Плохой 9" xfId="1838"/>
    <cellStyle name="Плохой 9 2" xfId="1839"/>
    <cellStyle name="По центру с переносом" xfId="1840"/>
    <cellStyle name="По ширине с переносом" xfId="1841"/>
    <cellStyle name="Подгруппа" xfId="1842"/>
    <cellStyle name="Поле ввода" xfId="1843"/>
    <cellStyle name="Пояснение" xfId="39" builtinId="53" customBuiltin="1"/>
    <cellStyle name="Пояснение 2" xfId="1844"/>
    <cellStyle name="Пояснение 2 2" xfId="1845"/>
    <cellStyle name="Пояснение 3" xfId="1846"/>
    <cellStyle name="Пояснение 3 2" xfId="1847"/>
    <cellStyle name="Пояснение 4" xfId="1848"/>
    <cellStyle name="Пояснение 4 2" xfId="1849"/>
    <cellStyle name="Пояснение 5" xfId="1850"/>
    <cellStyle name="Пояснение 5 2" xfId="1851"/>
    <cellStyle name="Пояснение 6" xfId="1852"/>
    <cellStyle name="Пояснение 6 2" xfId="1853"/>
    <cellStyle name="Пояснение 7" xfId="1854"/>
    <cellStyle name="Пояснение 7 2" xfId="1855"/>
    <cellStyle name="Пояснение 8" xfId="1856"/>
    <cellStyle name="Пояснение 8 2" xfId="1857"/>
    <cellStyle name="Пояснение 9" xfId="1858"/>
    <cellStyle name="Пояснение 9 2" xfId="1859"/>
    <cellStyle name="Примечание" xfId="40" builtinId="10" customBuiltin="1"/>
    <cellStyle name="Примечание 10" xfId="1860"/>
    <cellStyle name="Примечание 10 2" xfId="1861"/>
    <cellStyle name="Примечание 10 2 2" xfId="3979"/>
    <cellStyle name="Примечание 10 3" xfId="1862"/>
    <cellStyle name="Примечание 10 3 2" xfId="3980"/>
    <cellStyle name="Примечание 10 4" xfId="3978"/>
    <cellStyle name="Примечание 10_46EE.2011(v1.0)" xfId="1863"/>
    <cellStyle name="Примечание 11" xfId="1864"/>
    <cellStyle name="Примечание 11 2" xfId="1865"/>
    <cellStyle name="Примечание 11 2 2" xfId="3982"/>
    <cellStyle name="Примечание 11 3" xfId="1866"/>
    <cellStyle name="Примечание 11 3 2" xfId="3983"/>
    <cellStyle name="Примечание 11 4" xfId="3981"/>
    <cellStyle name="Примечание 11_46EE.2011(v1.0)" xfId="1867"/>
    <cellStyle name="Примечание 12" xfId="1868"/>
    <cellStyle name="Примечание 12 2" xfId="1869"/>
    <cellStyle name="Примечание 12 2 2" xfId="3985"/>
    <cellStyle name="Примечание 12 3" xfId="1870"/>
    <cellStyle name="Примечание 12 3 2" xfId="3986"/>
    <cellStyle name="Примечание 12 4" xfId="3984"/>
    <cellStyle name="Примечание 12_46EE.2011(v1.0)" xfId="1871"/>
    <cellStyle name="Примечание 13" xfId="3851"/>
    <cellStyle name="Примечание 2" xfId="1872"/>
    <cellStyle name="Примечание 2 10" xfId="2723"/>
    <cellStyle name="Примечание 2 10 2" xfId="4417"/>
    <cellStyle name="Примечание 2 11" xfId="3760"/>
    <cellStyle name="Примечание 2 12" xfId="3796"/>
    <cellStyle name="Примечание 2 13" xfId="3987"/>
    <cellStyle name="Примечание 2 2" xfId="1873"/>
    <cellStyle name="Примечание 2 2 2" xfId="2781"/>
    <cellStyle name="Примечание 2 2 2 2" xfId="3491"/>
    <cellStyle name="Примечание 2 2 2 3" xfId="4429"/>
    <cellStyle name="Примечание 2 2 3" xfId="3988"/>
    <cellStyle name="Примечание 2 3" xfId="1874"/>
    <cellStyle name="Примечание 2 3 2" xfId="3989"/>
    <cellStyle name="Примечание 2 4" xfId="1875"/>
    <cellStyle name="Примечание 2 4 2" xfId="3990"/>
    <cellStyle name="Примечание 2 5" xfId="1876"/>
    <cellStyle name="Примечание 2 5 2" xfId="3991"/>
    <cellStyle name="Примечание 2 6" xfId="1877"/>
    <cellStyle name="Примечание 2 6 2" xfId="3992"/>
    <cellStyle name="Примечание 2 7" xfId="1878"/>
    <cellStyle name="Примечание 2 7 2" xfId="3993"/>
    <cellStyle name="Примечание 2 8" xfId="1879"/>
    <cellStyle name="Примечание 2 8 2" xfId="3994"/>
    <cellStyle name="Примечание 2 9" xfId="1880"/>
    <cellStyle name="Примечание 2 9 2" xfId="3995"/>
    <cellStyle name="Примечание 2_46EE.2011(v1.0)" xfId="1881"/>
    <cellStyle name="Примечание 3" xfId="1882"/>
    <cellStyle name="Примечание 3 10" xfId="3996"/>
    <cellStyle name="Примечание 3 2" xfId="1883"/>
    <cellStyle name="Примечание 3 2 2" xfId="3997"/>
    <cellStyle name="Примечание 3 3" xfId="1884"/>
    <cellStyle name="Примечание 3 3 2" xfId="3998"/>
    <cellStyle name="Примечание 3 4" xfId="1885"/>
    <cellStyle name="Примечание 3 4 2" xfId="3999"/>
    <cellStyle name="Примечание 3 5" xfId="1886"/>
    <cellStyle name="Примечание 3 5 2" xfId="4000"/>
    <cellStyle name="Примечание 3 6" xfId="1887"/>
    <cellStyle name="Примечание 3 6 2" xfId="4001"/>
    <cellStyle name="Примечание 3 7" xfId="1888"/>
    <cellStyle name="Примечание 3 7 2" xfId="4002"/>
    <cellStyle name="Примечание 3 8" xfId="1889"/>
    <cellStyle name="Примечание 3 8 2" xfId="4003"/>
    <cellStyle name="Примечание 3 9" xfId="1890"/>
    <cellStyle name="Примечание 3 9 2" xfId="4004"/>
    <cellStyle name="Примечание 3_46EE.2011(v1.0)" xfId="1891"/>
    <cellStyle name="Примечание 4" xfId="1892"/>
    <cellStyle name="Примечание 4 10" xfId="4005"/>
    <cellStyle name="Примечание 4 2" xfId="1893"/>
    <cellStyle name="Примечание 4 2 2" xfId="4006"/>
    <cellStyle name="Примечание 4 3" xfId="1894"/>
    <cellStyle name="Примечание 4 3 2" xfId="4007"/>
    <cellStyle name="Примечание 4 4" xfId="1895"/>
    <cellStyle name="Примечание 4 4 2" xfId="4008"/>
    <cellStyle name="Примечание 4 5" xfId="1896"/>
    <cellStyle name="Примечание 4 5 2" xfId="4009"/>
    <cellStyle name="Примечание 4 6" xfId="1897"/>
    <cellStyle name="Примечание 4 6 2" xfId="4010"/>
    <cellStyle name="Примечание 4 7" xfId="1898"/>
    <cellStyle name="Примечание 4 7 2" xfId="4011"/>
    <cellStyle name="Примечание 4 8" xfId="1899"/>
    <cellStyle name="Примечание 4 8 2" xfId="4012"/>
    <cellStyle name="Примечание 4 9" xfId="1900"/>
    <cellStyle name="Примечание 4 9 2" xfId="4013"/>
    <cellStyle name="Примечание 4_46EE.2011(v1.0)" xfId="1901"/>
    <cellStyle name="Примечание 5" xfId="1902"/>
    <cellStyle name="Примечание 5 10" xfId="4014"/>
    <cellStyle name="Примечание 5 2" xfId="1903"/>
    <cellStyle name="Примечание 5 2 2" xfId="4015"/>
    <cellStyle name="Примечание 5 3" xfId="1904"/>
    <cellStyle name="Примечание 5 3 2" xfId="4016"/>
    <cellStyle name="Примечание 5 4" xfId="1905"/>
    <cellStyle name="Примечание 5 4 2" xfId="4017"/>
    <cellStyle name="Примечание 5 5" xfId="1906"/>
    <cellStyle name="Примечание 5 5 2" xfId="4018"/>
    <cellStyle name="Примечание 5 6" xfId="1907"/>
    <cellStyle name="Примечание 5 6 2" xfId="4019"/>
    <cellStyle name="Примечание 5 7" xfId="1908"/>
    <cellStyle name="Примечание 5 7 2" xfId="4020"/>
    <cellStyle name="Примечание 5 8" xfId="1909"/>
    <cellStyle name="Примечание 5 8 2" xfId="4021"/>
    <cellStyle name="Примечание 5 9" xfId="1910"/>
    <cellStyle name="Примечание 5 9 2" xfId="4022"/>
    <cellStyle name="Примечание 5_46EE.2011(v1.0)" xfId="1911"/>
    <cellStyle name="Примечание 6" xfId="1912"/>
    <cellStyle name="Примечание 6 2" xfId="1913"/>
    <cellStyle name="Примечание 6 2 2" xfId="4024"/>
    <cellStyle name="Примечание 6 3" xfId="4023"/>
    <cellStyle name="Примечание 6_46EE.2011(v1.0)" xfId="1914"/>
    <cellStyle name="Примечание 7" xfId="1915"/>
    <cellStyle name="Примечание 7 2" xfId="1916"/>
    <cellStyle name="Примечание 7 2 2" xfId="4026"/>
    <cellStyle name="Примечание 7 3" xfId="4025"/>
    <cellStyle name="Примечание 7_46EE.2011(v1.0)" xfId="1917"/>
    <cellStyle name="Примечание 8" xfId="1918"/>
    <cellStyle name="Примечание 8 2" xfId="1919"/>
    <cellStyle name="Примечание 8 2 2" xfId="4028"/>
    <cellStyle name="Примечание 8 3" xfId="4027"/>
    <cellStyle name="Примечание 8_46EE.2011(v1.0)" xfId="1920"/>
    <cellStyle name="Примечание 9" xfId="1921"/>
    <cellStyle name="Примечание 9 2" xfId="1922"/>
    <cellStyle name="Примечание 9 2 2" xfId="4030"/>
    <cellStyle name="Примечание 9 3" xfId="4029"/>
    <cellStyle name="Примечание 9_46EE.2011(v1.0)" xfId="1923"/>
    <cellStyle name="Продукт" xfId="1924"/>
    <cellStyle name="Процентный" xfId="41" builtinId="5"/>
    <cellStyle name="Процентный 10" xfId="1925"/>
    <cellStyle name="Процентный 13" xfId="2084"/>
    <cellStyle name="Процентный 15" xfId="2437"/>
    <cellStyle name="Процентный 15 2" xfId="3044"/>
    <cellStyle name="Процентный 15 2 2" xfId="3708"/>
    <cellStyle name="Процентный 15 2 3" xfId="4646"/>
    <cellStyle name="Процентный 2" xfId="1926"/>
    <cellStyle name="Процентный 2 10" xfId="2246"/>
    <cellStyle name="Процентный 2 11" xfId="2247"/>
    <cellStyle name="Процентный 2 12" xfId="2248"/>
    <cellStyle name="Процентный 2 13" xfId="2249"/>
    <cellStyle name="Процентный 2 14" xfId="2250"/>
    <cellStyle name="Процентный 2 15" xfId="2251"/>
    <cellStyle name="Процентный 2 16" xfId="2252"/>
    <cellStyle name="Процентный 2 17" xfId="2253"/>
    <cellStyle name="Процентный 2 2" xfId="1927"/>
    <cellStyle name="Процентный 2 2 2" xfId="2783"/>
    <cellStyle name="Процентный 2 2 3" xfId="2724"/>
    <cellStyle name="Процентный 2 2 4" xfId="3793"/>
    <cellStyle name="Процентный 2 3" xfId="1928"/>
    <cellStyle name="Процентный 2 3 2" xfId="3794"/>
    <cellStyle name="Процентный 2 4" xfId="2254"/>
    <cellStyle name="Процентный 2 4 2" xfId="2782"/>
    <cellStyle name="Процентный 2 5" xfId="2255"/>
    <cellStyle name="Процентный 2 6" xfId="2256"/>
    <cellStyle name="Процентный 2 7" xfId="2257"/>
    <cellStyle name="Процентный 2 8" xfId="2258"/>
    <cellStyle name="Процентный 2 9" xfId="2259"/>
    <cellStyle name="Процентный 3" xfId="1929"/>
    <cellStyle name="Процентный 3 10" xfId="2260"/>
    <cellStyle name="Процентный 3 10 10" xfId="4061"/>
    <cellStyle name="Процентный 3 10 2" xfId="2261"/>
    <cellStyle name="Процентный 3 10 2 2" xfId="2497"/>
    <cellStyle name="Процентный 3 10 2 2 2" xfId="3325"/>
    <cellStyle name="Процентный 3 10 2 2 3" xfId="4258"/>
    <cellStyle name="Процентный 3 10 2 3" xfId="2617"/>
    <cellStyle name="Процентный 3 10 2 3 2" xfId="3424"/>
    <cellStyle name="Процентный 3 10 2 3 3" xfId="4357"/>
    <cellStyle name="Процентный 3 10 2 4" xfId="2854"/>
    <cellStyle name="Процентный 3 10 2 4 2" xfId="3545"/>
    <cellStyle name="Процентный 3 10 2 4 3" xfId="4483"/>
    <cellStyle name="Процентный 3 10 2 5" xfId="2997"/>
    <cellStyle name="Процентный 3 10 2 5 2" xfId="3661"/>
    <cellStyle name="Процентный 3 10 2 5 3" xfId="4599"/>
    <cellStyle name="Процентный 3 10 2 6" xfId="2375"/>
    <cellStyle name="Процентный 3 10 2 6 2" xfId="3223"/>
    <cellStyle name="Процентный 3 10 2 6 3" xfId="4156"/>
    <cellStyle name="Процентный 3 10 2 7" xfId="3129"/>
    <cellStyle name="Процентный 3 10 2 8" xfId="4062"/>
    <cellStyle name="Процентный 3 10 3" xfId="2496"/>
    <cellStyle name="Процентный 3 10 3 2" xfId="3324"/>
    <cellStyle name="Процентный 3 10 3 3" xfId="4257"/>
    <cellStyle name="Процентный 3 10 4" xfId="2616"/>
    <cellStyle name="Процентный 3 10 4 2" xfId="3423"/>
    <cellStyle name="Процентный 3 10 4 3" xfId="4356"/>
    <cellStyle name="Процентный 3 10 5" xfId="2853"/>
    <cellStyle name="Процентный 3 10 5 2" xfId="3544"/>
    <cellStyle name="Процентный 3 10 5 3" xfId="4482"/>
    <cellStyle name="Процентный 3 10 6" xfId="2996"/>
    <cellStyle name="Процентный 3 10 6 2" xfId="3660"/>
    <cellStyle name="Процентный 3 10 6 3" xfId="4598"/>
    <cellStyle name="Процентный 3 10 7" xfId="2374"/>
    <cellStyle name="Процентный 3 10 7 2" xfId="3222"/>
    <cellStyle name="Процентный 3 10 7 3" xfId="4155"/>
    <cellStyle name="Процентный 3 10 8" xfId="3128"/>
    <cellStyle name="Процентный 3 10 9" xfId="3798"/>
    <cellStyle name="Процентный 3 11" xfId="2262"/>
    <cellStyle name="Процентный 3 11 10" xfId="4063"/>
    <cellStyle name="Процентный 3 11 2" xfId="2263"/>
    <cellStyle name="Процентный 3 11 2 2" xfId="2499"/>
    <cellStyle name="Процентный 3 11 2 2 2" xfId="3327"/>
    <cellStyle name="Процентный 3 11 2 2 3" xfId="4260"/>
    <cellStyle name="Процентный 3 11 2 3" xfId="2619"/>
    <cellStyle name="Процентный 3 11 2 3 2" xfId="3426"/>
    <cellStyle name="Процентный 3 11 2 3 3" xfId="4359"/>
    <cellStyle name="Процентный 3 11 2 4" xfId="2856"/>
    <cellStyle name="Процентный 3 11 2 4 2" xfId="3547"/>
    <cellStyle name="Процентный 3 11 2 4 3" xfId="4485"/>
    <cellStyle name="Процентный 3 11 2 5" xfId="2999"/>
    <cellStyle name="Процентный 3 11 2 5 2" xfId="3663"/>
    <cellStyle name="Процентный 3 11 2 5 3" xfId="4601"/>
    <cellStyle name="Процентный 3 11 2 6" xfId="2377"/>
    <cellStyle name="Процентный 3 11 2 6 2" xfId="3225"/>
    <cellStyle name="Процентный 3 11 2 6 3" xfId="4158"/>
    <cellStyle name="Процентный 3 11 2 7" xfId="3131"/>
    <cellStyle name="Процентный 3 11 2 8" xfId="4064"/>
    <cellStyle name="Процентный 3 11 3" xfId="2498"/>
    <cellStyle name="Процентный 3 11 3 2" xfId="3326"/>
    <cellStyle name="Процентный 3 11 3 3" xfId="4259"/>
    <cellStyle name="Процентный 3 11 4" xfId="2618"/>
    <cellStyle name="Процентный 3 11 4 2" xfId="3425"/>
    <cellStyle name="Процентный 3 11 4 3" xfId="4358"/>
    <cellStyle name="Процентный 3 11 5" xfId="2855"/>
    <cellStyle name="Процентный 3 11 5 2" xfId="3546"/>
    <cellStyle name="Процентный 3 11 5 3" xfId="4484"/>
    <cellStyle name="Процентный 3 11 6" xfId="2998"/>
    <cellStyle name="Процентный 3 11 6 2" xfId="3662"/>
    <cellStyle name="Процентный 3 11 6 3" xfId="4600"/>
    <cellStyle name="Процентный 3 11 7" xfId="2376"/>
    <cellStyle name="Процентный 3 11 7 2" xfId="3224"/>
    <cellStyle name="Процентный 3 11 7 3" xfId="4157"/>
    <cellStyle name="Процентный 3 11 8" xfId="3130"/>
    <cellStyle name="Процентный 3 11 9" xfId="3799"/>
    <cellStyle name="Процентный 3 12" xfId="2264"/>
    <cellStyle name="Процентный 3 12 10" xfId="4065"/>
    <cellStyle name="Процентный 3 12 2" xfId="2265"/>
    <cellStyle name="Процентный 3 12 2 2" xfId="2501"/>
    <cellStyle name="Процентный 3 12 2 2 2" xfId="3329"/>
    <cellStyle name="Процентный 3 12 2 2 3" xfId="4262"/>
    <cellStyle name="Процентный 3 12 2 3" xfId="2621"/>
    <cellStyle name="Процентный 3 12 2 3 2" xfId="3428"/>
    <cellStyle name="Процентный 3 12 2 3 3" xfId="4361"/>
    <cellStyle name="Процентный 3 12 2 4" xfId="2858"/>
    <cellStyle name="Процентный 3 12 2 4 2" xfId="3549"/>
    <cellStyle name="Процентный 3 12 2 4 3" xfId="4487"/>
    <cellStyle name="Процентный 3 12 2 5" xfId="3001"/>
    <cellStyle name="Процентный 3 12 2 5 2" xfId="3665"/>
    <cellStyle name="Процентный 3 12 2 5 3" xfId="4603"/>
    <cellStyle name="Процентный 3 12 2 6" xfId="2379"/>
    <cellStyle name="Процентный 3 12 2 6 2" xfId="3227"/>
    <cellStyle name="Процентный 3 12 2 6 3" xfId="4160"/>
    <cellStyle name="Процентный 3 12 2 7" xfId="3133"/>
    <cellStyle name="Процентный 3 12 2 8" xfId="4066"/>
    <cellStyle name="Процентный 3 12 3" xfId="2500"/>
    <cellStyle name="Процентный 3 12 3 2" xfId="3328"/>
    <cellStyle name="Процентный 3 12 3 3" xfId="4261"/>
    <cellStyle name="Процентный 3 12 4" xfId="2620"/>
    <cellStyle name="Процентный 3 12 4 2" xfId="3427"/>
    <cellStyle name="Процентный 3 12 4 3" xfId="4360"/>
    <cellStyle name="Процентный 3 12 5" xfId="2857"/>
    <cellStyle name="Процентный 3 12 5 2" xfId="3548"/>
    <cellStyle name="Процентный 3 12 5 3" xfId="4486"/>
    <cellStyle name="Процентный 3 12 6" xfId="3000"/>
    <cellStyle name="Процентный 3 12 6 2" xfId="3664"/>
    <cellStyle name="Процентный 3 12 6 3" xfId="4602"/>
    <cellStyle name="Процентный 3 12 7" xfId="2378"/>
    <cellStyle name="Процентный 3 12 7 2" xfId="3226"/>
    <cellStyle name="Процентный 3 12 7 3" xfId="4159"/>
    <cellStyle name="Процентный 3 12 8" xfId="3132"/>
    <cellStyle name="Процентный 3 12 9" xfId="3800"/>
    <cellStyle name="Процентный 3 13" xfId="2266"/>
    <cellStyle name="Процентный 3 13 10" xfId="4067"/>
    <cellStyle name="Процентный 3 13 2" xfId="2267"/>
    <cellStyle name="Процентный 3 13 2 2" xfId="2503"/>
    <cellStyle name="Процентный 3 13 2 2 2" xfId="3331"/>
    <cellStyle name="Процентный 3 13 2 2 3" xfId="4264"/>
    <cellStyle name="Процентный 3 13 2 3" xfId="2623"/>
    <cellStyle name="Процентный 3 13 2 3 2" xfId="3430"/>
    <cellStyle name="Процентный 3 13 2 3 3" xfId="4363"/>
    <cellStyle name="Процентный 3 13 2 4" xfId="2860"/>
    <cellStyle name="Процентный 3 13 2 4 2" xfId="3551"/>
    <cellStyle name="Процентный 3 13 2 4 3" xfId="4489"/>
    <cellStyle name="Процентный 3 13 2 5" xfId="3003"/>
    <cellStyle name="Процентный 3 13 2 5 2" xfId="3667"/>
    <cellStyle name="Процентный 3 13 2 5 3" xfId="4605"/>
    <cellStyle name="Процентный 3 13 2 6" xfId="2381"/>
    <cellStyle name="Процентный 3 13 2 6 2" xfId="3229"/>
    <cellStyle name="Процентный 3 13 2 6 3" xfId="4162"/>
    <cellStyle name="Процентный 3 13 2 7" xfId="3135"/>
    <cellStyle name="Процентный 3 13 2 8" xfId="4068"/>
    <cellStyle name="Процентный 3 13 3" xfId="2502"/>
    <cellStyle name="Процентный 3 13 3 2" xfId="3330"/>
    <cellStyle name="Процентный 3 13 3 3" xfId="4263"/>
    <cellStyle name="Процентный 3 13 4" xfId="2622"/>
    <cellStyle name="Процентный 3 13 4 2" xfId="3429"/>
    <cellStyle name="Процентный 3 13 4 3" xfId="4362"/>
    <cellStyle name="Процентный 3 13 5" xfId="2859"/>
    <cellStyle name="Процентный 3 13 5 2" xfId="3550"/>
    <cellStyle name="Процентный 3 13 5 3" xfId="4488"/>
    <cellStyle name="Процентный 3 13 6" xfId="3002"/>
    <cellStyle name="Процентный 3 13 6 2" xfId="3666"/>
    <cellStyle name="Процентный 3 13 6 3" xfId="4604"/>
    <cellStyle name="Процентный 3 13 7" xfId="2380"/>
    <cellStyle name="Процентный 3 13 7 2" xfId="3228"/>
    <cellStyle name="Процентный 3 13 7 3" xfId="4161"/>
    <cellStyle name="Процентный 3 13 8" xfId="3134"/>
    <cellStyle name="Процентный 3 13 9" xfId="3801"/>
    <cellStyle name="Процентный 3 14" xfId="2268"/>
    <cellStyle name="Процентный 3 14 2" xfId="2504"/>
    <cellStyle name="Процентный 3 14 2 2" xfId="3332"/>
    <cellStyle name="Процентный 3 14 2 3" xfId="4265"/>
    <cellStyle name="Процентный 3 14 3" xfId="2624"/>
    <cellStyle name="Процентный 3 14 3 2" xfId="3431"/>
    <cellStyle name="Процентный 3 14 3 3" xfId="4364"/>
    <cellStyle name="Процентный 3 14 4" xfId="2861"/>
    <cellStyle name="Процентный 3 14 4 2" xfId="3552"/>
    <cellStyle name="Процентный 3 14 4 3" xfId="4490"/>
    <cellStyle name="Процентный 3 14 5" xfId="3004"/>
    <cellStyle name="Процентный 3 14 5 2" xfId="3668"/>
    <cellStyle name="Процентный 3 14 5 3" xfId="4606"/>
    <cellStyle name="Процентный 3 14 6" xfId="2382"/>
    <cellStyle name="Процентный 3 14 6 2" xfId="3230"/>
    <cellStyle name="Процентный 3 14 6 3" xfId="4163"/>
    <cellStyle name="Процентный 3 14 7" xfId="3136"/>
    <cellStyle name="Процентный 3 14 8" xfId="4069"/>
    <cellStyle name="Процентный 3 15" xfId="2269"/>
    <cellStyle name="Процентный 3 15 2" xfId="2505"/>
    <cellStyle name="Процентный 3 15 2 2" xfId="3333"/>
    <cellStyle name="Процентный 3 15 2 3" xfId="4266"/>
    <cellStyle name="Процентный 3 15 3" xfId="2625"/>
    <cellStyle name="Процентный 3 15 3 2" xfId="3432"/>
    <cellStyle name="Процентный 3 15 3 3" xfId="4365"/>
    <cellStyle name="Процентный 3 15 4" xfId="2862"/>
    <cellStyle name="Процентный 3 15 4 2" xfId="3553"/>
    <cellStyle name="Процентный 3 15 4 3" xfId="4491"/>
    <cellStyle name="Процентный 3 15 5" xfId="3005"/>
    <cellStyle name="Процентный 3 15 5 2" xfId="3669"/>
    <cellStyle name="Процентный 3 15 5 3" xfId="4607"/>
    <cellStyle name="Процентный 3 15 6" xfId="2383"/>
    <cellStyle name="Процентный 3 15 6 2" xfId="3231"/>
    <cellStyle name="Процентный 3 15 6 3" xfId="4164"/>
    <cellStyle name="Процентный 3 15 7" xfId="3137"/>
    <cellStyle name="Процентный 3 15 8" xfId="4070"/>
    <cellStyle name="Процентный 3 16" xfId="2438"/>
    <cellStyle name="Процентный 3 17" xfId="2725"/>
    <cellStyle name="Процентный 3 18" xfId="3797"/>
    <cellStyle name="Процентный 3 2" xfId="1930"/>
    <cellStyle name="Процентный 3 2 2" xfId="2270"/>
    <cellStyle name="Процентный 3 2 2 2" xfId="2506"/>
    <cellStyle name="Процентный 3 2 2 2 2" xfId="3334"/>
    <cellStyle name="Процентный 3 2 2 2 3" xfId="4267"/>
    <cellStyle name="Процентный 3 2 2 3" xfId="2626"/>
    <cellStyle name="Процентный 3 2 2 3 2" xfId="3433"/>
    <cellStyle name="Процентный 3 2 2 3 3" xfId="4366"/>
    <cellStyle name="Процентный 3 2 2 4" xfId="2863"/>
    <cellStyle name="Процентный 3 2 2 4 2" xfId="3554"/>
    <cellStyle name="Процентный 3 2 2 4 3" xfId="4492"/>
    <cellStyle name="Процентный 3 2 2 5" xfId="3006"/>
    <cellStyle name="Процентный 3 2 2 5 2" xfId="3670"/>
    <cellStyle name="Процентный 3 2 2 5 3" xfId="4608"/>
    <cellStyle name="Процентный 3 2 2 6" xfId="2384"/>
    <cellStyle name="Процентный 3 2 2 6 2" xfId="3232"/>
    <cellStyle name="Процентный 3 2 2 6 3" xfId="4165"/>
    <cellStyle name="Процентный 3 2 2 7" xfId="3138"/>
    <cellStyle name="Процентный 3 2 2 8" xfId="4071"/>
    <cellStyle name="Процентный 3 2 3" xfId="2745"/>
    <cellStyle name="Процентный 3 2 4" xfId="3802"/>
    <cellStyle name="Процентный 3 3" xfId="1931"/>
    <cellStyle name="Процентный 3 3 2" xfId="2271"/>
    <cellStyle name="Процентный 3 3 2 2" xfId="2507"/>
    <cellStyle name="Процентный 3 3 2 2 2" xfId="3335"/>
    <cellStyle name="Процентный 3 3 2 2 3" xfId="4268"/>
    <cellStyle name="Процентный 3 3 2 3" xfId="2627"/>
    <cellStyle name="Процентный 3 3 2 3 2" xfId="3434"/>
    <cellStyle name="Процентный 3 3 2 3 3" xfId="4367"/>
    <cellStyle name="Процентный 3 3 2 4" xfId="2864"/>
    <cellStyle name="Процентный 3 3 2 4 2" xfId="3555"/>
    <cellStyle name="Процентный 3 3 2 4 3" xfId="4493"/>
    <cellStyle name="Процентный 3 3 2 5" xfId="3007"/>
    <cellStyle name="Процентный 3 3 2 5 2" xfId="3671"/>
    <cellStyle name="Процентный 3 3 2 5 3" xfId="4609"/>
    <cellStyle name="Процентный 3 3 2 6" xfId="2385"/>
    <cellStyle name="Процентный 3 3 2 6 2" xfId="3233"/>
    <cellStyle name="Процентный 3 3 2 6 3" xfId="4166"/>
    <cellStyle name="Процентный 3 3 2 7" xfId="3139"/>
    <cellStyle name="Процентный 3 3 2 8" xfId="4072"/>
    <cellStyle name="Процентный 3 3 3" xfId="2784"/>
    <cellStyle name="Процентный 3 3 4" xfId="3803"/>
    <cellStyle name="Процентный 3 4" xfId="2272"/>
    <cellStyle name="Процентный 3 4 10" xfId="4073"/>
    <cellStyle name="Процентный 3 4 2" xfId="2273"/>
    <cellStyle name="Процентный 3 4 2 2" xfId="2509"/>
    <cellStyle name="Процентный 3 4 2 2 2" xfId="3337"/>
    <cellStyle name="Процентный 3 4 2 2 3" xfId="4270"/>
    <cellStyle name="Процентный 3 4 2 3" xfId="2629"/>
    <cellStyle name="Процентный 3 4 2 3 2" xfId="3436"/>
    <cellStyle name="Процентный 3 4 2 3 3" xfId="4369"/>
    <cellStyle name="Процентный 3 4 2 4" xfId="2866"/>
    <cellStyle name="Процентный 3 4 2 4 2" xfId="3557"/>
    <cellStyle name="Процентный 3 4 2 4 3" xfId="4495"/>
    <cellStyle name="Процентный 3 4 2 5" xfId="3009"/>
    <cellStyle name="Процентный 3 4 2 5 2" xfId="3673"/>
    <cellStyle name="Процентный 3 4 2 5 3" xfId="4611"/>
    <cellStyle name="Процентный 3 4 2 6" xfId="2387"/>
    <cellStyle name="Процентный 3 4 2 6 2" xfId="3235"/>
    <cellStyle name="Процентный 3 4 2 6 3" xfId="4168"/>
    <cellStyle name="Процентный 3 4 2 7" xfId="3141"/>
    <cellStyle name="Процентный 3 4 2 8" xfId="4074"/>
    <cellStyle name="Процентный 3 4 3" xfId="2508"/>
    <cellStyle name="Процентный 3 4 3 2" xfId="3336"/>
    <cellStyle name="Процентный 3 4 3 3" xfId="4269"/>
    <cellStyle name="Процентный 3 4 4" xfId="2628"/>
    <cellStyle name="Процентный 3 4 4 2" xfId="3435"/>
    <cellStyle name="Процентный 3 4 4 3" xfId="4368"/>
    <cellStyle name="Процентный 3 4 5" xfId="2865"/>
    <cellStyle name="Процентный 3 4 5 2" xfId="3556"/>
    <cellStyle name="Процентный 3 4 5 3" xfId="4494"/>
    <cellStyle name="Процентный 3 4 6" xfId="3008"/>
    <cellStyle name="Процентный 3 4 6 2" xfId="3672"/>
    <cellStyle name="Процентный 3 4 6 3" xfId="4610"/>
    <cellStyle name="Процентный 3 4 7" xfId="2386"/>
    <cellStyle name="Процентный 3 4 7 2" xfId="3234"/>
    <cellStyle name="Процентный 3 4 7 3" xfId="4167"/>
    <cellStyle name="Процентный 3 4 8" xfId="3140"/>
    <cellStyle name="Процентный 3 4 9" xfId="3804"/>
    <cellStyle name="Процентный 3 5" xfId="2274"/>
    <cellStyle name="Процентный 3 5 10" xfId="4075"/>
    <cellStyle name="Процентный 3 5 2" xfId="2275"/>
    <cellStyle name="Процентный 3 5 2 2" xfId="2511"/>
    <cellStyle name="Процентный 3 5 2 2 2" xfId="3339"/>
    <cellStyle name="Процентный 3 5 2 2 3" xfId="4272"/>
    <cellStyle name="Процентный 3 5 2 3" xfId="2631"/>
    <cellStyle name="Процентный 3 5 2 3 2" xfId="3438"/>
    <cellStyle name="Процентный 3 5 2 3 3" xfId="4371"/>
    <cellStyle name="Процентный 3 5 2 4" xfId="2868"/>
    <cellStyle name="Процентный 3 5 2 4 2" xfId="3559"/>
    <cellStyle name="Процентный 3 5 2 4 3" xfId="4497"/>
    <cellStyle name="Процентный 3 5 2 5" xfId="3011"/>
    <cellStyle name="Процентный 3 5 2 5 2" xfId="3675"/>
    <cellStyle name="Процентный 3 5 2 5 3" xfId="4613"/>
    <cellStyle name="Процентный 3 5 2 6" xfId="2389"/>
    <cellStyle name="Процентный 3 5 2 6 2" xfId="3237"/>
    <cellStyle name="Процентный 3 5 2 6 3" xfId="4170"/>
    <cellStyle name="Процентный 3 5 2 7" xfId="3143"/>
    <cellStyle name="Процентный 3 5 2 8" xfId="4076"/>
    <cellStyle name="Процентный 3 5 3" xfId="2510"/>
    <cellStyle name="Процентный 3 5 3 2" xfId="3338"/>
    <cellStyle name="Процентный 3 5 3 3" xfId="4271"/>
    <cellStyle name="Процентный 3 5 4" xfId="2630"/>
    <cellStyle name="Процентный 3 5 4 2" xfId="3437"/>
    <cellStyle name="Процентный 3 5 4 3" xfId="4370"/>
    <cellStyle name="Процентный 3 5 5" xfId="2867"/>
    <cellStyle name="Процентный 3 5 5 2" xfId="3558"/>
    <cellStyle name="Процентный 3 5 5 3" xfId="4496"/>
    <cellStyle name="Процентный 3 5 6" xfId="3010"/>
    <cellStyle name="Процентный 3 5 6 2" xfId="3674"/>
    <cellStyle name="Процентный 3 5 6 3" xfId="4612"/>
    <cellStyle name="Процентный 3 5 7" xfId="2388"/>
    <cellStyle name="Процентный 3 5 7 2" xfId="3236"/>
    <cellStyle name="Процентный 3 5 7 3" xfId="4169"/>
    <cellStyle name="Процентный 3 5 8" xfId="3142"/>
    <cellStyle name="Процентный 3 5 9" xfId="3805"/>
    <cellStyle name="Процентный 3 6" xfId="2276"/>
    <cellStyle name="Процентный 3 6 10" xfId="4077"/>
    <cellStyle name="Процентный 3 6 2" xfId="2277"/>
    <cellStyle name="Процентный 3 6 2 2" xfId="2513"/>
    <cellStyle name="Процентный 3 6 2 2 2" xfId="3341"/>
    <cellStyle name="Процентный 3 6 2 2 3" xfId="4274"/>
    <cellStyle name="Процентный 3 6 2 3" xfId="2633"/>
    <cellStyle name="Процентный 3 6 2 3 2" xfId="3440"/>
    <cellStyle name="Процентный 3 6 2 3 3" xfId="4373"/>
    <cellStyle name="Процентный 3 6 2 4" xfId="2870"/>
    <cellStyle name="Процентный 3 6 2 4 2" xfId="3561"/>
    <cellStyle name="Процентный 3 6 2 4 3" xfId="4499"/>
    <cellStyle name="Процентный 3 6 2 5" xfId="3013"/>
    <cellStyle name="Процентный 3 6 2 5 2" xfId="3677"/>
    <cellStyle name="Процентный 3 6 2 5 3" xfId="4615"/>
    <cellStyle name="Процентный 3 6 2 6" xfId="2391"/>
    <cellStyle name="Процентный 3 6 2 6 2" xfId="3239"/>
    <cellStyle name="Процентный 3 6 2 6 3" xfId="4172"/>
    <cellStyle name="Процентный 3 6 2 7" xfId="3145"/>
    <cellStyle name="Процентный 3 6 2 8" xfId="4078"/>
    <cellStyle name="Процентный 3 6 3" xfId="2512"/>
    <cellStyle name="Процентный 3 6 3 2" xfId="3340"/>
    <cellStyle name="Процентный 3 6 3 3" xfId="4273"/>
    <cellStyle name="Процентный 3 6 4" xfId="2632"/>
    <cellStyle name="Процентный 3 6 4 2" xfId="3439"/>
    <cellStyle name="Процентный 3 6 4 3" xfId="4372"/>
    <cellStyle name="Процентный 3 6 5" xfId="2869"/>
    <cellStyle name="Процентный 3 6 5 2" xfId="3560"/>
    <cellStyle name="Процентный 3 6 5 3" xfId="4498"/>
    <cellStyle name="Процентный 3 6 6" xfId="3012"/>
    <cellStyle name="Процентный 3 6 6 2" xfId="3676"/>
    <cellStyle name="Процентный 3 6 6 3" xfId="4614"/>
    <cellStyle name="Процентный 3 6 7" xfId="2390"/>
    <cellStyle name="Процентный 3 6 7 2" xfId="3238"/>
    <cellStyle name="Процентный 3 6 7 3" xfId="4171"/>
    <cellStyle name="Процентный 3 6 8" xfId="3144"/>
    <cellStyle name="Процентный 3 6 9" xfId="3806"/>
    <cellStyle name="Процентный 3 7" xfId="2278"/>
    <cellStyle name="Процентный 3 7 10" xfId="4079"/>
    <cellStyle name="Процентный 3 7 2" xfId="2279"/>
    <cellStyle name="Процентный 3 7 2 2" xfId="2515"/>
    <cellStyle name="Процентный 3 7 2 2 2" xfId="3343"/>
    <cellStyle name="Процентный 3 7 2 2 3" xfId="4276"/>
    <cellStyle name="Процентный 3 7 2 3" xfId="2635"/>
    <cellStyle name="Процентный 3 7 2 3 2" xfId="3442"/>
    <cellStyle name="Процентный 3 7 2 3 3" xfId="4375"/>
    <cellStyle name="Процентный 3 7 2 4" xfId="2872"/>
    <cellStyle name="Процентный 3 7 2 4 2" xfId="3563"/>
    <cellStyle name="Процентный 3 7 2 4 3" xfId="4501"/>
    <cellStyle name="Процентный 3 7 2 5" xfId="3015"/>
    <cellStyle name="Процентный 3 7 2 5 2" xfId="3679"/>
    <cellStyle name="Процентный 3 7 2 5 3" xfId="4617"/>
    <cellStyle name="Процентный 3 7 2 6" xfId="2393"/>
    <cellStyle name="Процентный 3 7 2 6 2" xfId="3241"/>
    <cellStyle name="Процентный 3 7 2 6 3" xfId="4174"/>
    <cellStyle name="Процентный 3 7 2 7" xfId="3147"/>
    <cellStyle name="Процентный 3 7 2 8" xfId="4080"/>
    <cellStyle name="Процентный 3 7 3" xfId="2514"/>
    <cellStyle name="Процентный 3 7 3 2" xfId="3342"/>
    <cellStyle name="Процентный 3 7 3 3" xfId="4275"/>
    <cellStyle name="Процентный 3 7 4" xfId="2634"/>
    <cellStyle name="Процентный 3 7 4 2" xfId="3441"/>
    <cellStyle name="Процентный 3 7 4 3" xfId="4374"/>
    <cellStyle name="Процентный 3 7 5" xfId="2871"/>
    <cellStyle name="Процентный 3 7 5 2" xfId="3562"/>
    <cellStyle name="Процентный 3 7 5 3" xfId="4500"/>
    <cellStyle name="Процентный 3 7 6" xfId="3014"/>
    <cellStyle name="Процентный 3 7 6 2" xfId="3678"/>
    <cellStyle name="Процентный 3 7 6 3" xfId="4616"/>
    <cellStyle name="Процентный 3 7 7" xfId="2392"/>
    <cellStyle name="Процентный 3 7 7 2" xfId="3240"/>
    <cellStyle name="Процентный 3 7 7 3" xfId="4173"/>
    <cellStyle name="Процентный 3 7 8" xfId="3146"/>
    <cellStyle name="Процентный 3 7 9" xfId="3807"/>
    <cellStyle name="Процентный 3 8" xfId="2280"/>
    <cellStyle name="Процентный 3 8 10" xfId="4081"/>
    <cellStyle name="Процентный 3 8 2" xfId="2281"/>
    <cellStyle name="Процентный 3 8 2 2" xfId="2517"/>
    <cellStyle name="Процентный 3 8 2 2 2" xfId="3345"/>
    <cellStyle name="Процентный 3 8 2 2 3" xfId="4278"/>
    <cellStyle name="Процентный 3 8 2 3" xfId="2637"/>
    <cellStyle name="Процентный 3 8 2 3 2" xfId="3444"/>
    <cellStyle name="Процентный 3 8 2 3 3" xfId="4377"/>
    <cellStyle name="Процентный 3 8 2 4" xfId="2874"/>
    <cellStyle name="Процентный 3 8 2 4 2" xfId="3565"/>
    <cellStyle name="Процентный 3 8 2 4 3" xfId="4503"/>
    <cellStyle name="Процентный 3 8 2 5" xfId="3017"/>
    <cellStyle name="Процентный 3 8 2 5 2" xfId="3681"/>
    <cellStyle name="Процентный 3 8 2 5 3" xfId="4619"/>
    <cellStyle name="Процентный 3 8 2 6" xfId="2395"/>
    <cellStyle name="Процентный 3 8 2 6 2" xfId="3243"/>
    <cellStyle name="Процентный 3 8 2 6 3" xfId="4176"/>
    <cellStyle name="Процентный 3 8 2 7" xfId="3149"/>
    <cellStyle name="Процентный 3 8 2 8" xfId="4082"/>
    <cellStyle name="Процентный 3 8 3" xfId="2516"/>
    <cellStyle name="Процентный 3 8 3 2" xfId="3344"/>
    <cellStyle name="Процентный 3 8 3 3" xfId="4277"/>
    <cellStyle name="Процентный 3 8 4" xfId="2636"/>
    <cellStyle name="Процентный 3 8 4 2" xfId="3443"/>
    <cellStyle name="Процентный 3 8 4 3" xfId="4376"/>
    <cellStyle name="Процентный 3 8 5" xfId="2873"/>
    <cellStyle name="Процентный 3 8 5 2" xfId="3564"/>
    <cellStyle name="Процентный 3 8 5 3" xfId="4502"/>
    <cellStyle name="Процентный 3 8 6" xfId="3016"/>
    <cellStyle name="Процентный 3 8 6 2" xfId="3680"/>
    <cellStyle name="Процентный 3 8 6 3" xfId="4618"/>
    <cellStyle name="Процентный 3 8 7" xfId="2394"/>
    <cellStyle name="Процентный 3 8 7 2" xfId="3242"/>
    <cellStyle name="Процентный 3 8 7 3" xfId="4175"/>
    <cellStyle name="Процентный 3 8 8" xfId="3148"/>
    <cellStyle name="Процентный 3 8 9" xfId="3808"/>
    <cellStyle name="Процентный 3 9" xfId="2282"/>
    <cellStyle name="Процентный 3 9 10" xfId="4083"/>
    <cellStyle name="Процентный 3 9 2" xfId="2283"/>
    <cellStyle name="Процентный 3 9 2 2" xfId="2519"/>
    <cellStyle name="Процентный 3 9 2 2 2" xfId="3347"/>
    <cellStyle name="Процентный 3 9 2 2 3" xfId="4280"/>
    <cellStyle name="Процентный 3 9 2 3" xfId="2639"/>
    <cellStyle name="Процентный 3 9 2 3 2" xfId="3446"/>
    <cellStyle name="Процентный 3 9 2 3 3" xfId="4379"/>
    <cellStyle name="Процентный 3 9 2 4" xfId="2876"/>
    <cellStyle name="Процентный 3 9 2 4 2" xfId="3567"/>
    <cellStyle name="Процентный 3 9 2 4 3" xfId="4505"/>
    <cellStyle name="Процентный 3 9 2 5" xfId="3019"/>
    <cellStyle name="Процентный 3 9 2 5 2" xfId="3683"/>
    <cellStyle name="Процентный 3 9 2 5 3" xfId="4621"/>
    <cellStyle name="Процентный 3 9 2 6" xfId="2397"/>
    <cellStyle name="Процентный 3 9 2 6 2" xfId="3245"/>
    <cellStyle name="Процентный 3 9 2 6 3" xfId="4178"/>
    <cellStyle name="Процентный 3 9 2 7" xfId="3151"/>
    <cellStyle name="Процентный 3 9 2 8" xfId="4084"/>
    <cellStyle name="Процентный 3 9 3" xfId="2518"/>
    <cellStyle name="Процентный 3 9 3 2" xfId="3346"/>
    <cellStyle name="Процентный 3 9 3 3" xfId="4279"/>
    <cellStyle name="Процентный 3 9 4" xfId="2638"/>
    <cellStyle name="Процентный 3 9 4 2" xfId="3445"/>
    <cellStyle name="Процентный 3 9 4 3" xfId="4378"/>
    <cellStyle name="Процентный 3 9 5" xfId="2875"/>
    <cellStyle name="Процентный 3 9 5 2" xfId="3566"/>
    <cellStyle name="Процентный 3 9 5 3" xfId="4504"/>
    <cellStyle name="Процентный 3 9 6" xfId="3018"/>
    <cellStyle name="Процентный 3 9 6 2" xfId="3682"/>
    <cellStyle name="Процентный 3 9 6 3" xfId="4620"/>
    <cellStyle name="Процентный 3 9 7" xfId="2396"/>
    <cellStyle name="Процентный 3 9 7 2" xfId="3244"/>
    <cellStyle name="Процентный 3 9 7 3" xfId="4177"/>
    <cellStyle name="Процентный 3 9 8" xfId="3150"/>
    <cellStyle name="Процентный 3 9 9" xfId="3809"/>
    <cellStyle name="Процентный 4" xfId="1932"/>
    <cellStyle name="Процентный 4 2" xfId="1933"/>
    <cellStyle name="Процентный 4 2 2" xfId="2785"/>
    <cellStyle name="Процентный 4 2 2 2" xfId="3492"/>
    <cellStyle name="Процентный 4 2 2 3" xfId="4430"/>
    <cellStyle name="Процентный 4 3" xfId="1934"/>
    <cellStyle name="Процентный 4 4" xfId="2726"/>
    <cellStyle name="Процентный 4 4 2" xfId="3480"/>
    <cellStyle name="Процентный 4 4 3" xfId="4418"/>
    <cellStyle name="Процентный 4 5" xfId="3746"/>
    <cellStyle name="Процентный 4 6" xfId="3810"/>
    <cellStyle name="Процентный 5" xfId="1935"/>
    <cellStyle name="Процентный 5 2" xfId="2786"/>
    <cellStyle name="Процентный 6" xfId="2787"/>
    <cellStyle name="Процентный 7" xfId="4668"/>
    <cellStyle name="Процентный 9" xfId="1936"/>
    <cellStyle name="Разница" xfId="1937"/>
    <cellStyle name="Рамки" xfId="1938"/>
    <cellStyle name="Сводная таблица" xfId="1939"/>
    <cellStyle name="Связанная ячейка" xfId="42" builtinId="24" customBuiltin="1"/>
    <cellStyle name="Связанная ячейка 2" xfId="1940"/>
    <cellStyle name="Связанная ячейка 2 2" xfId="1941"/>
    <cellStyle name="Связанная ячейка 2_46EE.2011(v1.0)" xfId="1942"/>
    <cellStyle name="Связанная ячейка 3" xfId="1943"/>
    <cellStyle name="Связанная ячейка 3 2" xfId="1944"/>
    <cellStyle name="Связанная ячейка 3_46EE.2011(v1.0)" xfId="1945"/>
    <cellStyle name="Связанная ячейка 4" xfId="1946"/>
    <cellStyle name="Связанная ячейка 4 2" xfId="1947"/>
    <cellStyle name="Связанная ячейка 4_46EE.2011(v1.0)" xfId="1948"/>
    <cellStyle name="Связанная ячейка 5" xfId="1949"/>
    <cellStyle name="Связанная ячейка 5 2" xfId="1950"/>
    <cellStyle name="Связанная ячейка 5_46EE.2011(v1.0)" xfId="1951"/>
    <cellStyle name="Связанная ячейка 6" xfId="1952"/>
    <cellStyle name="Связанная ячейка 6 2" xfId="1953"/>
    <cellStyle name="Связанная ячейка 6_46EE.2011(v1.0)" xfId="1954"/>
    <cellStyle name="Связанная ячейка 7" xfId="1955"/>
    <cellStyle name="Связанная ячейка 7 2" xfId="1956"/>
    <cellStyle name="Связанная ячейка 7_46EE.2011(v1.0)" xfId="1957"/>
    <cellStyle name="Связанная ячейка 8" xfId="1958"/>
    <cellStyle name="Связанная ячейка 8 2" xfId="1959"/>
    <cellStyle name="Связанная ячейка 8_46EE.2011(v1.0)" xfId="1960"/>
    <cellStyle name="Связанная ячейка 9" xfId="1961"/>
    <cellStyle name="Связанная ячейка 9 2" xfId="1962"/>
    <cellStyle name="Связанная ячейка 9_46EE.2011(v1.0)" xfId="1963"/>
    <cellStyle name="Стиль 1" xfId="1964"/>
    <cellStyle name="Стиль 1 2" xfId="1965"/>
    <cellStyle name="Стиль 1 2 2" xfId="1966"/>
    <cellStyle name="Стиль 1 2_46EP.2012(v0.1)" xfId="1967"/>
    <cellStyle name="Стиль 1_Новая инструкция1_фст" xfId="1968"/>
    <cellStyle name="Субсчет" xfId="1969"/>
    <cellStyle name="Счет" xfId="1970"/>
    <cellStyle name="ТЕКСТ" xfId="1971"/>
    <cellStyle name="ТЕКСТ 2" xfId="1972"/>
    <cellStyle name="ТЕКСТ 3" xfId="1973"/>
    <cellStyle name="ТЕКСТ 4" xfId="1974"/>
    <cellStyle name="ТЕКСТ 5" xfId="1975"/>
    <cellStyle name="ТЕКСТ 6" xfId="1976"/>
    <cellStyle name="ТЕКСТ 7" xfId="1977"/>
    <cellStyle name="ТЕКСТ 8" xfId="1978"/>
    <cellStyle name="ТЕКСТ 9" xfId="1979"/>
    <cellStyle name="Текст предупреждения" xfId="43" builtinId="11" customBuiltin="1"/>
    <cellStyle name="Текст предупреждения 2" xfId="1980"/>
    <cellStyle name="Текст предупреждения 2 2" xfId="1981"/>
    <cellStyle name="Текст предупреждения 3" xfId="1982"/>
    <cellStyle name="Текст предупреждения 3 2" xfId="1983"/>
    <cellStyle name="Текст предупреждения 4" xfId="1984"/>
    <cellStyle name="Текст предупреждения 4 2" xfId="1985"/>
    <cellStyle name="Текст предупреждения 5" xfId="1986"/>
    <cellStyle name="Текст предупреждения 5 2" xfId="1987"/>
    <cellStyle name="Текст предупреждения 6" xfId="1988"/>
    <cellStyle name="Текст предупреждения 6 2" xfId="1989"/>
    <cellStyle name="Текст предупреждения 7" xfId="1990"/>
    <cellStyle name="Текст предупреждения 7 2" xfId="1991"/>
    <cellStyle name="Текст предупреждения 8" xfId="1992"/>
    <cellStyle name="Текст предупреждения 8 2" xfId="1993"/>
    <cellStyle name="Текст предупреждения 9" xfId="1994"/>
    <cellStyle name="Текст предупреждения 9 2" xfId="1995"/>
    <cellStyle name="Текстовый" xfId="1996"/>
    <cellStyle name="Текстовый 2" xfId="1997"/>
    <cellStyle name="Текстовый 3" xfId="1998"/>
    <cellStyle name="Текстовый 4" xfId="1999"/>
    <cellStyle name="Текстовый 5" xfId="2000"/>
    <cellStyle name="Текстовый 6" xfId="2001"/>
    <cellStyle name="Текстовый 7" xfId="2002"/>
    <cellStyle name="Текстовый 8" xfId="2003"/>
    <cellStyle name="Текстовый 9" xfId="2004"/>
    <cellStyle name="Текстовый_1" xfId="2005"/>
    <cellStyle name="Тысячи [0]_22гк" xfId="2006"/>
    <cellStyle name="Тысячи_22гк" xfId="2007"/>
    <cellStyle name="ФИКСИРОВАННЫЙ" xfId="2008"/>
    <cellStyle name="ФИКСИРОВАННЫЙ 2" xfId="2009"/>
    <cellStyle name="ФИКСИРОВАННЫЙ 3" xfId="2010"/>
    <cellStyle name="ФИКСИРОВАННЫЙ 4" xfId="2011"/>
    <cellStyle name="ФИКСИРОВАННЫЙ 5" xfId="2012"/>
    <cellStyle name="ФИКСИРОВАННЫЙ 6" xfId="2013"/>
    <cellStyle name="ФИКСИРОВАННЫЙ 7" xfId="2014"/>
    <cellStyle name="ФИКСИРОВАННЫЙ 8" xfId="2015"/>
    <cellStyle name="ФИКСИРОВАННЫЙ 9" xfId="2016"/>
    <cellStyle name="ФИКСИРОВАННЫЙ_1" xfId="2017"/>
    <cellStyle name="Финансовый" xfId="44" builtinId="3"/>
    <cellStyle name="Финансовый [0] 2" xfId="2018"/>
    <cellStyle name="Финансовый [0] 2 2" xfId="2465"/>
    <cellStyle name="Финансовый [0] 2 3" xfId="2788"/>
    <cellStyle name="Финансовый [0] 2 4" xfId="2343"/>
    <cellStyle name="Финансовый [0] 2 5" xfId="2155"/>
    <cellStyle name="Финансовый [0] 2 6" xfId="2127"/>
    <cellStyle name="Финансовый [0] 3" xfId="2019"/>
    <cellStyle name="Финансовый 10" xfId="2020"/>
    <cellStyle name="Финансовый 11" xfId="2021"/>
    <cellStyle name="Финансовый 12" xfId="2022"/>
    <cellStyle name="Финансовый 13" xfId="2023"/>
    <cellStyle name="Финансовый 14" xfId="2024"/>
    <cellStyle name="Финансовый 15" xfId="2025"/>
    <cellStyle name="Финансовый 16" xfId="2100"/>
    <cellStyle name="Финансовый 16 2" xfId="2439"/>
    <cellStyle name="Финансовый 17" xfId="2440"/>
    <cellStyle name="Финансовый 18" xfId="2441"/>
    <cellStyle name="Финансовый 18 2" xfId="3045"/>
    <cellStyle name="Финансовый 19" xfId="2444"/>
    <cellStyle name="Финансовый 2" xfId="45"/>
    <cellStyle name="Финансовый 2 10" xfId="2585"/>
    <cellStyle name="Финансовый 2 11" xfId="2325"/>
    <cellStyle name="Финансовый 2 12" xfId="2131"/>
    <cellStyle name="Финансовый 2 13" xfId="3747"/>
    <cellStyle name="Финансовый 2 14" xfId="3811"/>
    <cellStyle name="Финансовый 2 15" xfId="2107"/>
    <cellStyle name="Финансовый 2 2" xfId="2026"/>
    <cellStyle name="Финансовый 2 2 2" xfId="2027"/>
    <cellStyle name="Финансовый 2 2 3" xfId="2028"/>
    <cellStyle name="Финансовый 2 2 3 2" xfId="2320"/>
    <cellStyle name="Финансовый 2 2 3 2 2" xfId="2321"/>
    <cellStyle name="Финансовый 2 2 3 3" xfId="2322"/>
    <cellStyle name="Финансовый 2 2 4" xfId="2741"/>
    <cellStyle name="Финансовый 2 2 5" xfId="3829"/>
    <cellStyle name="Финансовый 2 2_INDEX.STATION.2012(v1.0)_" xfId="2029"/>
    <cellStyle name="Финансовый 2 3" xfId="2030"/>
    <cellStyle name="Финансовый 2 3 2" xfId="2789"/>
    <cellStyle name="Финансовый 2 4" xfId="2031"/>
    <cellStyle name="Финансовый 2 5" xfId="2284"/>
    <cellStyle name="Финансовый 2 5 2" xfId="2790"/>
    <cellStyle name="Финансовый 2 6" xfId="2442"/>
    <cellStyle name="Финансовый 2 6 2" xfId="2737"/>
    <cellStyle name="Финансовый 2 7" xfId="2445"/>
    <cellStyle name="Финансовый 2 8" xfId="2446"/>
    <cellStyle name="Финансовый 2 9" xfId="2554"/>
    <cellStyle name="Финансовый 2_46EE.2011(v1.0)" xfId="2032"/>
    <cellStyle name="Финансовый 20" xfId="2664"/>
    <cellStyle name="Финансовый 21" xfId="2730"/>
    <cellStyle name="Финансовый 22" xfId="2678"/>
    <cellStyle name="Финансовый 23" xfId="2804"/>
    <cellStyle name="Финансовый 3" xfId="49"/>
    <cellStyle name="Финансовый 3 10" xfId="2285"/>
    <cellStyle name="Финансовый 3 10 10" xfId="4085"/>
    <cellStyle name="Финансовый 3 10 2" xfId="2286"/>
    <cellStyle name="Финансовый 3 10 2 2" xfId="2521"/>
    <cellStyle name="Финансовый 3 10 2 2 2" xfId="3349"/>
    <cellStyle name="Финансовый 3 10 2 2 3" xfId="4282"/>
    <cellStyle name="Финансовый 3 10 2 3" xfId="2641"/>
    <cellStyle name="Финансовый 3 10 2 3 2" xfId="3448"/>
    <cellStyle name="Финансовый 3 10 2 3 3" xfId="4381"/>
    <cellStyle name="Финансовый 3 10 2 4" xfId="2878"/>
    <cellStyle name="Финансовый 3 10 2 4 2" xfId="3569"/>
    <cellStyle name="Финансовый 3 10 2 4 3" xfId="4507"/>
    <cellStyle name="Финансовый 3 10 2 5" xfId="3021"/>
    <cellStyle name="Финансовый 3 10 2 5 2" xfId="3685"/>
    <cellStyle name="Финансовый 3 10 2 5 3" xfId="4623"/>
    <cellStyle name="Финансовый 3 10 2 6" xfId="2399"/>
    <cellStyle name="Финансовый 3 10 2 6 2" xfId="3247"/>
    <cellStyle name="Финансовый 3 10 2 6 3" xfId="4180"/>
    <cellStyle name="Финансовый 3 10 2 7" xfId="3153"/>
    <cellStyle name="Финансовый 3 10 2 8" xfId="4086"/>
    <cellStyle name="Финансовый 3 10 3" xfId="2520"/>
    <cellStyle name="Финансовый 3 10 3 2" xfId="3348"/>
    <cellStyle name="Финансовый 3 10 3 3" xfId="4281"/>
    <cellStyle name="Финансовый 3 10 4" xfId="2640"/>
    <cellStyle name="Финансовый 3 10 4 2" xfId="3447"/>
    <cellStyle name="Финансовый 3 10 4 3" xfId="4380"/>
    <cellStyle name="Финансовый 3 10 5" xfId="2877"/>
    <cellStyle name="Финансовый 3 10 5 2" xfId="3568"/>
    <cellStyle name="Финансовый 3 10 5 3" xfId="4506"/>
    <cellStyle name="Финансовый 3 10 6" xfId="3020"/>
    <cellStyle name="Финансовый 3 10 6 2" xfId="3684"/>
    <cellStyle name="Финансовый 3 10 6 3" xfId="4622"/>
    <cellStyle name="Финансовый 3 10 7" xfId="2398"/>
    <cellStyle name="Финансовый 3 10 7 2" xfId="3246"/>
    <cellStyle name="Финансовый 3 10 7 3" xfId="4179"/>
    <cellStyle name="Финансовый 3 10 8" xfId="3152"/>
    <cellStyle name="Финансовый 3 10 9" xfId="3813"/>
    <cellStyle name="Финансовый 3 11" xfId="2287"/>
    <cellStyle name="Финансовый 3 11 10" xfId="4087"/>
    <cellStyle name="Финансовый 3 11 2" xfId="2288"/>
    <cellStyle name="Финансовый 3 11 2 2" xfId="2523"/>
    <cellStyle name="Финансовый 3 11 2 2 2" xfId="3351"/>
    <cellStyle name="Финансовый 3 11 2 2 3" xfId="4284"/>
    <cellStyle name="Финансовый 3 11 2 3" xfId="2643"/>
    <cellStyle name="Финансовый 3 11 2 3 2" xfId="3450"/>
    <cellStyle name="Финансовый 3 11 2 3 3" xfId="4383"/>
    <cellStyle name="Финансовый 3 11 2 4" xfId="2880"/>
    <cellStyle name="Финансовый 3 11 2 4 2" xfId="3571"/>
    <cellStyle name="Финансовый 3 11 2 4 3" xfId="4509"/>
    <cellStyle name="Финансовый 3 11 2 5" xfId="3023"/>
    <cellStyle name="Финансовый 3 11 2 5 2" xfId="3687"/>
    <cellStyle name="Финансовый 3 11 2 5 3" xfId="4625"/>
    <cellStyle name="Финансовый 3 11 2 6" xfId="2401"/>
    <cellStyle name="Финансовый 3 11 2 6 2" xfId="3249"/>
    <cellStyle name="Финансовый 3 11 2 6 3" xfId="4182"/>
    <cellStyle name="Финансовый 3 11 2 7" xfId="3155"/>
    <cellStyle name="Финансовый 3 11 2 8" xfId="4088"/>
    <cellStyle name="Финансовый 3 11 3" xfId="2522"/>
    <cellStyle name="Финансовый 3 11 3 2" xfId="3350"/>
    <cellStyle name="Финансовый 3 11 3 3" xfId="4283"/>
    <cellStyle name="Финансовый 3 11 4" xfId="2642"/>
    <cellStyle name="Финансовый 3 11 4 2" xfId="3449"/>
    <cellStyle name="Финансовый 3 11 4 3" xfId="4382"/>
    <cellStyle name="Финансовый 3 11 5" xfId="2879"/>
    <cellStyle name="Финансовый 3 11 5 2" xfId="3570"/>
    <cellStyle name="Финансовый 3 11 5 3" xfId="4508"/>
    <cellStyle name="Финансовый 3 11 6" xfId="3022"/>
    <cellStyle name="Финансовый 3 11 6 2" xfId="3686"/>
    <cellStyle name="Финансовый 3 11 6 3" xfId="4624"/>
    <cellStyle name="Финансовый 3 11 7" xfId="2400"/>
    <cellStyle name="Финансовый 3 11 7 2" xfId="3248"/>
    <cellStyle name="Финансовый 3 11 7 3" xfId="4181"/>
    <cellStyle name="Финансовый 3 11 8" xfId="3154"/>
    <cellStyle name="Финансовый 3 11 9" xfId="3814"/>
    <cellStyle name="Финансовый 3 12" xfId="2289"/>
    <cellStyle name="Финансовый 3 12 10" xfId="4089"/>
    <cellStyle name="Финансовый 3 12 2" xfId="2290"/>
    <cellStyle name="Финансовый 3 12 2 2" xfId="2525"/>
    <cellStyle name="Финансовый 3 12 2 2 2" xfId="3353"/>
    <cellStyle name="Финансовый 3 12 2 2 3" xfId="4286"/>
    <cellStyle name="Финансовый 3 12 2 3" xfId="2645"/>
    <cellStyle name="Финансовый 3 12 2 3 2" xfId="3452"/>
    <cellStyle name="Финансовый 3 12 2 3 3" xfId="4385"/>
    <cellStyle name="Финансовый 3 12 2 4" xfId="2882"/>
    <cellStyle name="Финансовый 3 12 2 4 2" xfId="3573"/>
    <cellStyle name="Финансовый 3 12 2 4 3" xfId="4511"/>
    <cellStyle name="Финансовый 3 12 2 5" xfId="3025"/>
    <cellStyle name="Финансовый 3 12 2 5 2" xfId="3689"/>
    <cellStyle name="Финансовый 3 12 2 5 3" xfId="4627"/>
    <cellStyle name="Финансовый 3 12 2 6" xfId="2403"/>
    <cellStyle name="Финансовый 3 12 2 6 2" xfId="3251"/>
    <cellStyle name="Финансовый 3 12 2 6 3" xfId="4184"/>
    <cellStyle name="Финансовый 3 12 2 7" xfId="3157"/>
    <cellStyle name="Финансовый 3 12 2 8" xfId="4090"/>
    <cellStyle name="Финансовый 3 12 3" xfId="2524"/>
    <cellStyle name="Финансовый 3 12 3 2" xfId="3352"/>
    <cellStyle name="Финансовый 3 12 3 3" xfId="4285"/>
    <cellStyle name="Финансовый 3 12 4" xfId="2644"/>
    <cellStyle name="Финансовый 3 12 4 2" xfId="3451"/>
    <cellStyle name="Финансовый 3 12 4 3" xfId="4384"/>
    <cellStyle name="Финансовый 3 12 5" xfId="2881"/>
    <cellStyle name="Финансовый 3 12 5 2" xfId="3572"/>
    <cellStyle name="Финансовый 3 12 5 3" xfId="4510"/>
    <cellStyle name="Финансовый 3 12 6" xfId="3024"/>
    <cellStyle name="Финансовый 3 12 6 2" xfId="3688"/>
    <cellStyle name="Финансовый 3 12 6 3" xfId="4626"/>
    <cellStyle name="Финансовый 3 12 7" xfId="2402"/>
    <cellStyle name="Финансовый 3 12 7 2" xfId="3250"/>
    <cellStyle name="Финансовый 3 12 7 3" xfId="4183"/>
    <cellStyle name="Финансовый 3 12 8" xfId="3156"/>
    <cellStyle name="Финансовый 3 12 9" xfId="3815"/>
    <cellStyle name="Финансовый 3 13" xfId="2291"/>
    <cellStyle name="Финансовый 3 13 10" xfId="4091"/>
    <cellStyle name="Финансовый 3 13 2" xfId="2292"/>
    <cellStyle name="Финансовый 3 13 2 2" xfId="2527"/>
    <cellStyle name="Финансовый 3 13 2 2 2" xfId="3355"/>
    <cellStyle name="Финансовый 3 13 2 2 3" xfId="4288"/>
    <cellStyle name="Финансовый 3 13 2 3" xfId="2647"/>
    <cellStyle name="Финансовый 3 13 2 3 2" xfId="3454"/>
    <cellStyle name="Финансовый 3 13 2 3 3" xfId="4387"/>
    <cellStyle name="Финансовый 3 13 2 4" xfId="2884"/>
    <cellStyle name="Финансовый 3 13 2 4 2" xfId="3575"/>
    <cellStyle name="Финансовый 3 13 2 4 3" xfId="4513"/>
    <cellStyle name="Финансовый 3 13 2 5" xfId="3027"/>
    <cellStyle name="Финансовый 3 13 2 5 2" xfId="3691"/>
    <cellStyle name="Финансовый 3 13 2 5 3" xfId="4629"/>
    <cellStyle name="Финансовый 3 13 2 6" xfId="2405"/>
    <cellStyle name="Финансовый 3 13 2 6 2" xfId="3253"/>
    <cellStyle name="Финансовый 3 13 2 6 3" xfId="4186"/>
    <cellStyle name="Финансовый 3 13 2 7" xfId="3159"/>
    <cellStyle name="Финансовый 3 13 2 8" xfId="4092"/>
    <cellStyle name="Финансовый 3 13 3" xfId="2526"/>
    <cellStyle name="Финансовый 3 13 3 2" xfId="3354"/>
    <cellStyle name="Финансовый 3 13 3 3" xfId="4287"/>
    <cellStyle name="Финансовый 3 13 4" xfId="2646"/>
    <cellStyle name="Финансовый 3 13 4 2" xfId="3453"/>
    <cellStyle name="Финансовый 3 13 4 3" xfId="4386"/>
    <cellStyle name="Финансовый 3 13 5" xfId="2883"/>
    <cellStyle name="Финансовый 3 13 5 2" xfId="3574"/>
    <cellStyle name="Финансовый 3 13 5 3" xfId="4512"/>
    <cellStyle name="Финансовый 3 13 6" xfId="3026"/>
    <cellStyle name="Финансовый 3 13 6 2" xfId="3690"/>
    <cellStyle name="Финансовый 3 13 6 3" xfId="4628"/>
    <cellStyle name="Финансовый 3 13 7" xfId="2404"/>
    <cellStyle name="Финансовый 3 13 7 2" xfId="3252"/>
    <cellStyle name="Финансовый 3 13 7 3" xfId="4185"/>
    <cellStyle name="Финансовый 3 13 8" xfId="3158"/>
    <cellStyle name="Финансовый 3 13 9" xfId="3816"/>
    <cellStyle name="Финансовый 3 14" xfId="2293"/>
    <cellStyle name="Финансовый 3 14 2" xfId="2528"/>
    <cellStyle name="Финансовый 3 14 2 2" xfId="3356"/>
    <cellStyle name="Финансовый 3 14 2 3" xfId="4289"/>
    <cellStyle name="Финансовый 3 14 3" xfId="2648"/>
    <cellStyle name="Финансовый 3 14 3 2" xfId="3455"/>
    <cellStyle name="Финансовый 3 14 3 3" xfId="4388"/>
    <cellStyle name="Финансовый 3 14 4" xfId="2885"/>
    <cellStyle name="Финансовый 3 14 4 2" xfId="3576"/>
    <cellStyle name="Финансовый 3 14 4 3" xfId="4514"/>
    <cellStyle name="Финансовый 3 14 5" xfId="3028"/>
    <cellStyle name="Финансовый 3 14 5 2" xfId="3692"/>
    <cellStyle name="Финансовый 3 14 5 3" xfId="4630"/>
    <cellStyle name="Финансовый 3 14 6" xfId="2406"/>
    <cellStyle name="Финансовый 3 14 6 2" xfId="3254"/>
    <cellStyle name="Финансовый 3 14 6 3" xfId="4187"/>
    <cellStyle name="Финансовый 3 14 7" xfId="3160"/>
    <cellStyle name="Финансовый 3 14 8" xfId="4093"/>
    <cellStyle name="Финансовый 3 15" xfId="2294"/>
    <cellStyle name="Финансовый 3 15 2" xfId="2529"/>
    <cellStyle name="Финансовый 3 15 2 2" xfId="3357"/>
    <cellStyle name="Финансовый 3 15 2 3" xfId="4290"/>
    <cellStyle name="Финансовый 3 15 3" xfId="2649"/>
    <cellStyle name="Финансовый 3 15 3 2" xfId="3456"/>
    <cellStyle name="Финансовый 3 15 3 3" xfId="4389"/>
    <cellStyle name="Финансовый 3 15 4" xfId="2886"/>
    <cellStyle name="Финансовый 3 15 4 2" xfId="3577"/>
    <cellStyle name="Финансовый 3 15 4 3" xfId="4515"/>
    <cellStyle name="Финансовый 3 15 5" xfId="3029"/>
    <cellStyle name="Финансовый 3 15 5 2" xfId="3693"/>
    <cellStyle name="Финансовый 3 15 5 3" xfId="4631"/>
    <cellStyle name="Финансовый 3 15 6" xfId="2407"/>
    <cellStyle name="Финансовый 3 15 6 2" xfId="3255"/>
    <cellStyle name="Финансовый 3 15 6 3" xfId="4188"/>
    <cellStyle name="Финансовый 3 15 7" xfId="3161"/>
    <cellStyle name="Финансовый 3 15 8" xfId="4094"/>
    <cellStyle name="Финансовый 3 16" xfId="3748"/>
    <cellStyle name="Финансовый 3 17" xfId="3812"/>
    <cellStyle name="Финансовый 3 2" xfId="2033"/>
    <cellStyle name="Финансовый 3 2 2" xfId="2034"/>
    <cellStyle name="Финансовый 3 2 3" xfId="3817"/>
    <cellStyle name="Финансовый 3 2_Моя корректироска ВС на 2019 г" xfId="2323"/>
    <cellStyle name="Финансовый 3 3" xfId="2035"/>
    <cellStyle name="Финансовый 3 3 2" xfId="2295"/>
    <cellStyle name="Финансовый 3 3 2 2" xfId="2530"/>
    <cellStyle name="Финансовый 3 3 2 2 2" xfId="3358"/>
    <cellStyle name="Финансовый 3 3 2 2 3" xfId="4291"/>
    <cellStyle name="Финансовый 3 3 2 3" xfId="2650"/>
    <cellStyle name="Финансовый 3 3 2 3 2" xfId="3457"/>
    <cellStyle name="Финансовый 3 3 2 3 3" xfId="4390"/>
    <cellStyle name="Финансовый 3 3 2 4" xfId="2887"/>
    <cellStyle name="Финансовый 3 3 2 4 2" xfId="3578"/>
    <cellStyle name="Финансовый 3 3 2 4 3" xfId="4516"/>
    <cellStyle name="Финансовый 3 3 2 5" xfId="3030"/>
    <cellStyle name="Финансовый 3 3 2 5 2" xfId="3694"/>
    <cellStyle name="Финансовый 3 3 2 5 3" xfId="4632"/>
    <cellStyle name="Финансовый 3 3 2 6" xfId="2408"/>
    <cellStyle name="Финансовый 3 3 2 6 2" xfId="3256"/>
    <cellStyle name="Финансовый 3 3 2 6 3" xfId="4189"/>
    <cellStyle name="Финансовый 3 3 2 7" xfId="3162"/>
    <cellStyle name="Финансовый 3 3 2 8" xfId="4095"/>
    <cellStyle name="Финансовый 3 3 3" xfId="2746"/>
    <cellStyle name="Финансовый 3 3 4" xfId="3818"/>
    <cellStyle name="Финансовый 3 4" xfId="2036"/>
    <cellStyle name="Финансовый 3 4 2" xfId="2296"/>
    <cellStyle name="Финансовый 3 4 2 2" xfId="2531"/>
    <cellStyle name="Финансовый 3 4 2 2 2" xfId="3359"/>
    <cellStyle name="Финансовый 3 4 2 2 3" xfId="4292"/>
    <cellStyle name="Финансовый 3 4 2 3" xfId="2651"/>
    <cellStyle name="Финансовый 3 4 2 3 2" xfId="3458"/>
    <cellStyle name="Финансовый 3 4 2 3 3" xfId="4391"/>
    <cellStyle name="Финансовый 3 4 2 4" xfId="2888"/>
    <cellStyle name="Финансовый 3 4 2 4 2" xfId="3579"/>
    <cellStyle name="Финансовый 3 4 2 4 3" xfId="4517"/>
    <cellStyle name="Финансовый 3 4 2 5" xfId="3031"/>
    <cellStyle name="Финансовый 3 4 2 5 2" xfId="3695"/>
    <cellStyle name="Финансовый 3 4 2 5 3" xfId="4633"/>
    <cellStyle name="Финансовый 3 4 2 6" xfId="2409"/>
    <cellStyle name="Финансовый 3 4 2 6 2" xfId="3257"/>
    <cellStyle name="Финансовый 3 4 2 6 3" xfId="4190"/>
    <cellStyle name="Финансовый 3 4 2 7" xfId="3163"/>
    <cellStyle name="Финансовый 3 4 2 8" xfId="4096"/>
    <cellStyle name="Финансовый 3 4 3" xfId="3819"/>
    <cellStyle name="Финансовый 3 5" xfId="2297"/>
    <cellStyle name="Финансовый 3 5 10" xfId="4097"/>
    <cellStyle name="Финансовый 3 5 2" xfId="2298"/>
    <cellStyle name="Финансовый 3 5 2 2" xfId="2533"/>
    <cellStyle name="Финансовый 3 5 2 2 2" xfId="3361"/>
    <cellStyle name="Финансовый 3 5 2 2 3" xfId="4294"/>
    <cellStyle name="Финансовый 3 5 2 3" xfId="2653"/>
    <cellStyle name="Финансовый 3 5 2 3 2" xfId="3460"/>
    <cellStyle name="Финансовый 3 5 2 3 3" xfId="4393"/>
    <cellStyle name="Финансовый 3 5 2 4" xfId="2890"/>
    <cellStyle name="Финансовый 3 5 2 4 2" xfId="3581"/>
    <cellStyle name="Финансовый 3 5 2 4 3" xfId="4519"/>
    <cellStyle name="Финансовый 3 5 2 5" xfId="3033"/>
    <cellStyle name="Финансовый 3 5 2 5 2" xfId="3697"/>
    <cellStyle name="Финансовый 3 5 2 5 3" xfId="4635"/>
    <cellStyle name="Финансовый 3 5 2 6" xfId="2411"/>
    <cellStyle name="Финансовый 3 5 2 6 2" xfId="3259"/>
    <cellStyle name="Финансовый 3 5 2 6 3" xfId="4192"/>
    <cellStyle name="Финансовый 3 5 2 7" xfId="3165"/>
    <cellStyle name="Финансовый 3 5 2 8" xfId="4098"/>
    <cellStyle name="Финансовый 3 5 3" xfId="2532"/>
    <cellStyle name="Финансовый 3 5 3 2" xfId="3360"/>
    <cellStyle name="Финансовый 3 5 3 3" xfId="4293"/>
    <cellStyle name="Финансовый 3 5 4" xfId="2652"/>
    <cellStyle name="Финансовый 3 5 4 2" xfId="3459"/>
    <cellStyle name="Финансовый 3 5 4 3" xfId="4392"/>
    <cellStyle name="Финансовый 3 5 5" xfId="2889"/>
    <cellStyle name="Финансовый 3 5 5 2" xfId="3580"/>
    <cellStyle name="Финансовый 3 5 5 3" xfId="4518"/>
    <cellStyle name="Финансовый 3 5 6" xfId="3032"/>
    <cellStyle name="Финансовый 3 5 6 2" xfId="3696"/>
    <cellStyle name="Финансовый 3 5 6 3" xfId="4634"/>
    <cellStyle name="Финансовый 3 5 7" xfId="2410"/>
    <cellStyle name="Финансовый 3 5 7 2" xfId="3258"/>
    <cellStyle name="Финансовый 3 5 7 3" xfId="4191"/>
    <cellStyle name="Финансовый 3 5 8" xfId="3164"/>
    <cellStyle name="Финансовый 3 5 9" xfId="3820"/>
    <cellStyle name="Финансовый 3 6" xfId="2299"/>
    <cellStyle name="Финансовый 3 6 10" xfId="4099"/>
    <cellStyle name="Финансовый 3 6 2" xfId="2300"/>
    <cellStyle name="Финансовый 3 6 2 2" xfId="2535"/>
    <cellStyle name="Финансовый 3 6 2 2 2" xfId="3363"/>
    <cellStyle name="Финансовый 3 6 2 2 3" xfId="4296"/>
    <cellStyle name="Финансовый 3 6 2 3" xfId="2655"/>
    <cellStyle name="Финансовый 3 6 2 3 2" xfId="3462"/>
    <cellStyle name="Финансовый 3 6 2 3 3" xfId="4395"/>
    <cellStyle name="Финансовый 3 6 2 4" xfId="2892"/>
    <cellStyle name="Финансовый 3 6 2 4 2" xfId="3583"/>
    <cellStyle name="Финансовый 3 6 2 4 3" xfId="4521"/>
    <cellStyle name="Финансовый 3 6 2 5" xfId="3035"/>
    <cellStyle name="Финансовый 3 6 2 5 2" xfId="3699"/>
    <cellStyle name="Финансовый 3 6 2 5 3" xfId="4637"/>
    <cellStyle name="Финансовый 3 6 2 6" xfId="2413"/>
    <cellStyle name="Финансовый 3 6 2 6 2" xfId="3261"/>
    <cellStyle name="Финансовый 3 6 2 6 3" xfId="4194"/>
    <cellStyle name="Финансовый 3 6 2 7" xfId="3167"/>
    <cellStyle name="Финансовый 3 6 2 8" xfId="4100"/>
    <cellStyle name="Финансовый 3 6 3" xfId="2534"/>
    <cellStyle name="Финансовый 3 6 3 2" xfId="3362"/>
    <cellStyle name="Финансовый 3 6 3 3" xfId="4295"/>
    <cellStyle name="Финансовый 3 6 4" xfId="2654"/>
    <cellStyle name="Финансовый 3 6 4 2" xfId="3461"/>
    <cellStyle name="Финансовый 3 6 4 3" xfId="4394"/>
    <cellStyle name="Финансовый 3 6 5" xfId="2891"/>
    <cellStyle name="Финансовый 3 6 5 2" xfId="3582"/>
    <cellStyle name="Финансовый 3 6 5 3" xfId="4520"/>
    <cellStyle name="Финансовый 3 6 6" xfId="3034"/>
    <cellStyle name="Финансовый 3 6 6 2" xfId="3698"/>
    <cellStyle name="Финансовый 3 6 6 3" xfId="4636"/>
    <cellStyle name="Финансовый 3 6 7" xfId="2412"/>
    <cellStyle name="Финансовый 3 6 7 2" xfId="3260"/>
    <cellStyle name="Финансовый 3 6 7 3" xfId="4193"/>
    <cellStyle name="Финансовый 3 6 8" xfId="3166"/>
    <cellStyle name="Финансовый 3 6 9" xfId="3821"/>
    <cellStyle name="Финансовый 3 7" xfId="2301"/>
    <cellStyle name="Финансовый 3 7 10" xfId="4101"/>
    <cellStyle name="Финансовый 3 7 2" xfId="2302"/>
    <cellStyle name="Финансовый 3 7 2 2" xfId="2537"/>
    <cellStyle name="Финансовый 3 7 2 2 2" xfId="3365"/>
    <cellStyle name="Финансовый 3 7 2 2 3" xfId="4298"/>
    <cellStyle name="Финансовый 3 7 2 3" xfId="2657"/>
    <cellStyle name="Финансовый 3 7 2 3 2" xfId="3464"/>
    <cellStyle name="Финансовый 3 7 2 3 3" xfId="4397"/>
    <cellStyle name="Финансовый 3 7 2 4" xfId="2894"/>
    <cellStyle name="Финансовый 3 7 2 4 2" xfId="3585"/>
    <cellStyle name="Финансовый 3 7 2 4 3" xfId="4523"/>
    <cellStyle name="Финансовый 3 7 2 5" xfId="3037"/>
    <cellStyle name="Финансовый 3 7 2 5 2" xfId="3701"/>
    <cellStyle name="Финансовый 3 7 2 5 3" xfId="4639"/>
    <cellStyle name="Финансовый 3 7 2 6" xfId="2415"/>
    <cellStyle name="Финансовый 3 7 2 6 2" xfId="3263"/>
    <cellStyle name="Финансовый 3 7 2 6 3" xfId="4196"/>
    <cellStyle name="Финансовый 3 7 2 7" xfId="3169"/>
    <cellStyle name="Финансовый 3 7 2 8" xfId="4102"/>
    <cellStyle name="Финансовый 3 7 3" xfId="2536"/>
    <cellStyle name="Финансовый 3 7 3 2" xfId="3364"/>
    <cellStyle name="Финансовый 3 7 3 3" xfId="4297"/>
    <cellStyle name="Финансовый 3 7 4" xfId="2656"/>
    <cellStyle name="Финансовый 3 7 4 2" xfId="3463"/>
    <cellStyle name="Финансовый 3 7 4 3" xfId="4396"/>
    <cellStyle name="Финансовый 3 7 5" xfId="2893"/>
    <cellStyle name="Финансовый 3 7 5 2" xfId="3584"/>
    <cellStyle name="Финансовый 3 7 5 3" xfId="4522"/>
    <cellStyle name="Финансовый 3 7 6" xfId="3036"/>
    <cellStyle name="Финансовый 3 7 6 2" xfId="3700"/>
    <cellStyle name="Финансовый 3 7 6 3" xfId="4638"/>
    <cellStyle name="Финансовый 3 7 7" xfId="2414"/>
    <cellStyle name="Финансовый 3 7 7 2" xfId="3262"/>
    <cellStyle name="Финансовый 3 7 7 3" xfId="4195"/>
    <cellStyle name="Финансовый 3 7 8" xfId="3168"/>
    <cellStyle name="Финансовый 3 7 9" xfId="3822"/>
    <cellStyle name="Финансовый 3 8" xfId="2303"/>
    <cellStyle name="Финансовый 3 8 10" xfId="4103"/>
    <cellStyle name="Финансовый 3 8 2" xfId="2304"/>
    <cellStyle name="Финансовый 3 8 2 2" xfId="2539"/>
    <cellStyle name="Финансовый 3 8 2 2 2" xfId="3367"/>
    <cellStyle name="Финансовый 3 8 2 2 3" xfId="4300"/>
    <cellStyle name="Финансовый 3 8 2 3" xfId="2659"/>
    <cellStyle name="Финансовый 3 8 2 3 2" xfId="3466"/>
    <cellStyle name="Финансовый 3 8 2 3 3" xfId="4399"/>
    <cellStyle name="Финансовый 3 8 2 4" xfId="2896"/>
    <cellStyle name="Финансовый 3 8 2 4 2" xfId="3587"/>
    <cellStyle name="Финансовый 3 8 2 4 3" xfId="4525"/>
    <cellStyle name="Финансовый 3 8 2 5" xfId="3039"/>
    <cellStyle name="Финансовый 3 8 2 5 2" xfId="3703"/>
    <cellStyle name="Финансовый 3 8 2 5 3" xfId="4641"/>
    <cellStyle name="Финансовый 3 8 2 6" xfId="2417"/>
    <cellStyle name="Финансовый 3 8 2 6 2" xfId="3265"/>
    <cellStyle name="Финансовый 3 8 2 6 3" xfId="4198"/>
    <cellStyle name="Финансовый 3 8 2 7" xfId="3171"/>
    <cellStyle name="Финансовый 3 8 2 8" xfId="4104"/>
    <cellStyle name="Финансовый 3 8 3" xfId="2538"/>
    <cellStyle name="Финансовый 3 8 3 2" xfId="3366"/>
    <cellStyle name="Финансовый 3 8 3 3" xfId="4299"/>
    <cellStyle name="Финансовый 3 8 4" xfId="2658"/>
    <cellStyle name="Финансовый 3 8 4 2" xfId="3465"/>
    <cellStyle name="Финансовый 3 8 4 3" xfId="4398"/>
    <cellStyle name="Финансовый 3 8 5" xfId="2895"/>
    <cellStyle name="Финансовый 3 8 5 2" xfId="3586"/>
    <cellStyle name="Финансовый 3 8 5 3" xfId="4524"/>
    <cellStyle name="Финансовый 3 8 6" xfId="3038"/>
    <cellStyle name="Финансовый 3 8 6 2" xfId="3702"/>
    <cellStyle name="Финансовый 3 8 6 3" xfId="4640"/>
    <cellStyle name="Финансовый 3 8 7" xfId="2416"/>
    <cellStyle name="Финансовый 3 8 7 2" xfId="3264"/>
    <cellStyle name="Финансовый 3 8 7 3" xfId="4197"/>
    <cellStyle name="Финансовый 3 8 8" xfId="3170"/>
    <cellStyle name="Финансовый 3 8 9" xfId="3823"/>
    <cellStyle name="Финансовый 3 9" xfId="2305"/>
    <cellStyle name="Финансовый 3 9 10" xfId="4105"/>
    <cellStyle name="Финансовый 3 9 2" xfId="2306"/>
    <cellStyle name="Финансовый 3 9 2 2" xfId="2541"/>
    <cellStyle name="Финансовый 3 9 2 2 2" xfId="3369"/>
    <cellStyle name="Финансовый 3 9 2 2 3" xfId="4302"/>
    <cellStyle name="Финансовый 3 9 2 3" xfId="2661"/>
    <cellStyle name="Финансовый 3 9 2 3 2" xfId="3468"/>
    <cellStyle name="Финансовый 3 9 2 3 3" xfId="4401"/>
    <cellStyle name="Финансовый 3 9 2 4" xfId="2898"/>
    <cellStyle name="Финансовый 3 9 2 4 2" xfId="3589"/>
    <cellStyle name="Финансовый 3 9 2 4 3" xfId="4527"/>
    <cellStyle name="Финансовый 3 9 2 5" xfId="3041"/>
    <cellStyle name="Финансовый 3 9 2 5 2" xfId="3705"/>
    <cellStyle name="Финансовый 3 9 2 5 3" xfId="4643"/>
    <cellStyle name="Финансовый 3 9 2 6" xfId="2419"/>
    <cellStyle name="Финансовый 3 9 2 6 2" xfId="3267"/>
    <cellStyle name="Финансовый 3 9 2 6 3" xfId="4200"/>
    <cellStyle name="Финансовый 3 9 2 7" xfId="3173"/>
    <cellStyle name="Финансовый 3 9 2 8" xfId="4106"/>
    <cellStyle name="Финансовый 3 9 3" xfId="2540"/>
    <cellStyle name="Финансовый 3 9 3 2" xfId="3368"/>
    <cellStyle name="Финансовый 3 9 3 3" xfId="4301"/>
    <cellStyle name="Финансовый 3 9 4" xfId="2660"/>
    <cellStyle name="Финансовый 3 9 4 2" xfId="3467"/>
    <cellStyle name="Финансовый 3 9 4 3" xfId="4400"/>
    <cellStyle name="Финансовый 3 9 5" xfId="2897"/>
    <cellStyle name="Финансовый 3 9 5 2" xfId="3588"/>
    <cellStyle name="Финансовый 3 9 5 3" xfId="4526"/>
    <cellStyle name="Финансовый 3 9 6" xfId="3040"/>
    <cellStyle name="Финансовый 3 9 6 2" xfId="3704"/>
    <cellStyle name="Финансовый 3 9 6 3" xfId="4642"/>
    <cellStyle name="Финансовый 3 9 7" xfId="2418"/>
    <cellStyle name="Финансовый 3 9 7 2" xfId="3266"/>
    <cellStyle name="Финансовый 3 9 7 3" xfId="4199"/>
    <cellStyle name="Финансовый 3 9 8" xfId="3172"/>
    <cellStyle name="Финансовый 3 9 9" xfId="3824"/>
    <cellStyle name="Финансовый 3_INDEX.STATION.2012(v1.0)_" xfId="2037"/>
    <cellStyle name="Финансовый 4" xfId="54"/>
    <cellStyle name="Финансовый 4 2" xfId="2078"/>
    <cellStyle name="Финансовый 4 2 2" xfId="2792"/>
    <cellStyle name="Финансовый 4 3" xfId="2791"/>
    <cellStyle name="Финансовый 4 3 2" xfId="3493"/>
    <cellStyle name="Финансовый 4 3 3" xfId="4431"/>
    <cellStyle name="Финансовый 4 4" xfId="3749"/>
    <cellStyle name="Финансовый 4 5" xfId="3825"/>
    <cellStyle name="Финансовый 4_Моя корректироска ВС на 2019 г" xfId="2324"/>
    <cellStyle name="Финансовый 5" xfId="2038"/>
    <cellStyle name="Финансовый 5 2" xfId="2793"/>
    <cellStyle name="Финансовый 5 2 2" xfId="3494"/>
    <cellStyle name="Финансовый 5 2 3" xfId="4432"/>
    <cellStyle name="Финансовый 5 3" xfId="2727"/>
    <cellStyle name="Финансовый 6" xfId="2039"/>
    <cellStyle name="Финансовый 6 2" xfId="2794"/>
    <cellStyle name="Финансовый 6 2 2" xfId="3495"/>
    <cellStyle name="Финансовый 6 2 3" xfId="4433"/>
    <cellStyle name="Финансовый 6 3" xfId="2728"/>
    <cellStyle name="Финансовый 6 3 2" xfId="3481"/>
    <cellStyle name="Финансовый 6 3 3" xfId="4419"/>
    <cellStyle name="Финансовый 6 4" xfId="3750"/>
    <cellStyle name="Финансовый 7" xfId="2040"/>
    <cellStyle name="Финансовый 7 2" xfId="2795"/>
    <cellStyle name="Финансовый 8" xfId="2041"/>
    <cellStyle name="Финансовый 9" xfId="2042"/>
    <cellStyle name="Финансовый0[0]_FU_bal" xfId="2043"/>
    <cellStyle name="Формула" xfId="2044"/>
    <cellStyle name="Формула 2" xfId="2045"/>
    <cellStyle name="Формула_A РТ 2009 Рязаньэнерго" xfId="2046"/>
    <cellStyle name="Формула_НВВ - сети долгосрочный (15.07) - передано на оформление" xfId="2105"/>
    <cellStyle name="ФормулаВБ" xfId="2047"/>
    <cellStyle name="ФормулаВБ 2" xfId="2307"/>
    <cellStyle name="ФормулаВБ_ГСМ 2011-1" xfId="2308"/>
    <cellStyle name="ФормулаНаКонтроль" xfId="2048"/>
    <cellStyle name="ФормулаНаКонтроль 2" xfId="3827"/>
    <cellStyle name="ФормулаНаКонтроль 2 2" xfId="3755"/>
    <cellStyle name="ФормулаНаКонтроль 2 3" xfId="3845"/>
    <cellStyle name="ФормулаНаКонтроль 3" xfId="3826"/>
    <cellStyle name="ФормулаНаКонтроль 4" xfId="3831"/>
    <cellStyle name="ФормулаНаКонтроль 5" xfId="3844"/>
    <cellStyle name="Хороший" xfId="46" builtinId="26" customBuiltin="1"/>
    <cellStyle name="Хороший 2" xfId="2049"/>
    <cellStyle name="Хороший 2 2" xfId="2050"/>
    <cellStyle name="Хороший 2 2 2" xfId="2796"/>
    <cellStyle name="Хороший 3" xfId="2051"/>
    <cellStyle name="Хороший 3 2" xfId="2052"/>
    <cellStyle name="Хороший 3 3" xfId="2797"/>
    <cellStyle name="Хороший 4" xfId="2053"/>
    <cellStyle name="Хороший 4 2" xfId="2054"/>
    <cellStyle name="Хороший 5" xfId="2055"/>
    <cellStyle name="Хороший 5 2" xfId="2056"/>
    <cellStyle name="Хороший 6" xfId="2057"/>
    <cellStyle name="Хороший 6 2" xfId="2058"/>
    <cellStyle name="Хороший 7" xfId="2059"/>
    <cellStyle name="Хороший 7 2" xfId="2060"/>
    <cellStyle name="Хороший 8" xfId="2061"/>
    <cellStyle name="Хороший 8 2" xfId="2062"/>
    <cellStyle name="Хороший 9" xfId="2063"/>
    <cellStyle name="Хороший 9 2" xfId="2064"/>
    <cellStyle name="Цена_продукта" xfId="2065"/>
    <cellStyle name="Цифры по центру с десятыми" xfId="2066"/>
    <cellStyle name="число" xfId="2067"/>
    <cellStyle name="Џђћ–…ќ’ќ›‰" xfId="2068"/>
    <cellStyle name="Џђћ–…ќ’ќ›‰ 2" xfId="2729"/>
    <cellStyle name="Шапка" xfId="2069"/>
    <cellStyle name="Шапка таблицы" xfId="2070"/>
    <cellStyle name="ШАУ" xfId="2071"/>
    <cellStyle name="ܘ_x0008_" xfId="2309"/>
    <cellStyle name="ܛ_x0008_" xfId="2310"/>
    <cellStyle name="標準_PL-CF sheet" xfId="2072"/>
    <cellStyle name="㐀കܒ_x0008_" xfId="2311"/>
    <cellStyle name="䁺_x0001_" xfId="2073"/>
  </cellStyles>
  <dxfs count="0"/>
  <tableStyles count="0" defaultTableStyle="TableStyleMedium9" defaultPivotStyle="PivotStyleLight16"/>
  <colors>
    <mruColors>
      <color rgb="FFFFCCFF"/>
      <color rgb="FF0000FF"/>
      <color rgb="FFCCFFFF"/>
      <color rgb="FFFF99FF"/>
      <color rgb="FF66FFFF"/>
      <color rgb="FF59E6F9"/>
      <color rgb="FF00FF00"/>
      <color rgb="FFF369EC"/>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9.xml"/><Relationship Id="rId84" Type="http://schemas.openxmlformats.org/officeDocument/2006/relationships/externalLink" Target="externalLinks/externalLink40.xml"/><Relationship Id="rId138" Type="http://schemas.openxmlformats.org/officeDocument/2006/relationships/externalLink" Target="externalLinks/externalLink94.xml"/><Relationship Id="rId159" Type="http://schemas.openxmlformats.org/officeDocument/2006/relationships/externalLink" Target="externalLinks/externalLink115.xml"/><Relationship Id="rId170" Type="http://schemas.openxmlformats.org/officeDocument/2006/relationships/externalLink" Target="externalLinks/externalLink126.xml"/><Relationship Id="rId191" Type="http://schemas.openxmlformats.org/officeDocument/2006/relationships/externalLink" Target="externalLinks/externalLink147.xml"/><Relationship Id="rId205" Type="http://schemas.openxmlformats.org/officeDocument/2006/relationships/externalLink" Target="externalLinks/externalLink161.xml"/><Relationship Id="rId16" Type="http://schemas.openxmlformats.org/officeDocument/2006/relationships/worksheet" Target="worksheets/sheet16.xml"/><Relationship Id="rId107" Type="http://schemas.openxmlformats.org/officeDocument/2006/relationships/externalLink" Target="externalLinks/externalLink6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102" Type="http://schemas.openxmlformats.org/officeDocument/2006/relationships/externalLink" Target="externalLinks/externalLink58.xml"/><Relationship Id="rId123" Type="http://schemas.openxmlformats.org/officeDocument/2006/relationships/externalLink" Target="externalLinks/externalLink79.xml"/><Relationship Id="rId128" Type="http://schemas.openxmlformats.org/officeDocument/2006/relationships/externalLink" Target="externalLinks/externalLink84.xml"/><Relationship Id="rId144" Type="http://schemas.openxmlformats.org/officeDocument/2006/relationships/externalLink" Target="externalLinks/externalLink100.xml"/><Relationship Id="rId149" Type="http://schemas.openxmlformats.org/officeDocument/2006/relationships/externalLink" Target="externalLinks/externalLink105.xml"/><Relationship Id="rId5" Type="http://schemas.openxmlformats.org/officeDocument/2006/relationships/worksheet" Target="worksheets/sheet5.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160" Type="http://schemas.openxmlformats.org/officeDocument/2006/relationships/externalLink" Target="externalLinks/externalLink116.xml"/><Relationship Id="rId165" Type="http://schemas.openxmlformats.org/officeDocument/2006/relationships/externalLink" Target="externalLinks/externalLink121.xml"/><Relationship Id="rId181" Type="http://schemas.openxmlformats.org/officeDocument/2006/relationships/externalLink" Target="externalLinks/externalLink137.xml"/><Relationship Id="rId186" Type="http://schemas.openxmlformats.org/officeDocument/2006/relationships/externalLink" Target="externalLinks/externalLink14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4.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113" Type="http://schemas.openxmlformats.org/officeDocument/2006/relationships/externalLink" Target="externalLinks/externalLink69.xml"/><Relationship Id="rId118" Type="http://schemas.openxmlformats.org/officeDocument/2006/relationships/externalLink" Target="externalLinks/externalLink74.xml"/><Relationship Id="rId134" Type="http://schemas.openxmlformats.org/officeDocument/2006/relationships/externalLink" Target="externalLinks/externalLink90.xml"/><Relationship Id="rId139" Type="http://schemas.openxmlformats.org/officeDocument/2006/relationships/externalLink" Target="externalLinks/externalLink95.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150" Type="http://schemas.openxmlformats.org/officeDocument/2006/relationships/externalLink" Target="externalLinks/externalLink106.xml"/><Relationship Id="rId155" Type="http://schemas.openxmlformats.org/officeDocument/2006/relationships/externalLink" Target="externalLinks/externalLink111.xml"/><Relationship Id="rId171" Type="http://schemas.openxmlformats.org/officeDocument/2006/relationships/externalLink" Target="externalLinks/externalLink127.xml"/><Relationship Id="rId176" Type="http://schemas.openxmlformats.org/officeDocument/2006/relationships/externalLink" Target="externalLinks/externalLink132.xml"/><Relationship Id="rId192" Type="http://schemas.openxmlformats.org/officeDocument/2006/relationships/externalLink" Target="externalLinks/externalLink148.xml"/><Relationship Id="rId197" Type="http://schemas.openxmlformats.org/officeDocument/2006/relationships/externalLink" Target="externalLinks/externalLink153.xml"/><Relationship Id="rId206" Type="http://schemas.openxmlformats.org/officeDocument/2006/relationships/theme" Target="theme/theme1.xml"/><Relationship Id="rId201" Type="http://schemas.openxmlformats.org/officeDocument/2006/relationships/externalLink" Target="externalLinks/externalLink15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5.xml"/><Relationship Id="rId103" Type="http://schemas.openxmlformats.org/officeDocument/2006/relationships/externalLink" Target="externalLinks/externalLink59.xml"/><Relationship Id="rId108" Type="http://schemas.openxmlformats.org/officeDocument/2006/relationships/externalLink" Target="externalLinks/externalLink64.xml"/><Relationship Id="rId124" Type="http://schemas.openxmlformats.org/officeDocument/2006/relationships/externalLink" Target="externalLinks/externalLink80.xml"/><Relationship Id="rId129" Type="http://schemas.openxmlformats.org/officeDocument/2006/relationships/externalLink" Target="externalLinks/externalLink85.xml"/><Relationship Id="rId54" Type="http://schemas.openxmlformats.org/officeDocument/2006/relationships/externalLink" Target="externalLinks/externalLink10.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40" Type="http://schemas.openxmlformats.org/officeDocument/2006/relationships/externalLink" Target="externalLinks/externalLink96.xml"/><Relationship Id="rId145" Type="http://schemas.openxmlformats.org/officeDocument/2006/relationships/externalLink" Target="externalLinks/externalLink101.xml"/><Relationship Id="rId161" Type="http://schemas.openxmlformats.org/officeDocument/2006/relationships/externalLink" Target="externalLinks/externalLink117.xml"/><Relationship Id="rId166" Type="http://schemas.openxmlformats.org/officeDocument/2006/relationships/externalLink" Target="externalLinks/externalLink122.xml"/><Relationship Id="rId182" Type="http://schemas.openxmlformats.org/officeDocument/2006/relationships/externalLink" Target="externalLinks/externalLink138.xml"/><Relationship Id="rId187" Type="http://schemas.openxmlformats.org/officeDocument/2006/relationships/externalLink" Target="externalLinks/externalLink14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5.xml"/><Relationship Id="rId114" Type="http://schemas.openxmlformats.org/officeDocument/2006/relationships/externalLink" Target="externalLinks/externalLink70.xml"/><Relationship Id="rId119" Type="http://schemas.openxmlformats.org/officeDocument/2006/relationships/externalLink" Target="externalLinks/externalLink75.xml"/><Relationship Id="rId44" Type="http://schemas.openxmlformats.org/officeDocument/2006/relationships/worksheet" Target="worksheets/sheet44.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130" Type="http://schemas.openxmlformats.org/officeDocument/2006/relationships/externalLink" Target="externalLinks/externalLink86.xml"/><Relationship Id="rId135" Type="http://schemas.openxmlformats.org/officeDocument/2006/relationships/externalLink" Target="externalLinks/externalLink91.xml"/><Relationship Id="rId151" Type="http://schemas.openxmlformats.org/officeDocument/2006/relationships/externalLink" Target="externalLinks/externalLink107.xml"/><Relationship Id="rId156" Type="http://schemas.openxmlformats.org/officeDocument/2006/relationships/externalLink" Target="externalLinks/externalLink112.xml"/><Relationship Id="rId177" Type="http://schemas.openxmlformats.org/officeDocument/2006/relationships/externalLink" Target="externalLinks/externalLink133.xml"/><Relationship Id="rId198" Type="http://schemas.openxmlformats.org/officeDocument/2006/relationships/externalLink" Target="externalLinks/externalLink154.xml"/><Relationship Id="rId172" Type="http://schemas.openxmlformats.org/officeDocument/2006/relationships/externalLink" Target="externalLinks/externalLink128.xml"/><Relationship Id="rId193" Type="http://schemas.openxmlformats.org/officeDocument/2006/relationships/externalLink" Target="externalLinks/externalLink149.xml"/><Relationship Id="rId202" Type="http://schemas.openxmlformats.org/officeDocument/2006/relationships/externalLink" Target="externalLinks/externalLink158.xml"/><Relationship Id="rId207"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5.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externalLink" Target="externalLinks/externalLink60.xml"/><Relationship Id="rId120" Type="http://schemas.openxmlformats.org/officeDocument/2006/relationships/externalLink" Target="externalLinks/externalLink76.xml"/><Relationship Id="rId125" Type="http://schemas.openxmlformats.org/officeDocument/2006/relationships/externalLink" Target="externalLinks/externalLink81.xml"/><Relationship Id="rId141" Type="http://schemas.openxmlformats.org/officeDocument/2006/relationships/externalLink" Target="externalLinks/externalLink97.xml"/><Relationship Id="rId146" Type="http://schemas.openxmlformats.org/officeDocument/2006/relationships/externalLink" Target="externalLinks/externalLink102.xml"/><Relationship Id="rId167" Type="http://schemas.openxmlformats.org/officeDocument/2006/relationships/externalLink" Target="externalLinks/externalLink123.xml"/><Relationship Id="rId188" Type="http://schemas.openxmlformats.org/officeDocument/2006/relationships/externalLink" Target="externalLinks/externalLink144.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 Id="rId162" Type="http://schemas.openxmlformats.org/officeDocument/2006/relationships/externalLink" Target="externalLinks/externalLink118.xml"/><Relationship Id="rId183" Type="http://schemas.openxmlformats.org/officeDocument/2006/relationships/externalLink" Target="externalLinks/externalLink1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1.xml"/><Relationship Id="rId66" Type="http://schemas.openxmlformats.org/officeDocument/2006/relationships/externalLink" Target="externalLinks/externalLink22.xml"/><Relationship Id="rId87" Type="http://schemas.openxmlformats.org/officeDocument/2006/relationships/externalLink" Target="externalLinks/externalLink43.xml"/><Relationship Id="rId110" Type="http://schemas.openxmlformats.org/officeDocument/2006/relationships/externalLink" Target="externalLinks/externalLink66.xml"/><Relationship Id="rId115" Type="http://schemas.openxmlformats.org/officeDocument/2006/relationships/externalLink" Target="externalLinks/externalLink71.xml"/><Relationship Id="rId131" Type="http://schemas.openxmlformats.org/officeDocument/2006/relationships/externalLink" Target="externalLinks/externalLink87.xml"/><Relationship Id="rId136" Type="http://schemas.openxmlformats.org/officeDocument/2006/relationships/externalLink" Target="externalLinks/externalLink92.xml"/><Relationship Id="rId157" Type="http://schemas.openxmlformats.org/officeDocument/2006/relationships/externalLink" Target="externalLinks/externalLink113.xml"/><Relationship Id="rId178" Type="http://schemas.openxmlformats.org/officeDocument/2006/relationships/externalLink" Target="externalLinks/externalLink134.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152" Type="http://schemas.openxmlformats.org/officeDocument/2006/relationships/externalLink" Target="externalLinks/externalLink108.xml"/><Relationship Id="rId173" Type="http://schemas.openxmlformats.org/officeDocument/2006/relationships/externalLink" Target="externalLinks/externalLink129.xml"/><Relationship Id="rId194" Type="http://schemas.openxmlformats.org/officeDocument/2006/relationships/externalLink" Target="externalLinks/externalLink150.xml"/><Relationship Id="rId199" Type="http://schemas.openxmlformats.org/officeDocument/2006/relationships/externalLink" Target="externalLinks/externalLink155.xml"/><Relationship Id="rId203" Type="http://schemas.openxmlformats.org/officeDocument/2006/relationships/externalLink" Target="externalLinks/externalLink159.xml"/><Relationship Id="rId208"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2.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externalLink" Target="externalLinks/externalLink61.xml"/><Relationship Id="rId126" Type="http://schemas.openxmlformats.org/officeDocument/2006/relationships/externalLink" Target="externalLinks/externalLink82.xml"/><Relationship Id="rId147" Type="http://schemas.openxmlformats.org/officeDocument/2006/relationships/externalLink" Target="externalLinks/externalLink103.xml"/><Relationship Id="rId168" Type="http://schemas.openxmlformats.org/officeDocument/2006/relationships/externalLink" Target="externalLinks/externalLink124.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121" Type="http://schemas.openxmlformats.org/officeDocument/2006/relationships/externalLink" Target="externalLinks/externalLink77.xml"/><Relationship Id="rId142" Type="http://schemas.openxmlformats.org/officeDocument/2006/relationships/externalLink" Target="externalLinks/externalLink98.xml"/><Relationship Id="rId163" Type="http://schemas.openxmlformats.org/officeDocument/2006/relationships/externalLink" Target="externalLinks/externalLink119.xml"/><Relationship Id="rId184" Type="http://schemas.openxmlformats.org/officeDocument/2006/relationships/externalLink" Target="externalLinks/externalLink140.xml"/><Relationship Id="rId189" Type="http://schemas.openxmlformats.org/officeDocument/2006/relationships/externalLink" Target="externalLinks/externalLink14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xml"/><Relationship Id="rId67" Type="http://schemas.openxmlformats.org/officeDocument/2006/relationships/externalLink" Target="externalLinks/externalLink23.xml"/><Relationship Id="rId116" Type="http://schemas.openxmlformats.org/officeDocument/2006/relationships/externalLink" Target="externalLinks/externalLink72.xml"/><Relationship Id="rId137" Type="http://schemas.openxmlformats.org/officeDocument/2006/relationships/externalLink" Target="externalLinks/externalLink93.xml"/><Relationship Id="rId158" Type="http://schemas.openxmlformats.org/officeDocument/2006/relationships/externalLink" Target="externalLinks/externalLink11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8.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111" Type="http://schemas.openxmlformats.org/officeDocument/2006/relationships/externalLink" Target="externalLinks/externalLink67.xml"/><Relationship Id="rId132" Type="http://schemas.openxmlformats.org/officeDocument/2006/relationships/externalLink" Target="externalLinks/externalLink88.xml"/><Relationship Id="rId153" Type="http://schemas.openxmlformats.org/officeDocument/2006/relationships/externalLink" Target="externalLinks/externalLink109.xml"/><Relationship Id="rId174" Type="http://schemas.openxmlformats.org/officeDocument/2006/relationships/externalLink" Target="externalLinks/externalLink130.xml"/><Relationship Id="rId179" Type="http://schemas.openxmlformats.org/officeDocument/2006/relationships/externalLink" Target="externalLinks/externalLink135.xml"/><Relationship Id="rId195" Type="http://schemas.openxmlformats.org/officeDocument/2006/relationships/externalLink" Target="externalLinks/externalLink151.xml"/><Relationship Id="rId209" Type="http://schemas.openxmlformats.org/officeDocument/2006/relationships/calcChain" Target="calcChain.xml"/><Relationship Id="rId190" Type="http://schemas.openxmlformats.org/officeDocument/2006/relationships/externalLink" Target="externalLinks/externalLink146.xml"/><Relationship Id="rId204" Type="http://schemas.openxmlformats.org/officeDocument/2006/relationships/externalLink" Target="externalLinks/externalLink16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3.xml"/><Relationship Id="rId106" Type="http://schemas.openxmlformats.org/officeDocument/2006/relationships/externalLink" Target="externalLinks/externalLink62.xml"/><Relationship Id="rId127" Type="http://schemas.openxmlformats.org/officeDocument/2006/relationships/externalLink" Target="externalLinks/externalLink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8.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externalLink" Target="externalLinks/externalLink57.xml"/><Relationship Id="rId122" Type="http://schemas.openxmlformats.org/officeDocument/2006/relationships/externalLink" Target="externalLinks/externalLink78.xml"/><Relationship Id="rId143" Type="http://schemas.openxmlformats.org/officeDocument/2006/relationships/externalLink" Target="externalLinks/externalLink99.xml"/><Relationship Id="rId148" Type="http://schemas.openxmlformats.org/officeDocument/2006/relationships/externalLink" Target="externalLinks/externalLink104.xml"/><Relationship Id="rId164" Type="http://schemas.openxmlformats.org/officeDocument/2006/relationships/externalLink" Target="externalLinks/externalLink120.xml"/><Relationship Id="rId169" Type="http://schemas.openxmlformats.org/officeDocument/2006/relationships/externalLink" Target="externalLinks/externalLink125.xml"/><Relationship Id="rId185" Type="http://schemas.openxmlformats.org/officeDocument/2006/relationships/externalLink" Target="externalLinks/externalLink14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6.xml"/><Relationship Id="rId26" Type="http://schemas.openxmlformats.org/officeDocument/2006/relationships/worksheet" Target="worksheets/sheet26.xml"/><Relationship Id="rId47" Type="http://schemas.openxmlformats.org/officeDocument/2006/relationships/externalLink" Target="externalLinks/externalLink3.xml"/><Relationship Id="rId68" Type="http://schemas.openxmlformats.org/officeDocument/2006/relationships/externalLink" Target="externalLinks/externalLink24.xml"/><Relationship Id="rId89" Type="http://schemas.openxmlformats.org/officeDocument/2006/relationships/externalLink" Target="externalLinks/externalLink45.xml"/><Relationship Id="rId112" Type="http://schemas.openxmlformats.org/officeDocument/2006/relationships/externalLink" Target="externalLinks/externalLink68.xml"/><Relationship Id="rId133" Type="http://schemas.openxmlformats.org/officeDocument/2006/relationships/externalLink" Target="externalLinks/externalLink89.xml"/><Relationship Id="rId154" Type="http://schemas.openxmlformats.org/officeDocument/2006/relationships/externalLink" Target="externalLinks/externalLink110.xml"/><Relationship Id="rId175" Type="http://schemas.openxmlformats.org/officeDocument/2006/relationships/externalLink" Target="externalLinks/externalLink131.xml"/><Relationship Id="rId196" Type="http://schemas.openxmlformats.org/officeDocument/2006/relationships/externalLink" Target="externalLinks/externalLink152.xml"/><Relationship Id="rId200" Type="http://schemas.openxmlformats.org/officeDocument/2006/relationships/externalLink" Target="externalLinks/externalLink15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wmf"/><Relationship Id="rId1" Type="http://schemas.openxmlformats.org/officeDocument/2006/relationships/image" Target="../media/image5.wmf"/></Relationships>
</file>

<file path=xl/drawings/_rels/drawing4.xml.rels><?xml version="1.0" encoding="UTF-8" standalone="yes"?>
<Relationships xmlns="http://schemas.openxmlformats.org/package/2006/relationships"><Relationship Id="rId3" Type="http://schemas.openxmlformats.org/officeDocument/2006/relationships/image" Target="../media/image9.wmf"/><Relationship Id="rId2" Type="http://schemas.openxmlformats.org/officeDocument/2006/relationships/image" Target="../media/image8.wmf"/><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wmf"/><Relationship Id="rId2" Type="http://schemas.openxmlformats.org/officeDocument/2006/relationships/image" Target="../media/image11.wmf"/><Relationship Id="rId1" Type="http://schemas.openxmlformats.org/officeDocument/2006/relationships/image" Target="../media/image10.wmf"/><Relationship Id="rId4" Type="http://schemas.openxmlformats.org/officeDocument/2006/relationships/image" Target="../media/image13.wmf"/></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wmf"/><Relationship Id="rId1" Type="http://schemas.openxmlformats.org/officeDocument/2006/relationships/image" Target="../media/image19.wmf"/></Relationships>
</file>

<file path=xl/drawings/drawing1.xml><?xml version="1.0" encoding="utf-8"?>
<xdr:wsDr xmlns:xdr="http://schemas.openxmlformats.org/drawingml/2006/spreadsheetDrawing" xmlns:a="http://schemas.openxmlformats.org/drawingml/2006/main">
  <xdr:twoCellAnchor editAs="oneCell">
    <xdr:from>
      <xdr:col>2</xdr:col>
      <xdr:colOff>200025</xdr:colOff>
      <xdr:row>6</xdr:row>
      <xdr:rowOff>104775</xdr:rowOff>
    </xdr:from>
    <xdr:to>
      <xdr:col>2</xdr:col>
      <xdr:colOff>800100</xdr:colOff>
      <xdr:row>6</xdr:row>
      <xdr:rowOff>466359</xdr:rowOff>
    </xdr:to>
    <xdr:pic>
      <xdr:nvPicPr>
        <xdr:cNvPr id="2" name="Рисунок 1"/>
        <xdr:cNvPicPr>
          <a:picLocks noChangeAspect="1"/>
        </xdr:cNvPicPr>
      </xdr:nvPicPr>
      <xdr:blipFill>
        <a:blip xmlns:r="http://schemas.openxmlformats.org/officeDocument/2006/relationships" r:embed="rId1" cstate="print"/>
        <a:stretch>
          <a:fillRect/>
        </a:stretch>
      </xdr:blipFill>
      <xdr:spPr>
        <a:xfrm>
          <a:off x="4219575" y="1771650"/>
          <a:ext cx="600075" cy="361584"/>
        </a:xfrm>
        <a:prstGeom prst="rect">
          <a:avLst/>
        </a:prstGeom>
      </xdr:spPr>
    </xdr:pic>
    <xdr:clientData/>
  </xdr:twoCellAnchor>
  <xdr:twoCellAnchor editAs="oneCell">
    <xdr:from>
      <xdr:col>2</xdr:col>
      <xdr:colOff>209549</xdr:colOff>
      <xdr:row>7</xdr:row>
      <xdr:rowOff>142875</xdr:rowOff>
    </xdr:from>
    <xdr:to>
      <xdr:col>2</xdr:col>
      <xdr:colOff>735860</xdr:colOff>
      <xdr:row>7</xdr:row>
      <xdr:rowOff>457200</xdr:rowOff>
    </xdr:to>
    <xdr:pic>
      <xdr:nvPicPr>
        <xdr:cNvPr id="3" name="Рисунок 2"/>
        <xdr:cNvPicPr>
          <a:picLocks noChangeAspect="1"/>
        </xdr:cNvPicPr>
      </xdr:nvPicPr>
      <xdr:blipFill>
        <a:blip xmlns:r="http://schemas.openxmlformats.org/officeDocument/2006/relationships" r:embed="rId2" cstate="print"/>
        <a:stretch>
          <a:fillRect/>
        </a:stretch>
      </xdr:blipFill>
      <xdr:spPr>
        <a:xfrm>
          <a:off x="4229099" y="2552700"/>
          <a:ext cx="526311" cy="314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161925</xdr:colOff>
      <xdr:row>6</xdr:row>
      <xdr:rowOff>285750</xdr:rowOff>
    </xdr:from>
    <xdr:to>
      <xdr:col>2</xdr:col>
      <xdr:colOff>741095</xdr:colOff>
      <xdr:row>6</xdr:row>
      <xdr:rowOff>651542</xdr:rowOff>
    </xdr:to>
    <xdr:pic>
      <xdr:nvPicPr>
        <xdr:cNvPr id="2" name="Рисунок 1"/>
        <xdr:cNvPicPr>
          <a:picLocks noChangeAspect="1"/>
        </xdr:cNvPicPr>
      </xdr:nvPicPr>
      <xdr:blipFill>
        <a:blip xmlns:r="http://schemas.openxmlformats.org/officeDocument/2006/relationships" r:embed="rId1" cstate="print"/>
        <a:stretch>
          <a:fillRect/>
        </a:stretch>
      </xdr:blipFill>
      <xdr:spPr>
        <a:xfrm>
          <a:off x="4181475" y="1952625"/>
          <a:ext cx="579170" cy="365792"/>
        </a:xfrm>
        <a:prstGeom prst="rect">
          <a:avLst/>
        </a:prstGeom>
      </xdr:spPr>
    </xdr:pic>
    <xdr:clientData/>
  </xdr:twoCellAnchor>
  <xdr:twoCellAnchor editAs="oneCell">
    <xdr:from>
      <xdr:col>2</xdr:col>
      <xdr:colOff>142875</xdr:colOff>
      <xdr:row>7</xdr:row>
      <xdr:rowOff>161925</xdr:rowOff>
    </xdr:from>
    <xdr:to>
      <xdr:col>2</xdr:col>
      <xdr:colOff>703756</xdr:colOff>
      <xdr:row>7</xdr:row>
      <xdr:rowOff>497234</xdr:rowOff>
    </xdr:to>
    <xdr:pic>
      <xdr:nvPicPr>
        <xdr:cNvPr id="3" name="Рисунок 2"/>
        <xdr:cNvPicPr>
          <a:picLocks noChangeAspect="1"/>
        </xdr:cNvPicPr>
      </xdr:nvPicPr>
      <xdr:blipFill>
        <a:blip xmlns:r="http://schemas.openxmlformats.org/officeDocument/2006/relationships" r:embed="rId2" cstate="print"/>
        <a:stretch>
          <a:fillRect/>
        </a:stretch>
      </xdr:blipFill>
      <xdr:spPr>
        <a:xfrm>
          <a:off x="4162425" y="2914650"/>
          <a:ext cx="560881" cy="3353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138546</xdr:colOff>
      <xdr:row>6</xdr:row>
      <xdr:rowOff>69273</xdr:rowOff>
    </xdr:from>
    <xdr:to>
      <xdr:col>2</xdr:col>
      <xdr:colOff>871971</xdr:colOff>
      <xdr:row>7</xdr:row>
      <xdr:rowOff>12123</xdr:rowOff>
    </xdr:to>
    <xdr:pic>
      <xdr:nvPicPr>
        <xdr:cNvPr id="2" name="Рисунок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58096" y="1278948"/>
          <a:ext cx="733425" cy="266700"/>
        </a:xfrm>
        <a:prstGeom prst="rect">
          <a:avLst/>
        </a:prstGeom>
        <a:noFill/>
        <a:ln>
          <a:noFill/>
        </a:ln>
      </xdr:spPr>
    </xdr:pic>
    <xdr:clientData/>
  </xdr:twoCellAnchor>
  <xdr:twoCellAnchor editAs="oneCell">
    <xdr:from>
      <xdr:col>2</xdr:col>
      <xdr:colOff>103909</xdr:colOff>
      <xdr:row>7</xdr:row>
      <xdr:rowOff>155864</xdr:rowOff>
    </xdr:from>
    <xdr:to>
      <xdr:col>2</xdr:col>
      <xdr:colOff>856384</xdr:colOff>
      <xdr:row>7</xdr:row>
      <xdr:rowOff>422564</xdr:rowOff>
    </xdr:to>
    <xdr:pic>
      <xdr:nvPicPr>
        <xdr:cNvPr id="3" name="Рисунок 2"/>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123459" y="1689389"/>
          <a:ext cx="752475" cy="2667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5</xdr:row>
      <xdr:rowOff>6061</xdr:rowOff>
    </xdr:from>
    <xdr:to>
      <xdr:col>1</xdr:col>
      <xdr:colOff>2161973</xdr:colOff>
      <xdr:row>6</xdr:row>
      <xdr:rowOff>9525</xdr:rowOff>
    </xdr:to>
    <xdr:pic>
      <xdr:nvPicPr>
        <xdr:cNvPr id="4" name="Рисунок 3"/>
        <xdr:cNvPicPr>
          <a:picLocks noChangeAspect="1"/>
        </xdr:cNvPicPr>
      </xdr:nvPicPr>
      <xdr:blipFill>
        <a:blip xmlns:r="http://schemas.openxmlformats.org/officeDocument/2006/relationships" r:embed="rId1" cstate="print"/>
        <a:stretch>
          <a:fillRect/>
        </a:stretch>
      </xdr:blipFill>
      <xdr:spPr>
        <a:xfrm>
          <a:off x="304800" y="1053811"/>
          <a:ext cx="2066723" cy="308264"/>
        </a:xfrm>
        <a:prstGeom prst="rect">
          <a:avLst/>
        </a:prstGeom>
      </xdr:spPr>
    </xdr:pic>
    <xdr:clientData/>
  </xdr:twoCellAnchor>
  <xdr:twoCellAnchor editAs="oneCell">
    <xdr:from>
      <xdr:col>1</xdr:col>
      <xdr:colOff>47625</xdr:colOff>
      <xdr:row>6</xdr:row>
      <xdr:rowOff>149803</xdr:rowOff>
    </xdr:from>
    <xdr:to>
      <xdr:col>1</xdr:col>
      <xdr:colOff>3705225</xdr:colOff>
      <xdr:row>7</xdr:row>
      <xdr:rowOff>301857</xdr:rowOff>
    </xdr:to>
    <xdr:pic>
      <xdr:nvPicPr>
        <xdr:cNvPr id="5" name="Рисунок 4">
          <a:extLst>
            <a:ext uri="{FF2B5EF4-FFF2-40B4-BE49-F238E27FC236}">
              <a16:creationId xmlns:a16="http://schemas.microsoft.com/office/drawing/2014/main" xmlns="" id="{00000000-0008-0000-1F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57175" y="2054803"/>
          <a:ext cx="3657600" cy="313979"/>
        </a:xfrm>
        <a:prstGeom prst="rect">
          <a:avLst/>
        </a:prstGeom>
        <a:noFill/>
        <a:ln>
          <a:noFill/>
        </a:ln>
      </xdr:spPr>
    </xdr:pic>
    <xdr:clientData/>
  </xdr:twoCellAnchor>
  <xdr:twoCellAnchor editAs="oneCell">
    <xdr:from>
      <xdr:col>1</xdr:col>
      <xdr:colOff>59747</xdr:colOff>
      <xdr:row>12</xdr:row>
      <xdr:rowOff>70138</xdr:rowOff>
    </xdr:from>
    <xdr:to>
      <xdr:col>1</xdr:col>
      <xdr:colOff>2700077</xdr:colOff>
      <xdr:row>12</xdr:row>
      <xdr:rowOff>384732</xdr:rowOff>
    </xdr:to>
    <xdr:pic>
      <xdr:nvPicPr>
        <xdr:cNvPr id="6" name="Рисунок 5">
          <a:extLst>
            <a:ext uri="{FF2B5EF4-FFF2-40B4-BE49-F238E27FC236}">
              <a16:creationId xmlns:a16="http://schemas.microsoft.com/office/drawing/2014/main" xmlns="" id="{00000000-0008-0000-1F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9297" y="4680238"/>
          <a:ext cx="2640330" cy="31459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277091</xdr:colOff>
      <xdr:row>6</xdr:row>
      <xdr:rowOff>34637</xdr:rowOff>
    </xdr:from>
    <xdr:to>
      <xdr:col>2</xdr:col>
      <xdr:colOff>619991</xdr:colOff>
      <xdr:row>7</xdr:row>
      <xdr:rowOff>15587</xdr:rowOff>
    </xdr:to>
    <xdr:pic>
      <xdr:nvPicPr>
        <xdr:cNvPr id="2" name="Рисунок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296641" y="1244312"/>
          <a:ext cx="342900" cy="304800"/>
        </a:xfrm>
        <a:prstGeom prst="rect">
          <a:avLst/>
        </a:prstGeom>
        <a:noFill/>
        <a:ln>
          <a:noFill/>
        </a:ln>
      </xdr:spPr>
    </xdr:pic>
    <xdr:clientData/>
  </xdr:twoCellAnchor>
  <xdr:twoCellAnchor editAs="oneCell">
    <xdr:from>
      <xdr:col>2</xdr:col>
      <xdr:colOff>277091</xdr:colOff>
      <xdr:row>7</xdr:row>
      <xdr:rowOff>34636</xdr:rowOff>
    </xdr:from>
    <xdr:to>
      <xdr:col>2</xdr:col>
      <xdr:colOff>658091</xdr:colOff>
      <xdr:row>8</xdr:row>
      <xdr:rowOff>158461</xdr:rowOff>
    </xdr:to>
    <xdr:pic>
      <xdr:nvPicPr>
        <xdr:cNvPr id="3" name="Рисунок 2"/>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296641" y="1568161"/>
          <a:ext cx="381000" cy="285750"/>
        </a:xfrm>
        <a:prstGeom prst="rect">
          <a:avLst/>
        </a:prstGeom>
        <a:noFill/>
        <a:ln>
          <a:noFill/>
        </a:ln>
      </xdr:spPr>
    </xdr:pic>
    <xdr:clientData/>
  </xdr:twoCellAnchor>
  <xdr:twoCellAnchor editAs="oneCell">
    <xdr:from>
      <xdr:col>2</xdr:col>
      <xdr:colOff>225136</xdr:colOff>
      <xdr:row>8</xdr:row>
      <xdr:rowOff>103909</xdr:rowOff>
    </xdr:from>
    <xdr:to>
      <xdr:col>2</xdr:col>
      <xdr:colOff>691861</xdr:colOff>
      <xdr:row>9</xdr:row>
      <xdr:rowOff>46759</xdr:rowOff>
    </xdr:to>
    <xdr:pic>
      <xdr:nvPicPr>
        <xdr:cNvPr id="4" name="Рисунок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244686" y="1799359"/>
          <a:ext cx="466725" cy="266700"/>
        </a:xfrm>
        <a:prstGeom prst="rect">
          <a:avLst/>
        </a:prstGeom>
        <a:noFill/>
        <a:ln>
          <a:noFill/>
        </a:ln>
      </xdr:spPr>
    </xdr:pic>
    <xdr:clientData/>
  </xdr:twoCellAnchor>
  <xdr:twoCellAnchor editAs="oneCell">
    <xdr:from>
      <xdr:col>2</xdr:col>
      <xdr:colOff>277090</xdr:colOff>
      <xdr:row>9</xdr:row>
      <xdr:rowOff>69273</xdr:rowOff>
    </xdr:from>
    <xdr:to>
      <xdr:col>2</xdr:col>
      <xdr:colOff>724765</xdr:colOff>
      <xdr:row>9</xdr:row>
      <xdr:rowOff>335973</xdr:rowOff>
    </xdr:to>
    <xdr:pic>
      <xdr:nvPicPr>
        <xdr:cNvPr id="5" name="Рисунок 4"/>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4296640" y="2088573"/>
          <a:ext cx="447675" cy="266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16</xdr:row>
      <xdr:rowOff>1</xdr:rowOff>
    </xdr:from>
    <xdr:to>
      <xdr:col>12</xdr:col>
      <xdr:colOff>483935</xdr:colOff>
      <xdr:row>16</xdr:row>
      <xdr:rowOff>268433</xdr:rowOff>
    </xdr:to>
    <xdr:pic>
      <xdr:nvPicPr>
        <xdr:cNvPr id="2" name="Рисунок 1"/>
        <xdr:cNvPicPr>
          <a:picLocks noChangeAspect="1"/>
        </xdr:cNvPicPr>
      </xdr:nvPicPr>
      <xdr:blipFill>
        <a:blip xmlns:r="http://schemas.openxmlformats.org/officeDocument/2006/relationships" r:embed="rId1" cstate="print"/>
        <a:stretch>
          <a:fillRect/>
        </a:stretch>
      </xdr:blipFill>
      <xdr:spPr>
        <a:xfrm>
          <a:off x="7686675" y="3971926"/>
          <a:ext cx="3531935" cy="268432"/>
        </a:xfrm>
        <a:prstGeom prst="rect">
          <a:avLst/>
        </a:prstGeom>
      </xdr:spPr>
    </xdr:pic>
    <xdr:clientData/>
  </xdr:twoCellAnchor>
  <xdr:twoCellAnchor editAs="oneCell">
    <xdr:from>
      <xdr:col>7</xdr:col>
      <xdr:colOff>8659</xdr:colOff>
      <xdr:row>17</xdr:row>
      <xdr:rowOff>8660</xdr:rowOff>
    </xdr:from>
    <xdr:to>
      <xdr:col>8</xdr:col>
      <xdr:colOff>155438</xdr:colOff>
      <xdr:row>17</xdr:row>
      <xdr:rowOff>213344</xdr:rowOff>
    </xdr:to>
    <xdr:pic>
      <xdr:nvPicPr>
        <xdr:cNvPr id="3" name="Рисунок 2"/>
        <xdr:cNvPicPr>
          <a:picLocks noChangeAspect="1"/>
        </xdr:cNvPicPr>
      </xdr:nvPicPr>
      <xdr:blipFill>
        <a:blip xmlns:r="http://schemas.openxmlformats.org/officeDocument/2006/relationships" r:embed="rId2" cstate="print"/>
        <a:stretch>
          <a:fillRect/>
        </a:stretch>
      </xdr:blipFill>
      <xdr:spPr>
        <a:xfrm>
          <a:off x="7695334" y="4313960"/>
          <a:ext cx="756379" cy="204684"/>
        </a:xfrm>
        <a:prstGeom prst="rect">
          <a:avLst/>
        </a:prstGeom>
      </xdr:spPr>
    </xdr:pic>
    <xdr:clientData/>
  </xdr:twoCellAnchor>
  <xdr:twoCellAnchor editAs="oneCell">
    <xdr:from>
      <xdr:col>7</xdr:col>
      <xdr:colOff>8660</xdr:colOff>
      <xdr:row>18</xdr:row>
      <xdr:rowOff>43294</xdr:rowOff>
    </xdr:from>
    <xdr:to>
      <xdr:col>8</xdr:col>
      <xdr:colOff>185921</xdr:colOff>
      <xdr:row>18</xdr:row>
      <xdr:rowOff>247978</xdr:rowOff>
    </xdr:to>
    <xdr:pic>
      <xdr:nvPicPr>
        <xdr:cNvPr id="4" name="Рисунок 3"/>
        <xdr:cNvPicPr>
          <a:picLocks noChangeAspect="1"/>
        </xdr:cNvPicPr>
      </xdr:nvPicPr>
      <xdr:blipFill>
        <a:blip xmlns:r="http://schemas.openxmlformats.org/officeDocument/2006/relationships" r:embed="rId3" cstate="print"/>
        <a:stretch>
          <a:fillRect/>
        </a:stretch>
      </xdr:blipFill>
      <xdr:spPr>
        <a:xfrm>
          <a:off x="7695335" y="4577194"/>
          <a:ext cx="786861" cy="204684"/>
        </a:xfrm>
        <a:prstGeom prst="rect">
          <a:avLst/>
        </a:prstGeom>
      </xdr:spPr>
    </xdr:pic>
    <xdr:clientData/>
  </xdr:twoCellAnchor>
  <xdr:twoCellAnchor editAs="oneCell">
    <xdr:from>
      <xdr:col>7</xdr:col>
      <xdr:colOff>17317</xdr:colOff>
      <xdr:row>19</xdr:row>
      <xdr:rowOff>43295</xdr:rowOff>
    </xdr:from>
    <xdr:to>
      <xdr:col>8</xdr:col>
      <xdr:colOff>151903</xdr:colOff>
      <xdr:row>20</xdr:row>
      <xdr:rowOff>31573</xdr:rowOff>
    </xdr:to>
    <xdr:pic>
      <xdr:nvPicPr>
        <xdr:cNvPr id="5" name="Рисунок 4"/>
        <xdr:cNvPicPr>
          <a:picLocks noChangeAspect="1"/>
        </xdr:cNvPicPr>
      </xdr:nvPicPr>
      <xdr:blipFill>
        <a:blip xmlns:r="http://schemas.openxmlformats.org/officeDocument/2006/relationships" r:embed="rId4" cstate="print"/>
        <a:stretch>
          <a:fillRect/>
        </a:stretch>
      </xdr:blipFill>
      <xdr:spPr>
        <a:xfrm>
          <a:off x="7703992" y="4910570"/>
          <a:ext cx="744186" cy="216878"/>
        </a:xfrm>
        <a:prstGeom prst="rect">
          <a:avLst/>
        </a:prstGeom>
      </xdr:spPr>
    </xdr:pic>
    <xdr:clientData/>
  </xdr:twoCellAnchor>
  <xdr:twoCellAnchor editAs="oneCell">
    <xdr:from>
      <xdr:col>7</xdr:col>
      <xdr:colOff>43296</xdr:colOff>
      <xdr:row>20</xdr:row>
      <xdr:rowOff>77933</xdr:rowOff>
    </xdr:from>
    <xdr:to>
      <xdr:col>8</xdr:col>
      <xdr:colOff>92530</xdr:colOff>
      <xdr:row>21</xdr:row>
      <xdr:rowOff>66210</xdr:rowOff>
    </xdr:to>
    <xdr:pic>
      <xdr:nvPicPr>
        <xdr:cNvPr id="6" name="Рисунок 5"/>
        <xdr:cNvPicPr>
          <a:picLocks noChangeAspect="1"/>
        </xdr:cNvPicPr>
      </xdr:nvPicPr>
      <xdr:blipFill>
        <a:blip xmlns:r="http://schemas.openxmlformats.org/officeDocument/2006/relationships" r:embed="rId5" cstate="print"/>
        <a:stretch>
          <a:fillRect/>
        </a:stretch>
      </xdr:blipFill>
      <xdr:spPr>
        <a:xfrm>
          <a:off x="7729971" y="5173808"/>
          <a:ext cx="658834" cy="216877"/>
        </a:xfrm>
        <a:prstGeom prst="rect">
          <a:avLst/>
        </a:prstGeom>
      </xdr:spPr>
    </xdr:pic>
    <xdr:clientData/>
  </xdr:twoCellAnchor>
  <xdr:twoCellAnchor editAs="oneCell">
    <xdr:from>
      <xdr:col>17</xdr:col>
      <xdr:colOff>0</xdr:colOff>
      <xdr:row>19</xdr:row>
      <xdr:rowOff>0</xdr:rowOff>
    </xdr:from>
    <xdr:to>
      <xdr:col>17</xdr:col>
      <xdr:colOff>529384</xdr:colOff>
      <xdr:row>20</xdr:row>
      <xdr:rowOff>47625</xdr:rowOff>
    </xdr:to>
    <xdr:pic>
      <xdr:nvPicPr>
        <xdr:cNvPr id="7" name="Рисунок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782675" y="4867275"/>
          <a:ext cx="529384"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17</xdr:col>
      <xdr:colOff>1</xdr:colOff>
      <xdr:row>20</xdr:row>
      <xdr:rowOff>0</xdr:rowOff>
    </xdr:from>
    <xdr:to>
      <xdr:col>17</xdr:col>
      <xdr:colOff>513510</xdr:colOff>
      <xdr:row>21</xdr:row>
      <xdr:rowOff>47625</xdr:rowOff>
    </xdr:to>
    <xdr:pic>
      <xdr:nvPicPr>
        <xdr:cNvPr id="8" name="Рисунок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782676" y="5095875"/>
          <a:ext cx="513509"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17</xdr:col>
      <xdr:colOff>0</xdr:colOff>
      <xdr:row>21</xdr:row>
      <xdr:rowOff>0</xdr:rowOff>
    </xdr:from>
    <xdr:to>
      <xdr:col>17</xdr:col>
      <xdr:colOff>489697</xdr:colOff>
      <xdr:row>22</xdr:row>
      <xdr:rowOff>57149</xdr:rowOff>
    </xdr:to>
    <xdr:pic>
      <xdr:nvPicPr>
        <xdr:cNvPr id="9" name="Рисунок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782675" y="5324475"/>
          <a:ext cx="489697" cy="2857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17</xdr:col>
      <xdr:colOff>0</xdr:colOff>
      <xdr:row>22</xdr:row>
      <xdr:rowOff>0</xdr:rowOff>
    </xdr:from>
    <xdr:to>
      <xdr:col>17</xdr:col>
      <xdr:colOff>473822</xdr:colOff>
      <xdr:row>23</xdr:row>
      <xdr:rowOff>57151</xdr:rowOff>
    </xdr:to>
    <xdr:pic>
      <xdr:nvPicPr>
        <xdr:cNvPr id="10" name="Рисунок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3782675" y="5553075"/>
          <a:ext cx="473822" cy="2857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16</xdr:col>
      <xdr:colOff>598955</xdr:colOff>
      <xdr:row>16</xdr:row>
      <xdr:rowOff>235883</xdr:rowOff>
    </xdr:from>
    <xdr:to>
      <xdr:col>21</xdr:col>
      <xdr:colOff>322168</xdr:colOff>
      <xdr:row>19</xdr:row>
      <xdr:rowOff>79561</xdr:rowOff>
    </xdr:to>
    <xdr:pic>
      <xdr:nvPicPr>
        <xdr:cNvPr id="11" name="Рисунок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772030" y="4207808"/>
          <a:ext cx="2771213" cy="7390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199159</xdr:colOff>
      <xdr:row>6</xdr:row>
      <xdr:rowOff>121227</xdr:rowOff>
    </xdr:from>
    <xdr:to>
      <xdr:col>2</xdr:col>
      <xdr:colOff>742084</xdr:colOff>
      <xdr:row>7</xdr:row>
      <xdr:rowOff>64077</xdr:rowOff>
    </xdr:to>
    <xdr:pic>
      <xdr:nvPicPr>
        <xdr:cNvPr id="2" name="Рисунок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218709" y="1330902"/>
          <a:ext cx="542925" cy="266700"/>
        </a:xfrm>
        <a:prstGeom prst="rect">
          <a:avLst/>
        </a:prstGeom>
        <a:noFill/>
        <a:ln>
          <a:noFill/>
        </a:ln>
      </xdr:spPr>
    </xdr:pic>
    <xdr:clientData/>
  </xdr:twoCellAnchor>
  <xdr:twoCellAnchor editAs="oneCell">
    <xdr:from>
      <xdr:col>2</xdr:col>
      <xdr:colOff>181841</xdr:colOff>
      <xdr:row>7</xdr:row>
      <xdr:rowOff>112568</xdr:rowOff>
    </xdr:from>
    <xdr:to>
      <xdr:col>2</xdr:col>
      <xdr:colOff>724766</xdr:colOff>
      <xdr:row>8</xdr:row>
      <xdr:rowOff>55418</xdr:rowOff>
    </xdr:to>
    <xdr:pic>
      <xdr:nvPicPr>
        <xdr:cNvPr id="3" name="Рисунок 2"/>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201391" y="1646093"/>
          <a:ext cx="542925" cy="2667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ltarif-016\&#1084;&#1086;&#1080;%20&#1076;&#1086;&#1082;&#1091;&#1084;&#1077;&#1085;&#1090;&#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SLTARIF\Public\Profiles_Users\NAShershneva\Local%20Settings\Temporary%20Internet%20Files\Content.Outlook\0WG7YFN7\&#1087;&#1088;&#1080;&#1083;&#1086;&#1078;.5%20&#1087;&#1086;%20&#1085;&#1086;&#1074;.&#1084;&#1077;&#1090;&#1086;&#1076;&#1080;&#1082;&#1077;.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1059;&#1087;&#1088;&#1072;&#1074;&#1083;&#1077;&#1085;&#1080;&#1077;%20&#1087;&#1088;&#1086;&#1080;&#1079;&#1074;&#1086;&#1076;&#1089;&#1090;&#1074;&#1086;&#1084;\&#1048;&#1085;&#1074;&#1077;&#1089;&#1090;&#1080;&#1094;&#1080;&#1080;%202011&#1075;\&#1055;&#1088;&#1072;&#1074;&#1080;&#1090;&#1077;&#1083;&#1100;&#1089;&#1090;&#1074;&#1086;\&#1055;&#1083;&#1072;&#1085;%20&#1048;&#1055;%202011&#1075;.(&#1089;%20&#1079;&#1072;&#1077;&#1084;&#1085;&#1099;&#1084;&#108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92.168.0.110\Users\&#1069;&#1082;&#1086;&#1085;&#1086;&#1084;&#1080;&#1089;&#1090;\Desktop\&#1055;&#1083;&#1072;&#1085;%20&#1056;&#1057;&#1058;%202015\&#1096;&#1072;&#1073;&#1083;&#1086;&#1085;&#1099;%20&#1087;&#1086;%20&#1069;&#1069;%20&#1085;&#1072;%20%202015&#1075;\FORM4.2015(v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eo\&#1086;&#1073;&#1084;&#1077;&#1085;\Documents%20and%20Settings\peopn\Local%20Settings\Temporary%20Internet%20Files\Content.IE5\A94KM31Q\Documents%20and%20Settings\&#1054;&#1083;&#1100;&#1075;&#1072;%20&#1048;&#1074;&#1072;&#1085;&#1086;&#1074;&#1085;&#1072;\&#1056;&#1072;&#1073;&#1086;&#1095;&#1080;&#1081;%20&#1089;&#1090;&#1086;&#1083;\&#1056;&#1072;&#1089;&#1095;&#1077;&#1090;%20&#1090;&#1072;&#1088;&#1080;&#1092;&#1086;&#1074;%20&#1085;&#1072;%202008%20&#1075;&#1086;&#1076;%20%20&#1074;&#1090;&#1086;&#1088;&#1080;&#1095;&#1085;&#1086;%2029.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Documents%20and%20Settings\plandv2\Local%20Settings\Temporary%20Internet%20Files\Content.IE5\CF1BQEF1\&#1055;&#1088;&#1080;&#1082;&#1072;&#1079;&#1099;\&#1092;&#1086;&#1088;&#1084;&#1099;%20&#1057;&#1053;&#1043;&#1055;%20&#1089;%20&#1088;&#1072;&#1089;&#1096;&#1080;&#1092;&#1088;&#1086;&#1074;&#1082;&#1072;&#1084;&#108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mcheva\&#1052;&#1086;&#1080;%20&#1076;&#1086;&#1082;&#1091;&#1084;&#1077;&#1085;&#1090;&#1099;\Documents%20and%20Settings\&#1056;&#1086;&#1089;&#1089;&#1086;&#1083;&#1086;&#1074;.GPES\Local%20Settings\Temporary%20Internet%20Files\OLKB3\OREP.INV.NET.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Y:\Program%20Files\SMA\&#1040;&#1056;&#1052;%20&#1057;&#1087;&#1077;&#1094;&#1080;&#1072;&#1083;&#1080;&#1089;&#1090;&#1072;\taremo_ias_REPOSITORY\APPLICATIONDATA\1_16062009171523_118\1_simpleletter\&#1087;&#1088;&#1080;&#1075;&#1086;&#1076;&#1080;&#1090;&#1089;&#1103;\BALANCE.WARM.2008.FACT.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ltarif-045\&#1058;&#1072;&#1090;&#1100;&#1103;&#1085;&#1072;\&#1052;&#1086;&#1080;%20&#1076;&#1086;&#1082;&#1091;&#1084;&#1077;&#1085;&#1090;&#1099;\&#1055;&#1088;&#1077;&#1076;&#1077;&#1083;&#1100;&#1085;&#1099;&#1077;%20&#1080;&#1085;&#1076;&#1077;&#1082;&#1089;&#1099;\&#1052;&#1086;&#1085;&#1080;&#1090;&#1086;&#1088;&#1080;&#1085;&#1075;%20&#1087;&#1088;&#1086;&#1075;&#1085;&#1086;&#1079;%202008%20&#1075;\&#1080;&#1085;&#1076;&#1077;&#1082;&#1089;-&#1087;&#1088;&#1077;&#1076;&#1083;&#1086;&#1078;&#1077;&#1085;&#1080;&#1077;%20%20&#1060;&#1057;&#1058;%202008\LIMIT.INDEX.2008&#1084;&#1072;&#1082;&#1089;&#1080;&#108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2002\&#1055;&#1088;&#1080;&#1074;&#1072;&#1090;&#1080;&#1079;&#1072;&#1094;&#1080;&#1103;%202009\&#1056;&#1072;&#1089;&#1095;&#1077;&#1090;&#1099;%20&#1087;&#1086;%20&#1043;&#1050;%206\&#1056;&#1072;&#1089;&#1095;&#1077;&#1090;&#1085;&#1099;&#1077;%20&#1090;&#1072;&#1073;&#1083;&#1080;&#1094;&#1099;%20&#1087;&#1086;%20&#1060;&#1043;&#1041;&#1059;%20&#1050;&#1072;&#1084;&#1095;&#1072;&#1090;&#1089;&#1082;&#1080;&#108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Users\User\Documents\&#1063;&#1080;&#1089;&#1090;&#1103;&#1082;&#1086;&#1074;&#1072;\&#1058;&#1072;&#1088;&#1080;&#1092;&#1099;%20&#1048;&#1088;&#1082;&#1091;&#1090;&#1089;&#1082;&#1072;&#1103;%20&#1086;&#1073;&#1083;&#1072;&#1089;&#1090;&#1100;\&#1052;&#1077;&#1090;&#1086;&#1076;&#1080;&#1082;&#1072;%2020-&#1101;\&#1052;&#1077;&#1090;&#1086;&#1076;&#1080;&#1082;&#1072;%2020-&#1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054;&#1073;&#1084;&#1077;&#1085;\&#1069;&#1085;&#1077;&#1088;&#1075;&#1086;&#1089;&#1073;&#1099;&#1090;\&#1055;&#1086;&#1083;&#1080;&#1085;&#1072;\&#1055;&#1086;&#1083;&#1080;&#1085;&#1072;1\&#1089;&#1086;&#1093;&#1088;&#1072;&#1085;&#1085;&#1086;&#1089;&#1090;&#1080;.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35\&#1050;&#1086;&#1087;&#1080;&#1103;%20V2.200721&#1072;&#1087;&#1088;&#1077;&#1083;&#1103;&#1091;&#1090;&#1086;&#1095;&#108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Documents%20and%20Settings\&#1045;&#1088;&#1084;&#1086;&#1083;&#1077;&#1085;&#1082;&#1086;\&#1056;&#1072;&#1073;&#1086;&#1095;&#1080;&#1081;%20&#1089;&#1090;&#1086;&#1083;\Tarif_demo\Tarif2_demo.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59;&#1090;&#1074;&#1077;&#1088;&#1078;&#1076;&#1077;&#1085;&#1085;&#1099;&#1081;%20&#1087;&#1088;&#1080;&#1082;&#1072;&#1079;\7.%20&#1055;&#1088;&#1080;&#1083;&#1086;&#1078;&#1077;&#1085;&#1080;&#1077;%20&#8470;%205%20&#1082;%20&#1050;&#1072;&#1083;&#1077;&#1085;&#1076;.%20&#1087;&#1083;&#1072;&#1085;&#1091;_%20&#1056;&#1072;&#1089;&#1095;&#1077;&#1090;%20&#1090;&#1072;&#1088;&#1080;&#1092;&#1072;%20&#1074;%20&#1096;&#1072;&#1073;&#1083;&#1086;&#1085;&#1077;%20&#1045;&#1048;&#1040;&#1057;(&#1085;&#1077;&#1094;&#1077;&#1085;&#1086;&#1074;&#1072;&#1103;%20&#1079;&#1086;&#1085;&#1072;)%2004.03.201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1087;&#1083;&#1072;&#1085;&#1080;&#1088;&#1086;&#1074;&#1072;&#1085;&#1080;&#1077;%20&#1057;&#1073;&#1099;&#1090;\2008%20&#1058;&#1069;&#1055;\&#1091;&#1090;&#1086;&#1095;&#1085;&#1077;&#1085;&#1080;&#1077;%20&#1092;&#1077;&#1074;&#1088;&#1072;&#1083;&#1100;%202008\&#1090;&#1088;&#1072;&#1089;&#1087;&#1086;&#1088;&#1090;&#1085;&#1099;&#108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tariff\C$\DOCUME~1\DROMAN~1\LOCALS~1\Temp\notes6030C8\~504795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ltarif-016\&#1084;&#1086;&#1080;%20&#1076;&#1086;&#1082;&#1091;&#1084;&#1077;&#1085;&#1090;&#1099;\&#1069;&#1082;&#1086;&#1085;&#1086;&#1084;&#1080;&#1095;&#1077;&#1089;&#1082;&#1080;&#1081;%20&#1086;&#1090;&#1076;&#1077;&#1083;\&#1041;&#1055;%202018\&#1056;&#1045;&#1045;&#1057;&#1058;&#1056;%20&#1054;&#1055;&#1051;&#1040;&#1058;%202018.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bbdc\&#1092;&#1072;&#1081;&#1083;&#1086;&#1086;&#1073;&#1084;&#1077;&#1085;&#1085;&#1080;&#1082;\01_&#1044;&#1048;&#1056;&#1045;&#1050;&#1062;&#1048;&#1071;%20&#1055;&#1054;%20&#1069;&#1050;&#1054;&#1053;&#1054;&#1052;&#1048;&#1050;&#1045;%20&#1048;%20&#1060;&#1048;&#1053;&#1040;&#1053;&#1057;&#1040;&#1052;\&#1064;&#1040;&#1041;&#1051;&#1054;&#1053;%20&#1055;&#1054;%20&#1055;&#1056;&#1045;&#1044;&#1054;&#1057;&#1058;&#1040;&#1042;&#1051;&#1045;&#1053;&#1048;&#1070;%20&#1054;&#1058;&#1063;&#1045;&#1058;&#1053;&#1054;&#1057;&#1058;&#104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nergy.net\_geoshare\_uswork$\Management\PLan_Finnans\_PEO\&#1041;&#1080;&#1079;&#1085;&#1077;&#1089;-&#1087;&#1083;&#1072;&#1085;%202010\&#1055;&#1088;&#1086;&#1080;&#1079;&#1074;&#1086;&#1076;&#1089;&#1090;&#1074;&#1077;&#1085;&#1085;&#1099;&#1077;%20&#1087;&#1088;&#1086;&#1075;&#1088;&#1072;&#1084;&#1084;&#1099;\1-&#1077;%20&#1087;&#1083;&#1072;&#1085;&#1086;&#1074;&#1086;&#1077;%20&#1091;&#1090;&#1086;&#1095;&#1085;&#1077;&#1085;&#1080;&#1077;\&#1056;&#1077;&#1084;_&#1043;&#1077;&#1086;&#1090;&#1077;&#1088;&#108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bit\sys\VZ.ZCH\ZACH1997\ZAC04_97.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1055;&#1088;&#1086;&#1075;&#1088;&#1072;&#1084;&#1084;&#1099;%2010-14\&#1056;&#1077;&#1084;_&#1043;&#1077;&#1086;&#1090;&#1077;&#1088;&#1084;_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87;&#1088;&#1086;&#1077;&#1082;&#1090;&#1099;%20&#1076;&#1086;&#1075;&#1086;&#1074;&#1086;&#1088;&#1086;&#1074;\&#1060;&#1086;&#1088;&#1084;&#1099;%20&#1076;&#1086;&#1075;&#1086;&#1074;&#1086;&#1088;&#1086;&#1074;,&#1089;&#1086;&#1075;&#1083;&#1072;&#1096;&#1077;&#1085;&#1080;&#1081;\&#1054;&#1051;&#1071;\&#1062;&#1090;&#1087;%20&#1076;&#1072;&#1095;&#1085;&#1072;&#1103;%20&#1076;&#1086;&#1075;&#1086;&#1074;&#1086;&#1088;&#1072;.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ZA0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usplan02\&#1086;&#1073;&#1084;&#1077;&#1085;1\&#1044;&#1086;&#1090;&#1072;&#1094;&#1080;&#1103;%20&#1090;.&#11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56;&#1045;&#1040;&#1051;&#1048;&#1047;&#1040;&#1062;&#1048;&#1071;\&#1088;&#1077;&#1072;&#1083;&#1080;&#1079;&#1072;&#1094;&#1080;&#1103;%202000&#1075;\&#1074;&#1077;&#1088;&#1072;\&#1073;&#1086;&#1083;&#1074;&#1072;&#1085;&#1082;&#108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eo2\&#1054;&#1073;&#1084;&#1077;&#1085;\&#1054;&#1073;&#1084;&#1077;&#1085;\&#1044;&#1086;&#1082;&#1091;&#1084;&#1077;&#1085;&#1090;&#1099;%20&#1050;&#1069;\&#1041;&#1055;%203-4%20&#1082;&#1074;.%20&#1086;&#1090;%20&#1054;&#1057;&#1069;\&#1055;&#1088;&#1086;&#1075;&#1085;&#1086;&#1079;%20&#1101;&#1092;&#1092;&#1077;&#1082;&#1090;&#1080;&#1074;&#1085;&#1086;&#1089;&#1090;&#108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54;&#1051;&#1071;\&#1042;&#1072;&#1090;&#1091;&#1090;&#1080;&#1085;&#1072;%20&#1088;&#1077;&#1072;&#1083;&#1080;&#1079;&#1072;&#1094;&#1080;&#110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76;&#1086;&#1075;&#1086;&#1074;&#1086;&#1088;&#1072;\&#1074;&#1077;&#1088;&#1072;\&#1074;&#1077;&#1088;&#1072;\&#1057;&#1077;&#1088;&#1086;&#1075;&#1083;&#1072;&#1079;&#1082;&#1072;%20&#1088;&#1077;&#1072;&#1083;&#1080;&#1079;&#1072;&#1094;&#1080;&#11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1053;&#1086;&#1074;&#1077;&#1081;&#1096;&#1080;&#1081;%20&#1090;&#1072;&#1088;&#1080;&#1092;\&#1055;&#1088;&#1086;&#1075;&#1088;&#1072;&#1084;&#1084;&#1072;%20&#1041;.&#1051;.&#1043;\B-PL\NBPL\_FE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WINDOWS\&#1056;&#1072;&#1073;&#1086;&#1095;&#1080;&#1081;%20&#1089;&#1090;&#1086;&#1083;\&#1057;&#1084;&#1077;&#1090;&#1072;\NES\&#1042;&#1072;&#1082;&#1091;&#1091;&#1084;&#1085;&#1099;&#1081;%20&#1074;&#1099;&#1082;&#1083;&#1102;&#1095;&#1072;&#1090;&#1077;&#1083;&#110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1059;&#1090;&#1074;&#1077;&#1088;&#1078;&#1076;&#1077;&#1085;&#1085;&#1099;&#1081;%20&#1087;&#1088;&#1080;&#1082;&#1072;&#1079;\7.%20&#1055;&#1088;&#1080;&#1083;&#1086;&#1078;&#1077;&#1085;&#1080;&#1077;%20&#8470;%205%20&#1082;%20&#1050;&#1072;&#1083;&#1077;&#1085;&#1076;.%20&#1087;&#1083;&#1072;&#1085;&#1091;_%20&#1056;&#1072;&#1089;&#1095;&#1077;&#1090;%20&#1090;&#1072;&#1088;&#1080;&#1092;&#1072;%20&#1074;%20&#1096;&#1072;&#1073;&#1083;&#1086;&#1085;&#1077;%20&#1045;&#1048;&#1040;&#1057;(&#1085;&#1077;&#1094;&#1077;&#1085;&#1086;&#1074;&#1072;&#1103;%20&#1079;&#1086;&#1085;&#1072;)%2004.03.201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54;&#1051;&#1071;\&#1042;&#1072;&#1090;&#1091;&#1090;&#1080;&#1085;&#1072;%20&#1076;&#1086;&#1075;&#1086;&#1074;&#1086;&#1088;%20&#1089;%20&#1056;&#1069;&#105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ltarif-045\&#1052;&#1086;&#1080;%20&#1076;&#1086;&#1082;&#1091;&#1084;&#1077;&#1085;&#1090;&#1099;\&#1052;&#1086;&#1080;%20&#1076;&#1086;&#1082;&#1091;&#1084;&#1077;&#1085;&#1090;&#1099;\&#1055;&#1088;&#1077;&#1076;&#1077;&#1083;&#1100;&#1085;&#1099;&#1077;%20&#1080;&#1085;&#1076;&#1077;&#1082;&#1089;&#1099;\&#1052;&#1086;&#1085;&#1080;&#1090;&#1086;&#1088;&#1080;&#1085;&#1075;%20&#1087;&#1088;&#1086;&#1075;&#1085;&#1086;&#1079;%202008%20&#1075;\&#1080;&#1085;&#1076;&#1077;&#1082;&#1089;-&#1087;&#1088;&#1077;&#1076;&#1083;&#1086;&#1078;&#1077;&#1085;&#1080;&#1077;%20%20&#1060;&#1057;&#1058;%202008\LIMIT.INDEX.2008&#1084;&#1072;&#1082;&#1089;&#1080;&#108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as-SLTARIF\&#1052;&#1086;&#1080;%20&#1076;&#1086;&#1082;&#1091;&#1084;&#1077;&#1085;&#1090;&#1099;\&#1055;&#1088;&#1077;&#1076;&#1077;&#1083;&#1100;&#1085;&#1099;&#1077;%20&#1080;&#1085;&#1076;&#1077;&#1082;&#1089;&#1099;\&#1052;&#1086;&#1085;&#1080;&#1090;&#1086;&#1088;&#1080;&#1085;&#1075;%20&#1087;&#1088;&#1086;&#1075;&#1085;&#1086;&#1079;%202008%20&#1075;\&#1080;&#1085;&#1076;&#1077;&#1082;&#1089;-&#1087;&#1088;&#1077;&#1076;&#1083;&#1086;&#1078;&#1077;&#1085;&#1080;&#1077;%20%20&#1060;&#1057;&#1058;%202008\LIMIT.INDEX.2008&#1084;&#1072;&#1082;&#1089;&#1080;&#108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as-SLTARIF\&#1058;&#1072;&#1090;&#1100;&#1103;&#1085;&#1072;\&#1052;&#1086;&#1080;%20&#1076;&#1086;&#1082;&#1091;&#1084;&#1077;&#1085;&#1090;&#1099;\&#1055;&#1088;&#1077;&#1076;&#1077;&#1083;&#1100;&#1085;&#1099;&#1077;%20&#1080;&#1085;&#1076;&#1077;&#1082;&#1089;&#1099;\&#1052;&#1086;&#1085;&#1080;&#1090;&#1086;&#1088;&#1080;&#1085;&#1075;%20&#1087;&#1088;&#1086;&#1075;&#1085;&#1086;&#1079;%202008%20&#1075;\&#1080;&#1085;&#1076;&#1077;&#1082;&#1089;-&#1087;&#1088;&#1077;&#1076;&#1083;&#1086;&#1078;&#1077;&#1085;&#1080;&#1077;%20%20&#1060;&#1057;&#1058;%202008\LIMIT.INDEX.2008&#1084;&#1072;&#1082;&#1089;&#1080;&#108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nergy.net\_geoshare\_uswork$\Management\PLan_Finnans\_PEO\&#1041;&#1080;&#1079;&#1085;&#1077;&#1089;-&#1087;&#1083;&#1072;&#1085;%202010\&#1055;&#1088;&#1086;&#1080;&#1079;&#1074;&#1086;&#1076;&#1089;&#1090;&#1074;&#1077;&#1085;&#1085;&#1099;&#1077;%20&#1087;&#1088;&#1086;&#1075;&#1088;&#1072;&#1084;&#1084;&#1099;\1-&#1077;%20&#1087;&#1083;&#1072;&#1085;&#1086;&#1074;&#1086;&#1077;%20&#1091;&#1090;&#1086;&#1095;&#1085;&#1077;&#1085;&#1080;&#1077;\&#1053;&#1048;&#1056;_&#1043;&#1077;&#1086;&#1090;&#1077;&#1088;&#108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nergy.net\_geoshare\_uswork$\Management\PLan_Finnans\_PEO\&#1041;&#1080;&#1079;&#1085;&#1077;&#1089;-&#1087;&#1083;&#1072;&#1085;%202010\&#1055;&#1088;&#1086;&#1080;&#1079;&#1074;&#1086;&#1076;&#1089;&#1090;&#1074;&#1077;&#1085;&#1085;&#1099;&#1077;%20&#1087;&#1088;&#1086;&#1075;&#1088;&#1072;&#1084;&#1084;&#1099;\&#1055;&#1088;&#1086;&#1075;&#1088;&#1072;&#1084;&#1084;&#1099;%202010-2015%20&#1086;&#1090;%2019.03.10\&#1055;&#1054;_&#1043;&#1077;&#1086;&#1090;&#1077;&#1088;&#108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W:\&#1041;&#1080;&#1079;&#1085;&#1077;&#1089;-&#1087;&#1083;&#1072;&#1085;&#1099;\2005\2001\Y66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1041;&#1072;&#1083;&#1072;&#1085;&#1089;&#1099;\&#1041;&#1072;&#1083;&#1072;&#1085;&#1089;&#1099;%20-%202008\&#1042;&#1057;\&#1041;&#1086;&#1083;&#1100;&#1096;&#1077;&#1072;&#1090;&#1084;&#1072;&#1089;&#1089;&#1082;&#1086;&#107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56;&#1045;&#1040;&#1051;&#1048;&#1047;&#1040;&#1062;&#1048;&#1071;\&#1055;&#1058;&#1054;%20&#1043;&#1072;&#1083;&#1080;&#1085;&#1072;%20&#1042;&#1083;\&#1088;&#1077;&#1072;&#1083;&#1080;&#1079;&#1072;&#1094;&#1080;&#1103;%202001&#1075;\&#1088;&#1077;&#1072;&#1083;&#1080;&#1079;&#1072;&#1094;&#1080;&#1103;%202000&#1075;\&#1074;&#1077;&#1088;&#1072;\&#1073;&#1086;&#1083;&#1074;&#1072;&#1085;&#1082;&#108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89;&#1074;&#1086;&#1076;&#1085;&#1099;&#1077;%20&#1076;&#1086;&#1075;&#1086;&#1074;&#1086;&#1088;&#1072;\&#1050;&#1085;&#1080;&#1075;&#1072;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52;&#1086;&#1080;%20&#1076;&#1086;&#1082;&#1091;&#1084;&#1077;&#1085;&#1090;&#1099;\&#1055;&#1088;&#1077;&#1076;&#1077;&#1083;&#1100;&#1085;&#1099;&#1077;%20&#1080;&#1085;&#1076;&#1077;&#1082;&#1089;&#1099;\&#1052;&#1086;&#1085;&#1080;&#1090;&#1086;&#1088;&#1080;&#1085;&#1075;%20&#1087;&#1088;&#1086;&#1075;&#1085;&#1086;&#1079;%202008%20&#1075;\&#1064;&#1072;&#1073;&#1083;&#1086;&#1085;&#1099;\VODOOT.BALANCE.2007YEAR.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eo\&#1086;&#1073;&#1084;&#1077;&#1085;\Documents%20and%20Settings\otp2\&#1052;&#1086;&#1080;%20&#1076;&#1086;&#1082;&#1091;&#1084;&#1077;&#1085;&#1090;&#1099;\&#1044;&#1086;&#1082;&#1091;&#1084;&#1077;&#1085;&#1090;&#1099;\&#1050;&#1072;&#1083;&#1100;&#1082;&#1091;&#1083;&#1103;&#1094;&#1080;&#1080;\&#1050;&#1069;&#1059;&#1050;\&#1043;&#1045;&#1053;&#1045;&#1056;&#1040;&#1062;&#1048;&#1071;%20&#1056;&#1054;&#1057;&#1057;&#1048;&#1048;%20&#1045;&#1048;&#1040;&#1057;\&#1054;&#1040;&#1054;%20&#1050;&#1072;&#1089;&#1082;&#1072;&#1076;%20&#1053;&#1080;&#1078;&#1085;&#1077;-&#1063;&#1077;&#1088;&#1077;&#1082;&#1089;&#1082;&#1080;&#1093;%20&#1043;&#1069;&#1057;%20(&#1086;&#1089;&#108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25.50.19\&#1069;&#1082;&#1086;&#1085;&#1086;&#1084;&#1080;&#1095;&#1077;&#1089;&#1082;&#1080;&#1081;%20&#1086;&#1090;&#1076;&#1077;&#1083;\&#1041;&#1055;\&#1041;&#1055;%202020\&#1087;&#1088;&#1077;&#1076;&#1083;&#1086;&#1078;&#1077;&#1085;&#1080;&#1077;%20&#1086;&#1090;&#1076;&#1077;&#1083;&#1086;&#1074;%202020\2020%20&#1046;&#1050;&#1059;.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mino1\private$\GMTarif\Tarif.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53;&#1086;&#1074;&#1099;&#1077;%20&#1092;&#1086;&#1088;&#1084;&#1099;%20&#1076;&#1086;&#1075;.&#1089;&#1086;&#1075;&#1083;\&#1089;&#1086;&#1075;&#1083;&#1072;&#1096;&#1077;&#1085;&#1080;&#1077;%20&#1076;&#1086;&#1087;&#1086;&#1083;&#108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53;&#1086;&#1074;&#1099;&#1077;%20&#1092;&#1086;&#1088;&#1084;&#1099;%20&#1076;&#1086;&#1075;.&#1089;&#1086;&#1075;&#1083;\&#1060;&#1086;&#1088;&#1084;&#1099;%20&#1076;&#1086;&#1075;&#1086;&#1074;&#1086;&#1088;&#1086;&#1074;,&#1089;&#1086;&#1075;&#1083;&#1072;&#1096;&#1077;&#1085;&#1080;&#1081;\&#1054;&#1051;&#1071;\&#1101;&#1083;&#1077;&#1082;&#1090;&#1088;&#1086;&#1073;&#1099;&#1090;&#1086;&#1074;&#1072;&#1103;%20&#1076;&#1086;&#1075;&#1086;&#1074;&#1086;&#1088;&#107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1058;&#1077;&#1082;&#1091;&#1097;&#1072;&#1103;%20&#1088;&#1072;&#1073;&#1086;&#1090;&#1072;\&#1050;&#1088;&#1077;&#1076;&#1080;&#1090;&#1085;&#1072;&#1103;%20&#1083;&#1080;&#1085;&#1080;&#1103;%20&#1055;&#1057;&#1041;\&#1041;&#1102;&#1076;&#1078;&#1077;&#1090;_&#1058;&#1088;&#1072;&#1085;&#1089;&#1089;&#1083;&#1077;&#1089;_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Program%20Files\SMA\&#1040;&#1056;&#1052;%20&#1057;&#1087;&#1077;&#1094;&#1080;&#1072;&#1083;&#1080;&#1089;&#1090;&#1072;\taremo_ias_REPOSITORY\APPLICATIONDATA\1_16062009171523_118\1_simpleletter\&#1054;&#1041;&#1056;&#1040;&#1047;&#1045;&#106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s73.staff.corp.local\share%20folder\&#1054;&#1041;&#1054;&#1056;&#1054;&#1053;&#1050;&#1040;%20&#1058;&#1045;&#1055;&#1051;&#1054;\&#1041;&#1086;&#1076;&#1103;&#1075;&#1080;&#1085;&#1072;\&#1069;&#1082;&#1089;&#1087;&#1077;&#1088;&#1090;&#1099;\&#1082;&#1072;&#1084;&#1095;&#1072;&#1090;&#1082;&#1072;\&#1044;&#1072;&#1074;&#1080;&#1076;\&#1055;&#1050;&#1043;&#1054;\&#1058;&#1072;&#1073;&#1083;&#1080;&#1094;&#1099;%2020-&#1101;2_&#1050;&#1072;&#1084;&#1095;&#1072;&#1090;&#1089;&#1082;&#1080;&#1081;_&#1055;&#1050;&#1043;&#1054;_&#1087;&#1077;&#109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41;&#1040;&#1051;&#1040;&#1053;&#1057;&#1067;%20&#1069;&#1053;&#1045;&#1056;&#1043;&#1048;&#1048;\&#1041;&#1040;&#1051;&#1040;&#1053;&#1057;&#1067;%202025\&#1054;&#1089;&#1089;&#1086;&#1088;&#1072;\&#1055;&#1088;&#1077;&#1076;&#1083;&#1086;&#1078;&#1077;&#1085;&#1080;&#1077;%20&#1056;&#1057;&#1058;\!!!%20&#1054;&#1089;&#1089;&#1086;&#1088;&#1072;_&#1056;&#1072;&#1089;&#1095;&#1077;&#1090;%20&#1056;&#1057;&#1058;%20%20&#1085;&#1072;%2025%20&#1075;.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69;&#1050;&#1057;&#1055;&#1045;&#1056;&#1053;&#1067;&#1045;%20&#1047;&#1040;&#1050;&#1051;&#1070;&#1063;&#1045;&#1053;&#1048;&#1071;\&#1058;&#1040;&#1056;&#1048;&#1060;&#1067;%202023\!!!%20&#1057;&#1059;&#1041;&#1057;&#1048;&#1044;&#1048;&#1071;,%20&#1088;&#1072;&#1089;&#1095;&#1077;&#1090;%202023\+&#1057;&#1091;&#1073;&#1074;&#1077;&#1085;&#1094;&#1080;&#1103;%202023%20(&#1043;&#1051;&#1040;&#1042;&#1053;&#1067;&#1049;%20&#1056;&#1040;&#1057;&#1063;&#1045;&#1058;).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69;&#1050;&#1057;&#1055;&#1045;&#1056;&#1053;&#1067;&#1045;%20&#1047;&#1040;&#1050;&#1051;&#1070;&#1063;&#1045;&#1053;&#1048;&#1071;\&#1058;&#1040;&#1056;&#1048;&#1060;&#1067;%202024\&#1054;&#1089;&#1089;&#1086;&#1088;&#1072;\&#1056;&#1072;&#1089;&#1095;&#1077;&#1090;%20&#1056;&#1057;&#1058;%20&#1054;&#1089;&#1089;&#1086;&#1088;&#1072;%20&#1059;&#1090;&#1086;&#1095;&#1085;&#1077;&#1085;&#1085;&#1099;&#1081;%20%20%20&#1069;&#1069;%202023-2027%20(2024).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69;&#1050;&#1057;&#1055;&#1045;&#1056;&#1053;&#1067;&#1045;%20&#1047;&#1040;&#1050;&#1051;&#1070;&#1063;&#1045;&#1053;&#1048;&#1071;\&#1058;&#1040;&#1056;&#1048;&#1060;&#1067;%202022\!!!%20&#1057;&#1059;&#1041;&#1057;&#1048;&#1044;&#1048;&#1071;,%20&#1088;&#1072;&#1089;&#1095;&#1077;&#1090;%20&#1085;&#1072;%202022%20&#1075;&#1086;&#1076;\&#1057;&#1091;&#1073;&#1074;&#1077;&#1085;&#1094;&#1080;&#1103;%202022%20(&#1043;&#1051;&#1040;&#1042;&#1053;&#1067;&#1049;%20&#1056;&#1040;&#1057;&#1063;&#1045;&#1058;)_&#1056;&#1040;&#1057;&#1063;&#1045;&#1058;.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57;&#1059;&#1041;&#1042;&#1045;&#1053;&#1062;&#1048;&#1071;\&#1089;&#1091;&#1073;&#1089;&#1080;&#1076;&#1080;&#1103;%202023\&#1058;&#1069;&#1055;-2023.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69;&#1050;&#1057;&#1055;&#1045;&#1056;&#1053;&#1067;&#1045;%20&#1047;&#1040;&#1050;&#1051;&#1070;&#1063;&#1045;&#1053;&#1048;&#1071;\&#1058;&#1040;&#1056;&#1048;&#1060;&#1067;%202020%20&#1075;\&#1054;&#1089;&#1089;&#1086;&#1088;&#1072;\&#1056;&#1072;&#1089;&#1095;&#1077;&#1090;%20&#1057;&#1083;&#1091;&#1078;&#1073;&#1099;\!!!%20&#1056;&#1072;&#1089;&#1095;&#1077;&#1090;%20&#1056;&#1057;&#1058;%20&#1054;&#1089;&#1089;&#1086;&#1088;&#1072;%20&#1090;&#1072;&#1088;&#1080;&#1092;%20&#1069;&#1069;%202020-202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nas-SLTARIF\DOCUME~1\E25D~1\LOCALS~1\Temp\Rar$DI00.968\&#1044;&#1083;&#1103;%20&#1045;&#1051;&#1045;&#1053;&#1067;%20&#1048;&#1042;&#1040;&#1053;&#1054;&#1042;&#1053;&#1067;,%20&#1089;%20&#1090;&#1099;&#1084;&#1083;&#1072;&#1090;&#1086;&#1084;%20%20&#1048;%20&#1057;%20&#1058;&#1054;&#1055;&#1051;&#1048;&#1042;&#1054;&#1052;%20&#1062;&#1045;&#1051;&#1048;&#1050;&#1054;&#1052;%20&#1086;&#1090;%206%20&#1089;&#1077;&#1085;&#1090;&#1103;&#1073;&#1088;&#1103;\&#1090;&#1072;&#1073;%201.1.1.%20&#1087;&#1086;&#1083;&#1075;&#1086;&#1076;&#1072;%20+%20&#1087;&#1086;&#1083;&#1075;&#1086;&#1076;&#1072;%20(&#1079;&#1072;&#1082;&#1086;&#1085;&#1095;&#1077;&#1085;&#107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nas-SLTARIF\&#1050;&#1058;&#1069;-2009%20&#1090;&#1077;&#1093;&#1085;&#1080;&#1095;&#1077;&#1089;&#1082;&#1080;&#1077;%20&#1086;&#1090;%20&#1048;&#1089;&#1077;&#1084;&#1095;&#1105;&#1074;&#1086;&#1081;%20(08.11.200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69;&#1050;&#1057;&#1055;&#1045;&#1056;&#1053;&#1067;&#1045;%20&#1047;&#1040;&#1050;&#1051;&#1070;&#1063;&#1045;&#1053;&#1048;&#1071;\&#1058;&#1040;&#1056;&#1048;&#1060;&#1067;%202025\&#1056;&#1057;&#1054;%20&#1057;&#1080;&#1083;&#1091;&#1101;&#1090;25\!&#1056;&#1072;&#1089;&#1095;&#1077;&#1090;%20&#1056;&#1057;&#1058;%20&#1056;&#1057;&#1054;%20&#1057;&#1080;&#1083;&#1091;&#1101;&#1090;%20&#1069;&#1069;%202025%20(23-2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Program%20Files\SMA\&#1040;&#1056;&#1052;%20&#1057;&#1087;&#1077;&#1094;&#1080;&#1072;&#1083;&#1080;&#1089;&#1090;&#1072;\taremo_ias_REPOSITORY\APPLICATIONDATA\1_16062009171523_118\1_simpleletter\&#1087;&#1088;&#1080;&#1075;&#1086;&#1076;&#1080;&#1090;&#1089;&#1103;\TEST\2008(&#1052;&#1054;+&#1057;&#1042;&#1054;&#1044;)\SUMMARY.VODOSN.2007.FAC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69;&#1050;&#1057;&#1055;&#1045;&#1056;&#1053;&#1067;&#1045;%20&#1047;&#1040;&#1050;&#1051;&#1070;&#1063;&#1045;&#1053;&#1048;&#1071;\&#1058;&#1040;&#1056;&#1048;&#1060;&#1067;%202024\&#1054;&#1089;&#1089;&#1086;&#1088;&#1072;\&#1053;&#1080;&#1050;\&#1044;&#1055;&#1056;%20&#1056;&#1072;&#1089;&#1095;&#1077;&#1090;%20&#1054;&#1089;&#1089;&#1086;&#1088;&#1072;.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69;&#1050;&#1057;&#1055;&#1045;&#1056;&#1053;&#1067;&#1045;%20&#1047;&#1040;&#1050;&#1051;&#1070;&#1063;&#1045;&#1053;&#1048;&#1071;\&#1058;&#1040;&#1056;&#1048;&#1060;&#1067;%202022\28%20&#1069;&#1083;&#1077;&#1082;&#1090;&#1088;&#1086;&#1089;&#1077;&#1090;&#1100;\!!%20&#1056;&#1072;&#1089;&#1095;&#1077;&#1090;%20&#1056;&#1057;&#1058;%20&#1085;&#1072;%202022_28%20&#1069;&#1083;&#1077;&#1082;&#1090;&#1088;&#1086;&#1089;&#1077;&#1090;&#110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ltarif-045\&#1044;&#1086;&#1087;&#1086;&#1083;&#1085;&#1077;&#1085;&#1080;&#1077;(&#1058;&#1057;,&#1042;&#1057;%20&#1080;%20&#1042;&#1054;)%20&#1056;&#1072;&#1089;&#1095;&#1105;&#1090;%20&#1090;&#1072;&#1088;&#1080;&#1092;&#1086;&#1074;\PR.PROG.VS.3.23(30.04.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eon\Groups\Documents\&#1053;&#1077;&#1095;&#1072;&#1077;&#1074;&#1072;\&#1084;&#1072;&#1082;&#1077;&#1090;&#1099;\&#1089;&#1074;&#1086;&#1076;&#1085;&#1099;&#1077;%20&#1076;&#1086;&#1075;&#1086;&#1074;&#1086;&#1088;&#1072;\&#1076;&#1086;&#1075;&#1086;&#1074;&#1086;&#1088;&#1072;\-&#1043;&#1077;&#1086;&#1083;&#1086;&#1075;%20&#1095;&#1072;&#1089;&#1090;&#1085;&#1080;&#1082;&#108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1050;&#1091;&#1076;&#1088;&#1103;&#1096;&#1086;&#1074;&#1072;%20%20&#1047;.&#1044;\&#1054;&#1090;%20&#1046;&#1091;&#1082;%20&#1076;&#1083;&#1103;%20&#1088;&#1072;&#1073;&#1086;&#1090;&#1099;%2006.07.09\&#1064;&#1072;&#1073;&#1083;&#1086;&#1085;&#1099;%20&#1079;&#1072;%201%20&#1087;&#1086;&#1083;&#1091;&#1075;&#1086;&#1076;&#1080;&#1077;%202009%20&#1075;&#1086;&#1076;&#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1086;&#1073;&#1086;&#1088;&#1086;&#1085;&#1089;&#1090;&#1088;&#1086;&#1081;\&#1055;&#1072;&#1087;&#1082;&#1080;%20&#1086;&#1073;&#1097;&#1077;&#1075;&#1086;%20&#1076;&#1086;&#1089;&#1090;&#1091;&#1087;&#1072;\&#1055;&#1088;&#1080;&#1082;&#1072;&#1079;%20&#8470;%206%20&#1076;&#1086;&#1082;&#1083;&#1072;&#1076;&#1099;%20&#1044;&#1047;&#1054;\TAW2006\&#1048;&#1089;&#1087;&#1086;&#1083;&#1085;&#1077;&#1085;&#1080;&#1077;%20&#1073;&#1102;&#1076;&#1078;&#1077;&#1090;&#1072;%202006\&#1052;&#1072;&#1088;&#1090;\&#1041;&#1057;&#1077;&#1088;&#1074;&#1080;&#1089;\&#1054;&#1058;&#1063;&#1045;&#1058;%20&#1052;&#105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ltarif-045\Desktop\9&#1084;&#1077;&#1089;.14\46%20&#1058;&#1045;\46TE.2011(v2.0)%20&#1103;&#1085;&#1074;&#1072;&#1088;&#1100;%20201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ltarif-045\&#1056;&#1072;&#1073;&#1086;&#1095;&#1080;&#1081;%20&#1089;&#1090;&#1086;&#1083;\&#1058;&#1077;&#1087;&#1083;&#1086;%20&#1087;&#1088;&#1086;&#1077;&#1082;&#1090;%2027.06.%202008&#1075;.%20&#1054;&#1040;&#1054;%20&#1050;&#1058;&#1069;\&#1056;&#1072;&#1073;&#1086;&#1095;&#1072;&#1103;%20&#1087;&#1072;&#1087;&#1082;&#1072;%20(&#1053;&#1055;)\&#1055;&#1088;&#1080;&#1084;&#1077;&#1088;&#1099;%20&#1096;&#1072;&#1073;&#1083;&#1086;&#1085;&#1086;&#1074;%20(&#1060;&#1054;&#1058;,%20&#1048;&#1053;&#1042;,%20&#1046;&#1050;&#1059;)\&#1073;&#1072;&#1083;&#1072;&#1085;&#1089;&#1099;_2007\WARM.2007YEAR\WARM.BALANCE.2007YEAR%20ver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ocuments%20and%20Settings\&#1056;&#1086;&#1089;&#1089;&#1086;&#1083;&#1086;&#1074;.GPES\&#1056;&#1072;&#1073;&#1086;&#1095;&#1080;&#1081;%20&#1089;&#1090;&#1086;&#1083;\2002\&#1056;&#1069;&#1050;\44%20&#1089;&#1077;&#1090;&#1100;-&#1101;&#1089;&#108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1-dat-01\&#1086;&#1073;&#1084;&#1077;&#1085;\&#1060;&#1069;&#1054;\&#1058;&#1040;&#1056;&#1048;&#1060;&#1067;\&#1045;&#1048;&#1040;&#1057;\&#1058;&#1072;&#1088;&#1080;&#1092;\2014\BALANCE.CALC.TARIFF.WARM.2014YEAR_&#1055;&#1050;&#1043;&#105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ltarif-045\&#1050;&#1086;&#1087;&#1080;&#1103;%20INV%2048%20VS(v5%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1052;&#1086;&#1080;%20&#1076;&#1086;&#1082;&#1091;&#1084;&#1077;&#1085;&#1090;&#1099;\&#1052;&#1086;&#1076;&#1077;&#1083;&#1100;\&#1056;&#1072;&#1073;&#1086;&#1090;&#1072;\MODEL-POS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1044;&#1077;&#1087;&#1072;&#1088;&#1090;&#1072;&#1084;&#1077;&#1085;&#1090;\&#1058;&#1072;&#1088;&#1080;&#1092;&#1085;&#1086;&#1081;%20&#1087;&#1086;&#1083;&#1080;&#1090;&#1080;&#1082;&#1080;\58-4%20&#1055;&#1088;&#1086;&#1075;&#1085;&#1086;&#1079;&#1085;&#1099;&#1077;%20&#1088;&#1072;&#1089;&#1095;&#1105;&#1090;&#1099;%20&#1090;&#1072;&#1088;&#1080;&#1092;&#1086;&#1074;\&#1058;&#1072;&#1088;&#1080;&#1092;&#1099;%202012\&#1055;&#1088;&#1080;&#1082;&#1072;&#1079;&#1099;%20&#1080;%20&#1101;&#1082;&#1089;&#1087;&#1077;&#1088;&#1090;&#1085;&#1099;&#1077;%20&#1079;&#1072;&#1082;&#1083;&#1102;&#1095;&#1077;&#1085;&#1080;&#1103;%20&#1085;&#1072;%202012%20&#1075;&#1086;&#1076;\&#1044;&#1043;&#1050;\&#1101;&#1083;&#1077;&#1082;&#1090;&#1088;&#1086;&#1101;&#1085;&#1077;&#1088;&#1075;&#1080;&#1103;\&#1086;&#1090;%2016.01.2012\&#1055;&#1077;&#1088;&#1074;&#1086;&#1077;%20&#1087;&#1086;&#1083;&#1091;&#1075;&#1086;&#1076;&#1080;&#1077;\&#1054;&#1040;&#1054;%20&#1044;&#1043;&#1050;_&#1040;&#1084;&#1091;&#1088;&#1089;&#1082;&#1072;&#1103;%20&#1058;&#1069;&#1062;-1_&#1060;&#1057;&#1058;_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eo-s-01\_DFS\Users\BUDZHET\&#1055;&#1060;&#1055;\&#1055;&#1060;&#1055;%203%20&#1082;&#1074;&#1072;&#1088;&#1090;&#1072;&#1083;&#1072;%202003%20&#1075;\&#1055;&#1060;&#1055;%20&#1085;&#1072;%203%20&#1082;&#1074;&#1072;&#1088;&#1090;&#1072;&#1083;%202003%20&#10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SLTARIF\Public\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S-SLTARIF\Public\&#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ltarif-045\&#1050;&#1086;&#1087;&#1080;&#1103;%20&#1071;&#1085;&#1074;&#1072;&#1088;&#1100;%20&#1046;&#1080;&#1074;&#1086;&#1090;&#1085;&#1086;&#1074;&#1086;&#1076;&#1089;&#1090;&#1074;&#108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55;&#1056;&#1045;&#1044;&#1045;&#1051;&#1068;&#1053;&#1067;&#1045;%20&#1058;&#1040;&#1056;&#1048;&#1060;&#1067;\&#1055;&#1056;&#1045;&#1044;&#1045;&#1051;&#1068;&#1053;&#1067;&#1045;%202024\&#1069;&#1051;&#1045;&#1050;&#1058;&#1056;&#1048;&#1063;&#1045;&#1057;&#1050;&#1040;&#1071;%20&#1069;&#1053;&#1045;&#1056;&#1043;&#1048;&#1071;\PREDEL.ELEC.2024(v1.0)_&#1074;%20&#1060;&#1040;&#1057;%20&#1079;&#1072;&#1103;&#1074;&#1082;&#107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a\&#1040;&#1088;&#1093;&#1080;&#1074;\2008\&#1040;&#1083;&#1090;&#1072;&#1081;\&#1069;&#1082;&#1089;&#1087;&#1077;&#1088;&#1090;&#1099;\&#1054;&#1082;&#1086;&#1085;&#1095;&#1072;&#1090;&#1077;&#1083;&#1100;&#1085;&#1072;&#1103;%20&#1074;&#1077;&#1088;&#1089;&#1080;&#1103;\&#1054;&#1090;&#1087;&#1091;&#1089;&#1082;\______%20____%20__%20________%2020__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ltarif-045\&#1056;&#1072;&#1073;&#1086;&#1095;&#1080;&#1081;%20&#1089;&#1090;&#1086;&#1083;\&#1058;&#1077;&#1087;&#1083;&#1086;%20&#1087;&#1088;&#1086;&#1077;&#1082;&#1090;%2027.06.%202008&#1075;.%20&#1054;&#1040;&#1054;%20&#1050;&#1058;&#1069;\Documents%20and%20Settings\&#1040;&#1076;&#1084;&#1080;&#1085;&#1080;&#1089;&#1090;&#1088;&#1072;&#1090;&#1086;&#1088;\Local%20Settings\Temporary%20Internet%20Files\Content.IE5\CHMRGHYR\&#1052;&#1086;&#1085;&#1080;&#1090;&#1086;&#1088;&#1080;&#1088;&#1075;%20&#1087;&#1086;%20&#1042;&#1054;%20&#1085;&#1072;%202008%20&#1075;&#1086;&#1076;%20j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eo-s-05\_uswork$\Management\PLan_Finnans\_PEO\&#1056;&#1069;&#1050;\&#1056;&#1069;&#1050;%202012\&#1055;&#1088;&#1077;&#1076;&#1077;&#1083;&#1100;&#1085;&#1099;&#1081;%20&#1090;&#1072;&#1088;&#1080;&#1092;%20&#1082;%2001.05.2011\&#1045;&#1048;&#1040;&#1057;\GRES.2011.NCZ.FIRST\GRES.2011.NCZ.FIRST%20-%20&#1082;&#1086;&#1087;&#1080;&#11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eias.ru/DOCUME~1/9335~1/LOCALS~1/Temp/bat/prover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Users\EconomDep\PLAN\&#1076;&#1083;&#1103;%20&#1088;&#1072;&#1089;&#1095;&#1077;&#1090;&#1072;%20&#1090;&#1072;&#1088;&#1080;&#1092;&#1086;&#1074;\2011&#1075;\&#1087;&#1086;%20&#1087;&#1088;&#1080;&#1082;&#1072;&#1079;&#1091;%2068\GRES.ZATRAT.NCZ.20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25.1.7\committeecost\&#1089;&#1086;&#1088;&#1086;&#1082;&#1086;&#1074;&#1089;&#1082;&#1072;&#1103;\&#1046;&#1050;&#1061;\&#1055;&#1088;&#1077;&#1076;&#1077;&#1083;&#1100;&#1085;&#1099;&#1077;%202015%20&#1075;\&#1058;&#1072;&#1073;&#1083;&#1080;&#1094;&#1099;\TEPLO%2043(v%205.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sk-srv001\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Y:\Documents%20and%20Settings\&#1040;&#1085;&#1090;&#1086;&#1085;\&#1056;&#1072;&#1073;&#1086;&#1095;&#1080;&#1081;%20&#1089;&#1090;&#1086;&#1083;\SUMMARY1.WARM.2008YEAR_NE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41;&#1040;&#1051;&#1040;&#1053;&#1057;&#1067;%20&#1069;&#1053;&#1045;&#1056;&#1043;&#1048;&#1048;\&#1041;&#1040;&#1051;&#1040;&#1053;&#1057;&#1067;%202023\&#1054;&#1089;&#1089;&#1086;&#1088;&#1072;\&#1086;&#1090;%20&#1069;&#1057;&#1054;\2023%20&#1075;.%20&#1069;&#1069;\FORM9.1.2023.ORG(v1.0).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PR.PROG.VS.3.23(30.04.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as-SLTARIF\&#1044;&#1086;&#1087;&#1086;&#1083;&#1085;&#1077;&#1085;&#1080;&#1077;(&#1058;&#1057;,&#1042;&#1057;%20&#1080;%20&#1042;&#1054;)%20&#1056;&#1072;&#1089;&#1095;&#1105;&#1090;%20&#1090;&#1072;&#1088;&#1080;&#1092;&#1086;&#1074;\PR.PROG.VS.3.23(30.04.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rv-fs\srv-fs\&#1055;&#1086;&#1076;&#1088;&#1072;&#1079;&#1076;&#1077;&#1083;&#1077;&#1085;&#1080;&#1103;\BUH\&#1086;&#1090;&#1095;&#1077;&#1090;&#1085;&#1086;&#1089;&#1090;&#1100;%20&#1079;&#1072;%209%20&#1084;&#1077;&#1089;&#1103;&#1094;&#1077;&#1074;\&#1050;&#1091;&#1088;&#1089;&#1082;&#1080;&#1081;\&#1060;&#1080;&#1083;&#1080;&#1072;&#1083;%20&#1054;&#1040;&#1054;%20&#1056;&#1069;&#1059;%20&#1050;&#1091;&#1088;&#1089;&#1082;&#1080;&#1081;%20&#1056;&#1072;&#1089;&#1096;&#1080;&#1092;&#1088;&#1086;&#1074;&#1082;&#1080;%20&#1082;%20&#1073;&#1072;&#1083;&#1072;&#1085;&#1089;&#1091;%20&#1079;&#1072;%209%20&#1084;&#1077;&#1089;2011%20&#1075;&#1086;&#107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50;&#1086;&#1087;&#1080;&#1103;%20&#1071;&#1085;&#1074;&#1072;&#1088;&#1100;%20&#1046;&#1080;&#1074;&#1086;&#1090;&#1085;&#1086;&#1074;&#1086;&#1076;&#1089;&#1090;&#1074;&#1086;.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as-SLTARIF\&#1050;&#1086;&#1087;&#1080;&#1103;%20&#1071;&#1085;&#1074;&#1072;&#1088;&#1100;%20&#1046;&#1080;&#1074;&#1086;&#1090;&#1085;&#1086;&#1074;&#1086;&#1076;&#1089;&#1090;&#1074;&#1086;.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ltarif-045\&#1052;&#1086;&#1080;%20&#1076;&#1086;&#1082;&#1091;&#1084;&#1077;&#1085;&#1090;&#1099;\2014%20&#1052;&#1059;&#1055;%20&#1054;&#1089;&#1089;.&#1046;&#1050;&#1061;\&#1058;&#1072;&#1073;&#1077;&#1083;&#1100;&#1085;&#1099;&#1081;%20&#1091;&#1095;&#1077;&#1090;%202014&#1075;\&#1054;&#1041;&#1056;&#1040;&#1047;&#1062;&#1067;\&#1057;&#1042;&#1054;&#1044;%20&#1079;&#1072;%20&#1103;&#1085;&#1074;&#1072;&#1088;&#110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as-SLTARIF\&#1052;&#1086;&#1080;%20&#1076;&#1086;&#1082;&#1091;&#1084;&#1077;&#1085;&#1090;&#1099;\2014%20&#1052;&#1059;&#1055;%20&#1054;&#1089;&#1089;.&#1046;&#1050;&#1061;\&#1058;&#1072;&#1073;&#1077;&#1083;&#1100;&#1085;&#1099;&#1081;%20&#1091;&#1095;&#1077;&#1090;%202014&#1075;\&#1054;&#1041;&#1056;&#1040;&#1047;&#1062;&#1067;\&#1057;&#1042;&#1054;&#1044;%20&#1079;&#1072;%20&#1103;&#1085;&#1074;&#1072;&#1088;&#110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ltarif-045\&#1056;&#1072;&#1073;&#1086;&#1095;&#1080;&#1081;%20&#1089;&#1090;&#1086;&#1083;\&#1041;&#1080;&#1079;&#1085;&#1077;&#1089;%20-&#1087;&#1083;&#1072;&#1085;%20&#1090;&#1077;&#1087;&#1083;&#1086;%202009\&#1058;&#1077;&#1087;&#1083;&#1086;%20&#1087;&#1088;&#1086;&#1077;&#1082;&#1090;%202009&#1075;&#1086;&#1076;%2027.03.08&#1075;.%20%20&#1054;&#1040;&#1054;%20&#1050;&#1058;&#1069;\&#1057;&#1088;&#1086;&#1082;%20&#1076;&#1086;%2012.03.08\&#1048;&#1085;&#1092;%20&#1076;&#1083;&#1103;%20&#1056;&#1069;&#1050;%20&#1076;&#1086;%2015.03.08&#1075;\&#1056;&#1069;&#1050;%202007&#1075;.%20&#1058;&#1077;&#1087;&#1083;&#1086;&#1074;&#1086;&#1081;%20&#1073;&#1072;&#1083;&#1072;&#1085;&#1089;%20&#1085;&#1072;%202008%20(&#1055;&#1069;&#105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o_resourses\_USWork$\WINDOWS\Temporary%20Internet%20Files\Content.IE5\CLQ3C1E7\&#1050;&#1085;&#1080;&#1075;&#107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Users\aarossolov\AppData\Local\Microsoft\Windows\Temporary%20Internet%20Files\Content.Outlook\TS3H1435\&#1041;&#1055;%202014_3%20&#1084;&#1072;&#1088;&#109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41;&#1040;&#1051;&#1040;&#1053;&#1057;&#1067;%20&#1069;&#1053;&#1045;&#1056;&#1043;&#1048;&#1048;\&#1041;&#1040;&#1051;&#1040;&#1053;&#1057;&#1067;%202021\41%20&#1069;&#1057;&#1077;&#1090;&#1100;\&#1086;&#1090;%20&#1069;&#1057;&#1054;\FORM3.1.2021.ORG\FORM3.1.2021.ORG(v1.0).xlsb"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AS-SLTARIF\Public\&#1054;&#1058;&#1044;&#1045;&#1051;%20&#1069;&#1051;&#1045;&#1050;&#1058;&#1056;&#1048;&#1063;&#1045;&#1057;&#1050;&#1054;&#1049;%20&#1069;&#1053;&#1045;&#1056;&#1043;&#1048;&#1048;\&#1041;&#1040;&#1051;&#1040;&#1053;&#1057;&#1067;%20&#1069;&#1053;&#1045;&#1056;&#1043;&#1048;&#1048;\&#1041;&#1040;&#1051;&#1040;&#1053;&#1057;&#1067;%202023\&#1054;&#1089;&#1089;&#1086;&#1088;&#1072;\&#1055;&#1088;&#1077;&#1076;&#1083;&#1086;&#1078;&#1077;&#1085;&#1080;&#1077;%20&#1056;&#1057;&#1058;\!!!%20&#1056;&#1072;&#1089;&#1095;&#1077;&#1090;%20&#1056;&#1057;&#1058;%20&#1054;&#1089;&#1089;&#1086;&#1088;&#1072;%20&#1085;&#1072;%2023%20&#1075;.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1052;&#1086;&#1080;%20&#1076;&#1086;&#1082;&#1091;&#1084;&#1077;&#1085;&#1090;&#1099;\&#1058;&#1072;&#1088;&#1080;&#1092;&#1099;%20&#1085;&#1072;%20&#1101;&#1083;&#1077;&#1082;&#1090;&#1088;&#1086;&#1101;&#1085;&#1077;&#1088;&#1075;&#1080;&#1102;\2006%20&#1075;\&#1055;&#1088;&#1077;&#1076;&#1077;&#1083;&#1100;&#1085;&#1099;&#1081;%20&#1090;&#1072;&#1088;&#1080;&#1092;\&#1064;&#1072;&#1073;&#1083;&#1086;&#1085;%20&#1080;&#1079;%20&#1056;&#1057;&#1058;_&#1055;&#1088;&#1077;&#1076;.&#1090;&#1072;&#1088;&#1080;&#1092;%20&#1085;&#1072;%20&#1087;&#1077;&#1088;&#1077;&#1076;&#1072;&#1095;&#109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50;&#1086;&#1087;&#1080;&#1103;%20INV%2048%20VS(v5%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SLTARIF\&#1050;&#1086;&#1087;&#1080;&#1103;%20INV%2048%20VS(v5%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as-sltarif\&#1054;&#1058;&#1044;&#1045;&#1051;%20&#1069;&#1051;&#1045;&#1050;&#1058;&#1056;&#1048;&#1063;&#1045;&#1057;&#1050;&#1054;&#1049;%20&#1069;&#1053;&#1045;&#1056;&#1043;&#1048;&#1048;\&#1069;&#1050;&#1057;&#1055;&#1045;&#1056;&#1053;&#1067;&#1045;%20&#1047;&#1040;&#1050;&#1051;&#1070;&#1063;&#1045;&#1053;&#1048;&#1071;\&#1058;&#1040;&#1056;&#1048;&#1060;&#1067;%202022\!!!%20&#1064;&#1040;&#1041;&#1051;&#1054;&#1053;&#1067;,%20&#1045;&#1048;&#1040;&#1057;\+PEREDACHA.M2022\PEREDACHA.M2022(v1.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COMMON\TTS\&#1058;&#1054;&#1055;-&#1052;&#1054;&#1065;%20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55;&#1056;&#1045;&#1044;&#1045;&#1051;&#1068;&#1053;&#1067;&#1045;%20&#1058;&#1040;&#1056;&#1048;&#1060;&#1067;\&#1055;&#1056;&#1045;&#1044;&#1045;&#1051;&#1068;&#1053;&#1067;&#1045;%202019\&#1069;&#1051;&#1045;&#1050;&#1058;&#1056;&#1048;&#1063;&#1045;&#1057;&#1050;&#1040;&#1071;%20&#1069;&#1053;&#1045;&#1056;&#1043;&#1048;&#1071;\&#1057;&#1056;&#1045;&#1044;&#1053;&#1048;&#1049;%20&#1058;&#1040;&#1056;&#1048;&#1060;\MIN%20&#1080;%20MAX\&#1050;&#1086;&#1088;&#1079;&#1080;&#1085;&#1072;\PREDEL.ELEC.2019%20MIN%202%20&#1087;&#1086;&#1083;&#1091;&#1075;&#1086;&#1076;&#1080;&#107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ocserv\Documents%20and%20Settings\tto3\&#1056;&#1072;&#1073;&#1086;&#1095;&#1080;&#1081;%20&#1089;&#1090;&#1086;&#1083;\REESTR.HEAT.SOURCE.2015%20-%20&#1087;&#108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S-SLTARIF\Public\Users\ONE\Downloads\Users\User\Documents\&#1063;&#1080;&#1089;&#1090;&#1103;&#1082;&#1086;&#1074;&#1072;\&#1058;&#1072;&#1088;&#1080;&#1092;&#1099;%20&#1048;&#1088;&#1082;&#1091;&#1090;&#1089;&#1082;&#1072;&#1103;%20&#1086;&#1073;&#1083;&#1072;&#1089;&#1090;&#1100;\&#1052;&#1077;&#1090;&#1086;&#1076;&#1080;&#1082;&#1072;%2020-&#1101;\&#1052;&#1077;&#1090;&#1086;&#1076;&#1080;&#1082;&#1072;%2020-&#11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69;&#1082;&#1086;&#1085;&#1086;&#1084;&#1080;&#1095;&#1077;&#1089;&#1082;&#1080;&#1081;%20&#1086;&#1090;&#1076;&#1077;&#1083;/46/2015/46TE.ST%20&#1084;&#1072;&#1088;&#1090;.xlsb"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AS-SLTARIF\&#1069;&#1082;&#1086;&#1085;&#1086;&#1084;&#1080;&#1095;&#1077;&#1089;&#1082;&#1080;&#1081;%20&#1086;&#1090;&#1076;&#1077;&#1083;\46\2015\46TE.ST%20&#1084;&#1072;&#1088;&#1090;.xlsb"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Documents%20and%20Settings\rykov_ya\Local%20Settings\Temporary%20Internet%20Files\Content.IE5\Q7UJ6TYN\&#1052;&#1086;&#1085;&#1080;&#1090;&#1086;&#1088;&#1080;&#1085;&#1075;%20_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52;&#1086;&#1080;%20&#1076;&#1086;&#1082;&#1091;&#1084;&#1077;&#1085;&#1090;&#1099;/&#1056;&#1072;&#1073;&#1086;&#1095;&#1080;&#1081;%20&#1089;&#1090;&#1086;&#1083;/&#1056;&#1045;&#1043;&#1059;&#1051;&#1048;&#1056;&#1054;&#1042;&#1040;&#1053;&#1048;&#1045;%20%20&#1085;&#1072;%202015&#1075;/&#1044;&#1054;&#1051;&#1043;&#1054;&#1057;&#1056;&#1054;&#1063;&#1050;&#1040;/SUMMARY.BALANCE.CALC.TARIFF.VSNA.2013YEAR_&#1076;&#1086;&#1073;&#1072;&#1074;&#1086;&#1095;&#108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NES\&#1047;&#1072;&#1097;&#1080;&#1090;&#1072;%20&#1096;&#1080;&#108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69;&#1082;&#1086;&#1085;&#1086;&#1084;&#1080;&#1095;&#1077;&#1089;&#1082;&#1080;&#1081;%20&#1086;&#1090;&#1076;&#1077;&#1083;\46\2015\46&#1069;&#1069;\&#1082;&#1086;&#1088;&#1088;&#1077;&#1082;&#1090;&#1080;&#1088;&#1086;&#1074;&#1082;&#1080;_31.05.16\46EP.ST_201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069;&#1085;&#1077;&#1088;&#1075;&#1086;&#1089;&#1073;&#1099;&#1090;/&#1054;&#1090;&#1076;&#1077;&#1083;%20&#1069;&#1085;&#1077;&#1088;&#1075;&#1086;&#1089;&#1073;&#1099;&#1090;%202015/&#1060;&#1086;&#1088;&#1084;&#1072;%2046-&#1058;&#1069;%202015/01_2015/&#1050;&#1072;&#1084;&#1095;&#1072;&#1090;&#1089;&#1082;&#1080;&#1081;%20&#1082;&#1088;&#1072;&#1081;%20&#1079;&#1072;&#1082;&#1088;&#1099;&#1090;/46TE.ST&#1055;&#1077;&#1090;&#1088;&#1086;&#1087;&#1072;&#1074;&#1083;&#1086;&#1074;&#1089;&#1082;-&#1050;&#1072;&#1084;&#1095;.%2001.15.xlsb"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AS-SLTARIF\&#1069;&#1085;&#1077;&#1088;&#1075;&#1086;&#1089;&#1073;&#1099;&#1090;\&#1054;&#1090;&#1076;&#1077;&#1083;%20&#1069;&#1085;&#1077;&#1088;&#1075;&#1086;&#1089;&#1073;&#1099;&#1090;%202015\&#1060;&#1086;&#1088;&#1084;&#1072;%2046-&#1058;&#1069;%202015\01_2015\&#1050;&#1072;&#1084;&#1095;&#1072;&#1090;&#1089;&#1082;&#1080;&#1081;%20&#1082;&#1088;&#1072;&#1081;%20&#1079;&#1072;&#1082;&#1088;&#1099;&#1090;\46TE.ST&#1055;&#1077;&#1090;&#1088;&#1086;&#1087;&#1072;&#1074;&#1083;&#1086;&#1074;&#1089;&#1082;-&#1050;&#1072;&#1084;&#1095;.%2001.15.xlsb"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9&#1084;&#1077;&#1089;.14\46%20&#1058;&#1045;\46TE.2011(v2.0)%20&#1103;&#1085;&#1074;&#1072;&#1088;&#1100;%20201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s-SLTARIF\Desktop\9&#1084;&#1077;&#1089;.14\46%20&#1058;&#1045;\46TE.2011(v2.0)%20&#1103;&#1085;&#1074;&#1072;&#1088;&#1100;%2020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eias.ru/Documents%20and%20Settings/Krakozyabra/&#1056;&#1072;&#1073;&#1086;&#1095;&#1080;&#1081;%20&#1089;&#1090;&#1086;&#1083;/CAODMFKT%20(&#1087;&#1088;&#1086;&#1089;&#1084;&#1086;&#1090;&#1088;&#1077;&#108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FORM1\s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Y:\Documents%20and%20Settings\&#1040;&#1085;&#1090;&#1086;&#1085;\&#1056;&#1072;&#1073;&#1086;&#1095;&#1080;&#1081;%20&#1089;&#1090;&#1086;&#1083;\BALANCE.WARM.2007.FAC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common\&#1054;&#1090;&#1076;&#1077;&#1083;%20&#1087;&#1077;&#1088;&#1089;&#1087;&#1077;&#1082;&#1090;&#1080;&#1074;&#1085;&#1086;&#1075;&#1086;%20&#1088;&#1072;&#1079;&#1074;&#1080;&#1090;&#1080;&#1103;%20&#1101;&#1083;&#1077;&#1082;&#1090;&#1088;&#1086;&#1101;&#1085;&#1077;&#1088;&#1075;&#1077;&#1090;&#1080;&#1082;&#1080;\&#1060;&#1086;&#1088;&#1084;&#1072;%2046%20&#1069;&#1069;\&#1075;.%20&#1052;&#1086;&#1089;&#1082;&#1074;&#1072;\&#1043;&#1086;&#1076;\&#1054;&#1040;&#1054;%20&#1052;&#1086;&#1089;&#1082;&#1086;&#1074;&#1089;&#1082;&#1072;&#1103;%20&#1086;&#1073;&#1098;&#1077;&#1076;&#1080;&#1085;&#1077;&#1085;&#1085;&#1072;&#1103;%20&#1101;&#1083;&#1077;&#1082;&#1090;&#1088;&#1086;&#1089;&#1077;&#1090;&#1077;&#1074;&#1072;&#1103;%20&#1082;&#1086;&#1084;&#1087;&#1072;&#1085;&#1080;&#11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Documents%20and%20Settings\&#1056;&#1086;&#1089;&#1089;&#1086;&#1083;&#1086;&#1074;.GPES\&#1056;&#1072;&#1073;&#1086;&#1095;&#1080;&#1081;%20&#1089;&#1090;&#1086;&#1083;\2002\&#1054;&#1090;&#1095;&#1077;&#1090;&#1099;%20&#1076;&#1083;&#1103;%20&#1040;&#1055;\&#1051;&#1072;&#1074;&#1088;&#1086;&#1074;&#107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mas\e\Documents%20and%20Settings\&#1057;&#1086;&#1083;&#1086;&#1074;&#1100;&#1077;&#1074;%20&#1040;&#1085;&#1090;&#1086;&#1085;\&#1056;&#1072;&#1073;&#1086;&#1095;&#1080;&#1081;%20&#1089;&#1090;&#1086;&#1083;\&#1046;&#1050;&#1059;_&#1087;&#1088;&#1086;&#1077;&#1082;&#109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1044;&#1086;&#1082;&#1091;&#1084;&#1077;&#1085;&#1090;&#1099;%20&#1060;&#1069;&#1054;\&#1047;&#1040;&#1056;&#1040;&#1052;&#1040;&#1043;\&#1047;&#1072;&#1090;&#1088;&#1072;&#1090;&#1099;%20&#1047;&#1072;&#1088;&#1072;&#1084;&#1072;&#1075;&#1072;%202009-2013&#1075;&#1075;._&#1080;&#1079;&#108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Documents%20and%20Settings\&#1040;&#1083;&#1077;&#1085;&#1072;.ZARAMAG1.000\Application%20Data\Microsoft\Excel\&#1058;&#1072;&#1088;&#1080;&#1092;%20-%20&#1074;&#1077;&#1089;&#1100;%20&#1087;&#1077;&#1088;&#1077;&#1095;&#1077;&#1085;&#1100;%202009%2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Documents%20and%20Settings\plandv2\Local%20Settings\Temporary%20Internet%20Files\Content.IE5\CF1BQEF1\&#1079;&#1072;&#1103;&#1074;&#1082;&#1072;%20&#1085;&#1072;%20&#1087;&#1086;&#1076;&#1082;&#1083;&#1102;&#1095;&#1077;&#1085;&#1080;&#107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1044;&#1077;&#1087;&#1072;&#1088;&#1090;&#1072;&#1084;&#1077;&#1085;&#1090;\&#1058;&#1072;&#1088;&#1080;&#1092;&#1085;&#1086;&#1081;%20&#1087;&#1086;&#1083;&#1080;&#1090;&#1080;&#1082;&#1080;\&#1058;&#1072;&#1088;&#1080;&#1092;&#1085;&#1072;&#1103;%20&#1082;&#1072;&#1084;&#1087;&#1072;&#1085;&#1080;&#1103;%202011%20&#1075;&#1086;&#1076;&#1072;\&#1060;&#1054;&#1056;&#1052;&#1040;&#1058;&#1067;%20&#1044;&#1051;&#1071;%20&#1057;&#1054;&#1043;&#1051;&#1040;&#1057;&#1054;&#1042;&#1040;&#1053;&#1048;&#1071;\&#1055;&#1088;&#1080;&#1083;&#1086;&#1078;&#1077;&#1085;&#1080;&#1103;.%20&#1056;&#1072;&#1089;&#1095;&#1077;&#1090;%20&#1090;&#1072;&#1088;&#1080;&#1092;&#1072;%20&#1074;%20&#1096;&#1072;&#1073;&#1083;&#1086;&#1085;&#1077;%20&#1045;&#1048;&#1040;&#1057;(&#1085;&#1077;&#1094;&#1077;&#1085;&#1086;&#1074;&#1072;&#1103;%20&#1079;&#1086;&#1085;&#1072;).NCZ.20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41;&#1080;&#1079;&#1085;&#1077;&#1089;%20-&#1087;&#1083;&#1072;&#1085;%20&#1090;&#1077;&#1087;&#1083;&#1086;%202009\&#1058;&#1077;&#1087;&#1083;&#1086;%20&#1087;&#1088;&#1086;&#1077;&#1082;&#1090;%202009&#1075;&#1086;&#1076;%2027.03.08&#1075;.%20%20&#1054;&#1040;&#1054;%20&#1050;&#1058;&#1069;\&#1057;&#1088;&#1086;&#1082;%20&#1076;&#1086;%2012.03.08\&#1048;&#1085;&#1092;%20&#1076;&#1083;&#1103;%20&#1056;&#1069;&#1050;%20&#1076;&#1086;%2015.03.08&#1075;\&#1056;&#1069;&#1050;%202007&#1075;.%20&#1058;&#1077;&#1087;&#1083;&#1086;&#1074;&#1086;&#1081;%20&#1073;&#1072;&#1083;&#1072;&#1085;&#1089;%20&#1085;&#1072;%202008%20(&#1055;&#1069;&#105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o-s-01\_DFS\Documents%20and%20Settings\budzhet2\&#1056;&#1072;&#1073;&#1086;&#1095;&#1080;&#1081;%20&#1089;&#1090;&#1086;&#1083;\Excel%20Services\&#1055;&#1060;&#1055;%20-%20&#1087;&#1083;&#1072;&#1085;%2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as-SLTARIF\&#1056;&#1072;&#1073;&#1086;&#1095;&#1080;&#1081;%20&#1089;&#1090;&#1086;&#1083;\&#1041;&#1080;&#1079;&#1085;&#1077;&#1089;%20-&#1087;&#1083;&#1072;&#1085;%20&#1090;&#1077;&#1087;&#1083;&#1086;%202009\&#1058;&#1077;&#1087;&#1083;&#1086;%20&#1087;&#1088;&#1086;&#1077;&#1082;&#1090;%202009&#1075;&#1086;&#1076;%2027.03.08&#1075;.%20%20&#1054;&#1040;&#1054;%20&#1050;&#1058;&#1069;\&#1057;&#1088;&#1086;&#1082;%20&#1076;&#1086;%2012.03.08\&#1048;&#1085;&#1092;%20&#1076;&#1083;&#1103;%20&#1056;&#1069;&#1050;%20&#1076;&#1086;%2015.03.08&#1075;\&#1056;&#1069;&#1050;%202007&#1075;.%20&#1058;&#1077;&#1087;&#1083;&#1086;&#1074;&#1086;&#1081;%20&#1073;&#1072;&#1083;&#1072;&#1085;&#1089;%20&#1085;&#1072;%202008%20(&#1055;&#1069;&#105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1050;&#1086;&#1085;&#1092;&#1080;&#1076;&#1077;&#1085;&#1094;&#1080;&#1072;&#1083;&#1100;&#1085;&#1099;&#1081;%20&#1086;&#1073;&#1084;&#1077;&#1085;\PO\&#1058;&#1072;&#1088;&#1080;&#1092;&#1099;%202005%20&#1075;\PO\TBEXC\TOLMASSH.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eias.ru/Documents%20and%20Settings/vgrishanov/&#1056;&#1072;&#1073;&#1086;&#1095;&#1080;&#1081;%20&#1089;&#1090;&#1086;&#1083;/CA9O4V99(%20%20&#1074;&#1080;&#1079;&#1080;&#1088;&#1086;&#1074;&#1072;&#1085;&#1080;&#1077;251207%20&#1091;&#1090;&#1086;&#109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1056;&#1072;&#1073;&#1086;&#1095;&#1080;&#1081;%20&#1089;&#1090;&#1086;&#1083;\&#1056;&#1045;&#1043;&#1059;&#1051;&#1048;&#1056;&#1054;&#1042;&#1040;&#1053;&#1048;&#1045;%20%20&#1085;&#1072;%202015&#1075;\&#1044;&#1054;&#1051;&#1043;&#1054;&#1057;&#1056;&#1054;&#1063;&#1050;&#1040;\SUMMARY.BALANCE.CALC.TARIFF.VSNA.2013YEAR_&#1076;&#1086;&#1073;&#1072;&#1074;&#1086;&#1095;&#108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Peshkova-AV/AppData/Local/Microsoft/Windows/Temporary%20Internet%20Files/Content.Outlook/U8INPJH8/FORM3.1.2017(v1.0)_&#1059;&#1052;&#1080;&#105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AS-SLTARIF\Users\Peshkova-AV\AppData\Local\Microsoft\Windows\Temporary%20Internet%20Files\Content.Outlook\U8INPJH8\FORM3.1.2017(v1.0)_&#1059;&#1052;&#1080;&#105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lmatov\&#1048;&#1085;&#1074;&#1077;&#1089;&#1090;&#1087;&#1088;&#1086;&#1077;&#1082;&#1090;\27%20&#1086;&#1082;&#1090;&#1103;&#1073;&#1088;&#1103;%20-%20&#1095;&#1072;&#1089;%20X\baz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58;&#1077;&#1087;&#1083;&#1086;%20&#1087;&#1088;&#1086;&#1077;&#1082;&#1090;%2027.06.%202008&#1075;.%20&#1054;&#1040;&#1054;%20&#1050;&#1058;&#1069;\Documents%20and%20Settings\&#1040;&#1076;&#1084;&#1080;&#1085;&#1080;&#1089;&#1090;&#1088;&#1072;&#1090;&#1086;&#1088;\Local%20Settings\Temporary%20Internet%20Files\Content.IE5\CHMRGHYR\&#1052;&#1086;&#1085;&#1080;&#1090;&#1086;&#1088;&#1080;&#1088;&#1075;%20&#1087;&#1086;%20&#1042;&#1054;%20&#1085;&#1072;%202008%20&#1075;&#1086;&#1076;%20j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as-SLTARIF\&#1056;&#1072;&#1073;&#1086;&#1095;&#1080;&#1081;%20&#1089;&#1090;&#1086;&#1083;\&#1058;&#1077;&#1087;&#1083;&#1086;%20&#1087;&#1088;&#1086;&#1077;&#1082;&#1090;%2027.06.%202008&#1075;.%20&#1054;&#1040;&#1054;%20&#1050;&#1058;&#1069;\Documents%20and%20Settings\&#1040;&#1076;&#1084;&#1080;&#1085;&#1080;&#1089;&#1090;&#1088;&#1072;&#1090;&#1086;&#1088;\Local%20Settings\Temporary%20Internet%20Files\Content.IE5\CHMRGHYR\&#1052;&#1086;&#1085;&#1080;&#1090;&#1086;&#1088;&#1080;&#1088;&#1075;%20&#1087;&#1086;%20&#1042;&#1054;%20&#1085;&#1072;%202008%20&#1075;&#1086;&#1076;%20j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eias.ru/files/shablon/orep.inv.net/OREP.INV.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1052;&#1086;&#1080;%20&#1076;&#1086;&#1082;&#1091;&#1084;&#1077;&#1085;&#1090;&#1099;\&#1055;&#1080;&#1083;&#1086;&#1090;%20%20&#1041;&#1080;&#1079;&#1085;&#1077;&#1089;%20-%20&#1087;&#1083;&#1072;&#1085;\tables%20&#1092;&#1086;&#1088;&#1084;&#109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1058;&#1077;&#1087;&#1083;&#1086;%20&#1087;&#1088;&#1086;&#1077;&#1082;&#1090;%2027.06.%202008&#1075;.%20&#1054;&#1040;&#1054;%20&#1050;&#1058;&#1069;\&#1056;&#1072;&#1073;&#1086;&#1095;&#1072;&#1103;%20&#1087;&#1072;&#1087;&#1082;&#1072;%20(&#1053;&#1055;)\&#1055;&#1088;&#1080;&#1084;&#1077;&#1088;&#1099;%20&#1096;&#1072;&#1073;&#1083;&#1086;&#1085;&#1086;&#1074;%20(&#1060;&#1054;&#1058;,%20&#1048;&#1053;&#1042;,%20&#1046;&#1050;&#1059;)\&#1073;&#1072;&#1083;&#1072;&#1085;&#1089;&#1099;_2007\WARM.2007YEAR\WARM.BALANCE.2007YEAR%20ver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as-SLTARIF\&#1056;&#1072;&#1073;&#1086;&#1095;&#1080;&#1081;%20&#1089;&#1090;&#1086;&#1083;\&#1058;&#1077;&#1087;&#1083;&#1086;%20&#1087;&#1088;&#1086;&#1077;&#1082;&#1090;%2027.06.%202008&#1075;.%20&#1054;&#1040;&#1054;%20&#1050;&#1058;&#1069;\&#1056;&#1072;&#1073;&#1086;&#1095;&#1072;&#1103;%20&#1087;&#1072;&#1087;&#1082;&#1072;%20(&#1053;&#1055;)\&#1055;&#1088;&#1080;&#1084;&#1077;&#1088;&#1099;%20&#1096;&#1072;&#1073;&#1083;&#1086;&#1085;&#1086;&#1074;%20(&#1060;&#1054;&#1058;,%20&#1048;&#1053;&#1042;,%20&#1046;&#1050;&#1059;)\&#1073;&#1072;&#1083;&#1072;&#1085;&#1089;&#1099;_2007\WARM.2007YEAR\WARM.BALANCE.2007YEAR%20ver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Stream\&#1064;&#1072;&#1073;&#1083;&#1086;&#1085;\work\&#1041;&#1072;&#1083;&#1072;&#1085;&#1089;&#1099;\&#1057;&#1044;&#1077;&#1083;&#1072;&#1085;&#1086;1\ias$FI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lan2\&#1084;&#1086;&#1080;%20&#1076;&#1086;&#1082;&#1091;&#1084;&#1077;&#1085;&#1090;&#1099;\DOCUME~1\7FFE~1\LOCALS~1\Temp\Rar$DI00.344\warm.balance.2007yea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as-SLTARIF\&#1052;&#1086;&#1080;%20&#1076;&#1086;&#1082;&#1091;&#1084;&#1077;&#1085;&#1090;&#1099;\&#1055;&#1088;&#1077;&#1076;&#1077;&#1083;&#1100;&#1085;&#1099;&#1077;%20&#1080;&#1085;&#1076;&#1077;&#1082;&#1089;&#1099;\&#1052;&#1086;&#1085;&#1080;&#1090;&#1086;&#1088;&#1080;&#1085;&#1075;%20&#1087;&#1088;&#1086;&#1075;&#1085;&#1086;&#1079;%202008%20&#1075;\&#1064;&#1072;&#1073;&#1083;&#1086;&#1085;&#1099;\VODOOT.BALANCE.2007YEAR.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as-SLTARIF\&#1058;&#1072;&#1090;&#1100;&#1103;&#1085;&#1072;\&#1052;&#1086;&#1080;%20&#1076;&#1086;&#1082;&#1091;&#1084;&#1077;&#1085;&#1090;&#1099;\&#1055;&#1088;&#1077;&#1076;&#1077;&#1083;&#1100;&#1085;&#1099;&#1077;%20&#1080;&#1085;&#1076;&#1077;&#1082;&#1089;&#1099;\&#1052;&#1086;&#1085;&#1080;&#1090;&#1086;&#1088;&#1080;&#1085;&#1075;%20&#1087;&#1088;&#1086;&#1075;&#1085;&#1086;&#1079;%202008%20&#1075;\&#1064;&#1072;&#1073;&#1083;&#1086;&#1085;&#1099;\VODOOT.BALANCE.2007YEAR.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ltarif-045\&#1084;&#1086;&#1080;%20&#1076;&#1086;&#1082;&#1091;&#1084;&#1077;&#1085;&#1090;&#1099;\Users\ONE\Downloads\Users\User\AppData\Local\Temp\Rar$DI00.050\&#1056;&#1072;&#1089;&#1095;&#1077;&#1090;%20&#1090;&#1072;&#1088;&#1080;&#1092;&#1086;&#1074;%20&#1085;&#1072;%202011&#1075;.%20&#1074;%20&#1075;&#1088;&#1072;&#1085;&#1080;&#1094;&#1072;&#1093;%20&#1048;&#1088;&#1082;&#1091;&#1090;&#1089;&#1082;&#1086;&#1081;%20&#1086;&#1073;&#1083;&#1072;&#1089;&#1090;&#108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ltarif-045\&#1058;&#1072;&#1090;&#1100;&#1103;&#1085;&#1072;\&#1052;&#1086;&#1080;%20&#1076;&#1086;&#1082;&#1091;&#1084;&#1077;&#1085;&#1090;&#1099;\&#1055;&#1088;&#1077;&#1076;&#1077;&#1083;&#1100;&#1085;&#1099;&#1077;%20&#1080;&#1085;&#1076;&#1077;&#1082;&#1089;&#1099;\&#1052;&#1086;&#1085;&#1080;&#1090;&#1086;&#1088;&#1080;&#1085;&#1075;%20&#1087;&#1088;&#1086;&#1075;&#1085;&#1086;&#1079;%202008%20&#1075;\&#1064;&#1072;&#1073;&#1083;&#1086;&#1085;&#1099;\VODOOT.BALANCE.2007YEA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Ф-53 1кв02 скорр"/>
      <sheetName val="УФ-53 1кв 2002 факт "/>
      <sheetName val="УФ-53 2кв02 скорр"/>
      <sheetName val="УФ-53 3кв02скорр"/>
      <sheetName val="УФ-53 4кв02 скорр"/>
      <sheetName val="УФ-53 2002 всего"/>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ид для табл.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мар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ПОСЭ (январь)"/>
      <sheetName val="рост.зп"/>
      <sheetName val="Выпадающие списки"/>
      <sheetName val="Ком потери"/>
      <sheetName val="списки"/>
      <sheetName val="InputTI"/>
      <sheetName val="Позиция"/>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Контроль"/>
      <sheetName val="Отопление"/>
      <sheetName val="постоянные затраты"/>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ДЗО"/>
      <sheetName val="месяц"/>
      <sheetName val="1квартал"/>
      <sheetName val="6мес"/>
      <sheetName val="9мес"/>
      <sheetName val="12мес"/>
      <sheetName val="Заголовок"/>
      <sheetName val="Tier1"/>
      <sheetName val="Прил.6 Отчислени соц обесп"/>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TEHSHEET"/>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9. Смета затрат"/>
      <sheetName val="11 Прочие_расчет"/>
      <sheetName val="10. БДР"/>
      <sheetName val="Ставка С1"/>
      <sheetName val="кол-во 201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5.1-опер.расх 1 год"/>
      <sheetName val="5.2-опер.рас ПП"/>
      <sheetName val="5.3-неподк.расх."/>
      <sheetName val="5.4-ресурсы"/>
      <sheetName val="5.5-экономия ОР"/>
      <sheetName val="5.6-экономия ПТ"/>
      <sheetName val="5.7-экономия ПР"/>
      <sheetName val="5.9-НВВ"/>
      <sheetName val="FES"/>
    </sheetNames>
    <definedNames>
      <definedName name="_tt1" refersTo="#ССЫЛКА!" sheetId="1"/>
      <definedName name="bbbbbb" refersTo="#ССЫЛКА!" sheetId="1"/>
      <definedName name="bnmnm" refersTo="#ССЫЛКА!" sheetId="1"/>
      <definedName name="ccc" refersTo="#ССЫЛКА!" sheetId="1"/>
      <definedName name="ccccdc" refersTo="#ССЫЛКА!" sheetId="1"/>
      <definedName name="cvfds" refersTo="#ССЫЛКА!" sheetId="1"/>
      <definedName name="dddddddd" refersTo="#ССЫЛКА!" sheetId="1"/>
      <definedName name="fffffffff" refersTo="#ССЫЛКА!" sheetId="1"/>
      <definedName name="kbcn" refersTo="#ССЫЛКА!" sheetId="1"/>
      <definedName name="kk" refersTo="#ССЫЛКА!" sheetId="1"/>
      <definedName name="n" refersTo="#ССЫЛКА!" sheetId="1"/>
      <definedName name="qasec" refersTo="#ССЫЛКА!" sheetId="1"/>
      <definedName name="qqq" refersTo="#ССЫЛКА!" sheetId="1"/>
      <definedName name="qqqq" refersTo="#ССЫЛКА!" sheetId="1"/>
      <definedName name="qwecn" refersTo="#ССЫЛКА!" sheetId="1"/>
      <definedName name="qwer" refersTo="#ССЫЛКА!" sheetId="1"/>
      <definedName name="qwertyt" refersTo="#ССЫЛКА!" sheetId="1"/>
      <definedName name="qwertyu" refersTo="#ССЫЛКА!" sheetId="1"/>
      <definedName name="qwertyui" refersTo="#ССЫЛКА!" sheetId="1"/>
      <definedName name="qwsde" refersTo="#ССЫЛКА!" sheetId="1"/>
      <definedName name="qwxxd" refersTo="#ССЫЛКА!" sheetId="1"/>
      <definedName name="rr" refersTo="#ССЫЛКА!" sheetId="1"/>
      <definedName name="sd" refersTo="#ССЫЛКА!" sheetId="1"/>
      <definedName name="tt" refersTo="#ССЫЛКА!" sheetId="1"/>
      <definedName name="vbh" refersTo="#ССЫЛКА!" sheetId="1"/>
      <definedName name="xdgfg" refersTo="#ССЫЛКА!" sheetId="1"/>
      <definedName name="абон.пл" refersTo="#ССЫЛКА!" sheetId="1"/>
      <definedName name="авт" refersTo="#ССЫЛКА!" sheetId="1"/>
      <definedName name="ан" refersTo="#ССЫЛКА!" sheetId="1"/>
      <definedName name="анализ" refersTo="#ССЫЛКА!" sheetId="1"/>
      <definedName name="ап" refersTo="#ССЫЛКА!" sheetId="1"/>
      <definedName name="дд" refersTo="#ССЫЛКА!" sheetId="1"/>
      <definedName name="зз" refersTo="#ССЫЛКА!" sheetId="1"/>
      <definedName name="Зин" refersTo="#ССЫЛКА!" sheetId="1"/>
      <definedName name="к1" refersTo="#ССЫЛКА!" sheetId="1"/>
      <definedName name="л" refersTo="#ССЫЛКА!" sheetId="1"/>
      <definedName name="лист" refersTo="#ССЫЛКА!" sheetId="1"/>
      <definedName name="лист1" refersTo="#ССЫЛКА!" sheetId="1"/>
      <definedName name="лист2" refersTo="#ССЫЛКА!" sheetId="1"/>
      <definedName name="лл" refersTo="#ССЫЛКА!" sheetId="1"/>
      <definedName name="мс" refersTo="#ССЫЛКА!" sheetId="1"/>
      <definedName name="план" refersTo="#ССЫЛКА!" sheetId="1"/>
      <definedName name="пром." refersTo="#ССЫЛКА!" sheetId="1"/>
      <definedName name="проч" refersTo="#ССЫЛКА!" sheetId="1"/>
      <definedName name="проч.расх" refersTo="#ССЫЛКА!" sheetId="1"/>
      <definedName name="расх" refersTo="#ССЫЛКА!" sheetId="1"/>
      <definedName name="РГРЭС" refersTo="#ССЫЛКА!" sheetId="1"/>
      <definedName name="рем" refersTo="#ССЫЛКА!" sheetId="1"/>
      <definedName name="сель" refersTo="#ССЫЛКА!" sheetId="1"/>
      <definedName name="сельск.хоз" refersTo="#ССЫЛКА!" sheetId="1"/>
      <definedName name="ссс" refersTo="#ССЫЛКА!" sheetId="1"/>
      <definedName name="тов" refersTo="#ССЫЛКА!" sheetId="1"/>
      <definedName name="тома" refersTo="#ССЫЛКА!" sheetId="1"/>
      <definedName name="три" refersTo="#ССЫЛКА!" sheetId="1"/>
      <definedName name="УФ56ОТ" refersTo="#ССЫЛКА!" sheetId="1"/>
      <definedName name="фф" refersTo="#ССЫЛКА!" sheetId="1"/>
      <definedName name="щ" refersTo="#ССЫЛКА!" sheetId="1"/>
      <definedName name="ывы" refersTo="#ССЫЛКА!" sheetId="1"/>
      <definedName name="Южные" refersTo="#ССЫЛКА!"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23"/>
      <sheetName val="Заголовок2"/>
      <sheetName val="Заголовок"/>
      <sheetName val="Инструкция"/>
      <sheetName val="1"/>
      <sheetName val="справочно"/>
      <sheetName val="regs"/>
      <sheetName val="Регионы"/>
      <sheetName val="Лист1"/>
      <sheetName val="3.6."/>
      <sheetName val="Лист"/>
      <sheetName val="навигация"/>
      <sheetName val="Т12"/>
      <sheetName val="Т3"/>
    </sheetNames>
    <sheetDataSet>
      <sheetData sheetId="0"/>
      <sheetData sheetId="1"/>
      <sheetData sheetId="2"/>
      <sheetData sheetId="3"/>
      <sheetData sheetId="4"/>
      <sheetData sheetId="5">
        <row r="6">
          <cell r="K6" t="str">
            <v>Выберите регион из списка…</v>
          </cell>
        </row>
        <row r="7">
          <cell r="K7" t="str">
            <v>Агинский Бурятский автономный округ</v>
          </cell>
        </row>
        <row r="8">
          <cell r="K8" t="str">
            <v>Алтайский край</v>
          </cell>
        </row>
        <row r="9">
          <cell r="K9" t="str">
            <v>Амурская область</v>
          </cell>
        </row>
        <row r="10">
          <cell r="K10" t="str">
            <v>Архангельская область</v>
          </cell>
        </row>
        <row r="11">
          <cell r="K11" t="str">
            <v>Астраханская область</v>
          </cell>
        </row>
        <row r="12">
          <cell r="K12" t="str">
            <v>Белгородская область</v>
          </cell>
        </row>
        <row r="13">
          <cell r="K13" t="str">
            <v>Брянская область</v>
          </cell>
        </row>
        <row r="14">
          <cell r="K14" t="str">
            <v>Владимирская область</v>
          </cell>
        </row>
        <row r="15">
          <cell r="K15" t="str">
            <v>Волгоградская область</v>
          </cell>
        </row>
        <row r="16">
          <cell r="K16" t="str">
            <v>Вологодская область</v>
          </cell>
        </row>
        <row r="17">
          <cell r="K17" t="str">
            <v>Воронежская область</v>
          </cell>
        </row>
        <row r="18">
          <cell r="K18" t="str">
            <v>Еврейская автономная область</v>
          </cell>
        </row>
        <row r="19">
          <cell r="K19" t="str">
            <v>Ивановская область</v>
          </cell>
        </row>
        <row r="20">
          <cell r="K20" t="str">
            <v>Иркутская область</v>
          </cell>
        </row>
        <row r="21">
          <cell r="K21" t="str">
            <v>Кабардино-Балкарская республика</v>
          </cell>
        </row>
        <row r="22">
          <cell r="K22" t="str">
            <v>Калининградская область</v>
          </cell>
        </row>
        <row r="23">
          <cell r="K23" t="str">
            <v>Калужская область</v>
          </cell>
        </row>
        <row r="24">
          <cell r="K24" t="str">
            <v>Камчатская область</v>
          </cell>
        </row>
        <row r="25">
          <cell r="K25" t="str">
            <v>Карачаево-Черкесская республика</v>
          </cell>
        </row>
        <row r="26">
          <cell r="K26" t="str">
            <v>Кемеровская область</v>
          </cell>
        </row>
        <row r="27">
          <cell r="K27" t="str">
            <v>Кировская область</v>
          </cell>
        </row>
        <row r="28">
          <cell r="K28" t="str">
            <v>Корякский автономный округ</v>
          </cell>
        </row>
        <row r="29">
          <cell r="K29" t="str">
            <v>Костромская область</v>
          </cell>
        </row>
        <row r="30">
          <cell r="K30" t="str">
            <v>Краснодарский край</v>
          </cell>
        </row>
        <row r="31">
          <cell r="K31" t="str">
            <v>Красноярский край</v>
          </cell>
        </row>
        <row r="32">
          <cell r="K32" t="str">
            <v>Курганская область</v>
          </cell>
        </row>
        <row r="33">
          <cell r="K33" t="str">
            <v>Курская область</v>
          </cell>
        </row>
        <row r="34">
          <cell r="K34" t="str">
            <v>Ленинградская область</v>
          </cell>
        </row>
        <row r="35">
          <cell r="K35" t="str">
            <v>Липецкая область</v>
          </cell>
        </row>
        <row r="36">
          <cell r="K36" t="str">
            <v>Магаданская область</v>
          </cell>
        </row>
        <row r="37">
          <cell r="K37" t="str">
            <v>г. Москва</v>
          </cell>
        </row>
        <row r="38">
          <cell r="K38" t="str">
            <v>Московская область</v>
          </cell>
        </row>
        <row r="39">
          <cell r="K39" t="str">
            <v>Мурманская область</v>
          </cell>
        </row>
        <row r="40">
          <cell r="K40" t="str">
            <v>Ненецкий автономный округ</v>
          </cell>
        </row>
        <row r="41">
          <cell r="K41" t="str">
            <v>Нижегородская область</v>
          </cell>
        </row>
        <row r="42">
          <cell r="K42" t="str">
            <v>Новгородская область</v>
          </cell>
        </row>
        <row r="43">
          <cell r="K43" t="str">
            <v>Новосибирская область</v>
          </cell>
        </row>
        <row r="44">
          <cell r="K44" t="str">
            <v>Омская область</v>
          </cell>
        </row>
        <row r="45">
          <cell r="K45" t="str">
            <v>Оренбургская область</v>
          </cell>
        </row>
        <row r="46">
          <cell r="K46" t="str">
            <v>Орловская область</v>
          </cell>
        </row>
        <row r="47">
          <cell r="K47" t="str">
            <v>Пензенская область</v>
          </cell>
        </row>
        <row r="48">
          <cell r="K48" t="str">
            <v>Пермский край</v>
          </cell>
        </row>
        <row r="49">
          <cell r="K49" t="str">
            <v>Приморский край</v>
          </cell>
        </row>
        <row r="50">
          <cell r="K50" t="str">
            <v>Псковская область</v>
          </cell>
        </row>
        <row r="51">
          <cell r="K51" t="str">
            <v>Республика Адыгея</v>
          </cell>
        </row>
        <row r="52">
          <cell r="K52" t="str">
            <v>Республика Алтай</v>
          </cell>
        </row>
        <row r="53">
          <cell r="K53" t="str">
            <v>Республика Башкортостан</v>
          </cell>
        </row>
        <row r="54">
          <cell r="K54" t="str">
            <v>Республика Бурятия</v>
          </cell>
        </row>
        <row r="55">
          <cell r="K55" t="str">
            <v>Республика Дагестан</v>
          </cell>
        </row>
        <row r="56">
          <cell r="K56" t="str">
            <v>Республика Ингушетия</v>
          </cell>
        </row>
        <row r="57">
          <cell r="K57" t="str">
            <v>Республика Калмыкия</v>
          </cell>
        </row>
        <row r="58">
          <cell r="K58" t="str">
            <v>Республика Карелия</v>
          </cell>
        </row>
        <row r="59">
          <cell r="K59" t="str">
            <v>Республика Коми</v>
          </cell>
        </row>
        <row r="60">
          <cell r="K60" t="str">
            <v>Республика Марий Эл</v>
          </cell>
        </row>
        <row r="61">
          <cell r="K61" t="str">
            <v>Республика Мордовия</v>
          </cell>
        </row>
        <row r="62">
          <cell r="K62" t="str">
            <v>Республика Саха (Якутия)</v>
          </cell>
        </row>
        <row r="63">
          <cell r="K63" t="str">
            <v>Республика Северная Осетия-Алания</v>
          </cell>
        </row>
        <row r="64">
          <cell r="K64" t="str">
            <v>Республика Татарстан</v>
          </cell>
        </row>
        <row r="65">
          <cell r="K65" t="str">
            <v>Республика Тыва</v>
          </cell>
        </row>
        <row r="66">
          <cell r="K66" t="str">
            <v>Республика Хакасия</v>
          </cell>
        </row>
        <row r="67">
          <cell r="K67" t="str">
            <v>Ростовская область</v>
          </cell>
        </row>
        <row r="68">
          <cell r="K68" t="str">
            <v>Рязанская область</v>
          </cell>
        </row>
        <row r="69">
          <cell r="K69" t="str">
            <v>Самарская область</v>
          </cell>
        </row>
        <row r="70">
          <cell r="K70" t="str">
            <v>г.Санкт-Петербург</v>
          </cell>
        </row>
        <row r="71">
          <cell r="K71" t="str">
            <v>Саратовская область</v>
          </cell>
        </row>
        <row r="72">
          <cell r="K72" t="str">
            <v>Сахалинская область</v>
          </cell>
        </row>
        <row r="73">
          <cell r="K73" t="str">
            <v>Свердловская область</v>
          </cell>
        </row>
        <row r="74">
          <cell r="K74" t="str">
            <v>Смоленская область</v>
          </cell>
        </row>
        <row r="75">
          <cell r="K75" t="str">
            <v>Ставропольский край</v>
          </cell>
        </row>
        <row r="76">
          <cell r="K76" t="str">
            <v>Тамбовская область</v>
          </cell>
        </row>
        <row r="77">
          <cell r="K77" t="str">
            <v>Тверская область</v>
          </cell>
        </row>
        <row r="78">
          <cell r="K78" t="str">
            <v>Томская область</v>
          </cell>
        </row>
        <row r="79">
          <cell r="K79" t="str">
            <v>Тульская область</v>
          </cell>
        </row>
        <row r="80">
          <cell r="K80" t="str">
            <v>Тюменская область</v>
          </cell>
        </row>
        <row r="81">
          <cell r="K81" t="str">
            <v>Удмуртская республика</v>
          </cell>
        </row>
        <row r="82">
          <cell r="K82" t="str">
            <v>Ульяновская область</v>
          </cell>
        </row>
        <row r="83">
          <cell r="K83" t="str">
            <v>Усть-Ордынский Бурятский автономный округ</v>
          </cell>
        </row>
        <row r="84">
          <cell r="K84" t="str">
            <v>Хабаровский край</v>
          </cell>
        </row>
        <row r="85">
          <cell r="K85" t="str">
            <v>Ханты-Мансийский автономный округ</v>
          </cell>
        </row>
        <row r="86">
          <cell r="K86" t="str">
            <v>Челябинская область</v>
          </cell>
        </row>
        <row r="87">
          <cell r="K87" t="str">
            <v>Чеченская республика</v>
          </cell>
        </row>
        <row r="88">
          <cell r="K88" t="str">
            <v>Читинская область</v>
          </cell>
        </row>
        <row r="89">
          <cell r="K89" t="str">
            <v>Чувашская республика</v>
          </cell>
        </row>
        <row r="90">
          <cell r="K90" t="str">
            <v>Чукотский автономный округ</v>
          </cell>
        </row>
        <row r="91">
          <cell r="K91" t="str">
            <v>Ямало-Ненецкий автономный округ</v>
          </cell>
        </row>
        <row r="92">
          <cell r="K92" t="str">
            <v>Ярославская область</v>
          </cell>
        </row>
      </sheetData>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Комментарии"/>
      <sheetName val="Проверка"/>
      <sheetName val="modProv"/>
      <sheetName val="et_union"/>
      <sheetName val="modReestr"/>
      <sheetName val="modfrmReestr"/>
      <sheetName val="TEHSHEET"/>
      <sheetName val="AllSheetsInThisWorkbook"/>
      <sheetName val="REESTR_STATION"/>
      <sheetName val="modInstruction"/>
      <sheetName val="modUpdTemplMain"/>
      <sheetName val="modfrmCheckUpdates"/>
      <sheetName val="modClassifierValidate"/>
      <sheetName val="modHyp"/>
      <sheetName val="modList00"/>
      <sheetName val="modList01"/>
      <sheetName val="справочно"/>
      <sheetName val="TECHSHEET"/>
      <sheetName val="REESTR_MO"/>
    </sheetNames>
    <sheetDataSet>
      <sheetData sheetId="0">
        <row r="3">
          <cell r="B3" t="str">
            <v>Версия 1.0</v>
          </cell>
        </row>
      </sheetData>
      <sheetData sheetId="1" refreshError="1"/>
      <sheetData sheetId="2">
        <row r="7">
          <cell r="F7" t="str">
            <v>Камчатский край</v>
          </cell>
        </row>
        <row r="15">
          <cell r="F15" t="str">
            <v>МУП "Оссорское жилищно-коммунальное хозяйство"(ДЭС с. Карага)</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Электростанция оптового рынка</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08.10.07)"/>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СБЫТ числ"/>
      <sheetName val="СБЫТ зарп"/>
      <sheetName val="СМУП  числ"/>
      <sheetName val="СМУП  зарп"/>
      <sheetName val="факт 2004"/>
      <sheetName val="расчет числ по ЖКХ"/>
      <sheetName val="приб на соц разв по ЖКХ"/>
      <sheetName val="ступень оплаты"/>
      <sheetName val="выпадающие по 2006 (3)"/>
      <sheetName val="выпадающие по 2006"/>
      <sheetName val="выпдающ 05-06"/>
      <sheetName val="выпадающ 2004"/>
      <sheetName val="выпадающ 2005"/>
      <sheetName val="титул (сб)"/>
      <sheetName val="1 (сб)"/>
      <sheetName val="2(сб)"/>
      <sheetName val="3 (сб)"/>
      <sheetName val="4(сб)"/>
      <sheetName val="5(сб)"/>
      <sheetName val="6(сб)"/>
      <sheetName val="7 (сб)"/>
      <sheetName val="8(сб)"/>
      <sheetName val="анализ роста к факту И (2)"/>
      <sheetName val="17_1"/>
      <sheetName val="18_2"/>
      <sheetName val="20_1"/>
      <sheetName val="21_3"/>
      <sheetName val="P2_1"/>
      <sheetName val="P2_2"/>
      <sheetName val="на 1 тут"/>
      <sheetName val="fes"/>
      <sheetName val="REESTR_MO"/>
      <sheetName val="ФОТ по месяцам"/>
      <sheetName val="Справочники"/>
      <sheetName val="regs"/>
      <sheetName val="Уравнения"/>
      <sheetName val="расчетный"/>
      <sheetName val="REESTR"/>
    </sheetNames>
    <sheetDataSet>
      <sheetData sheetId="0"/>
      <sheetData sheetId="1">
        <row r="1">
          <cell r="G1" t="str">
            <v>Титульный лист</v>
          </cell>
        </row>
      </sheetData>
      <sheetData sheetId="2">
        <row r="3">
          <cell r="A3" t="str">
            <v>Титульный лист РАСЧЕТ ТАРИФОВ НА УСЛУГИ ПО ПЕРЕДАЧЕ ЭЛЕКТРИЧЕСКОЙ ЭНЕРГИИ</v>
          </cell>
        </row>
      </sheetData>
      <sheetData sheetId="3">
        <row r="5">
          <cell r="E5" t="str">
            <v>ВН</v>
          </cell>
          <cell r="F5" t="str">
            <v>СН1</v>
          </cell>
          <cell r="G5" t="str">
            <v>СН2</v>
          </cell>
          <cell r="H5" t="str">
            <v>НН</v>
          </cell>
          <cell r="I5" t="str">
            <v>ВН</v>
          </cell>
          <cell r="J5" t="str">
            <v>СН1</v>
          </cell>
          <cell r="K5" t="str">
            <v>СН2</v>
          </cell>
          <cell r="L5" t="str">
            <v>НН</v>
          </cell>
          <cell r="M5" t="str">
            <v>ВН</v>
          </cell>
          <cell r="N5" t="str">
            <v>СН1</v>
          </cell>
          <cell r="O5" t="str">
            <v>СН2</v>
          </cell>
          <cell r="P5" t="str">
            <v>НН</v>
          </cell>
          <cell r="Q5" t="str">
            <v>ВН</v>
          </cell>
          <cell r="R5" t="str">
            <v>СН1</v>
          </cell>
          <cell r="S5" t="str">
            <v>СН2</v>
          </cell>
          <cell r="T5" t="str">
            <v>НН</v>
          </cell>
          <cell r="U5" t="str">
            <v>ВН</v>
          </cell>
          <cell r="V5" t="str">
            <v>СН1</v>
          </cell>
          <cell r="W5" t="str">
            <v>СН2</v>
          </cell>
          <cell r="X5" t="str">
            <v>НН</v>
          </cell>
        </row>
        <row r="6">
          <cell r="E6" t="str">
            <v>4</v>
          </cell>
          <cell r="F6" t="str">
            <v>5</v>
          </cell>
          <cell r="G6" t="str">
            <v>6</v>
          </cell>
          <cell r="H6" t="str">
            <v>7</v>
          </cell>
          <cell r="I6" t="str">
            <v>8</v>
          </cell>
          <cell r="J6" t="str">
            <v>9</v>
          </cell>
          <cell r="K6" t="str">
            <v>10</v>
          </cell>
          <cell r="L6" t="str">
            <v>11</v>
          </cell>
          <cell r="M6" t="str">
            <v>12</v>
          </cell>
          <cell r="N6" t="str">
            <v>13</v>
          </cell>
          <cell r="O6" t="str">
            <v>14</v>
          </cell>
          <cell r="P6" t="str">
            <v>15</v>
          </cell>
          <cell r="Q6" t="str">
            <v>16</v>
          </cell>
          <cell r="R6" t="str">
            <v>17</v>
          </cell>
          <cell r="S6" t="str">
            <v>18</v>
          </cell>
          <cell r="T6" t="str">
            <v>19</v>
          </cell>
          <cell r="U6" t="str">
            <v>20</v>
          </cell>
          <cell r="V6" t="str">
            <v>21</v>
          </cell>
          <cell r="W6" t="str">
            <v>22</v>
          </cell>
          <cell r="X6" t="str">
            <v>23</v>
          </cell>
        </row>
        <row r="7">
          <cell r="B7" t="str">
            <v>Условно-постоянные потери</v>
          </cell>
          <cell r="C7" t="str">
            <v>L1</v>
          </cell>
          <cell r="E7">
            <v>0</v>
          </cell>
          <cell r="F7">
            <v>0</v>
          </cell>
          <cell r="G7">
            <v>4.1749678595769169</v>
          </cell>
          <cell r="H7">
            <v>9.713775938116175</v>
          </cell>
          <cell r="I7">
            <v>0.1</v>
          </cell>
          <cell r="J7">
            <v>0</v>
          </cell>
          <cell r="K7">
            <v>4.1612585664813961</v>
          </cell>
          <cell r="L7">
            <v>9.9264975315869215</v>
          </cell>
          <cell r="M7">
            <v>0</v>
          </cell>
          <cell r="N7">
            <v>0</v>
          </cell>
          <cell r="O7">
            <v>3</v>
          </cell>
          <cell r="P7">
            <v>8.4338111338260937</v>
          </cell>
          <cell r="Q7">
            <v>0</v>
          </cell>
          <cell r="R7">
            <v>0</v>
          </cell>
          <cell r="S7">
            <v>5.3599999999999994</v>
          </cell>
          <cell r="T7">
            <v>8.0050000000000008</v>
          </cell>
          <cell r="U7">
            <v>0</v>
          </cell>
          <cell r="V7">
            <v>0</v>
          </cell>
          <cell r="W7">
            <v>5.3599999999999994</v>
          </cell>
          <cell r="X7">
            <v>8.0050000000000008</v>
          </cell>
        </row>
        <row r="8">
          <cell r="B8" t="str">
            <v xml:space="preserve">Потери электроэнергии холостого хода в силовом
трансформаторе   (автотрансформаторе) </v>
          </cell>
          <cell r="C8" t="str">
            <v>L1.1</v>
          </cell>
          <cell r="G8">
            <v>4.1723601344928589</v>
          </cell>
          <cell r="H8">
            <v>9.4399648042900814</v>
          </cell>
          <cell r="I8">
            <v>0.1</v>
          </cell>
          <cell r="K8">
            <v>4.1586594043536751</v>
          </cell>
          <cell r="L8">
            <v>9.6466902186160137</v>
          </cell>
          <cell r="O8">
            <v>3</v>
          </cell>
          <cell r="P8">
            <v>8.16</v>
          </cell>
          <cell r="Q8">
            <v>0</v>
          </cell>
          <cell r="R8">
            <v>0</v>
          </cell>
          <cell r="S8">
            <v>5.0999999999999996</v>
          </cell>
          <cell r="T8">
            <v>8</v>
          </cell>
          <cell r="U8">
            <v>0</v>
          </cell>
          <cell r="V8">
            <v>0</v>
          </cell>
          <cell r="W8">
            <v>5.0999999999999996</v>
          </cell>
          <cell r="X8">
            <v>8</v>
          </cell>
        </row>
        <row r="9">
          <cell r="B9" t="str">
            <v>Потери электроэнергии в шунтирующих реакторах (ШР)и соединительных проводах и сборных шинах распределительных устройств подстанций (СППС)</v>
          </cell>
          <cell r="C9" t="str">
            <v>L1.2</v>
          </cell>
        </row>
        <row r="10">
          <cell r="B10" t="str">
            <v>Потери электроэнергии в синхронных компенсаторах</v>
          </cell>
          <cell r="C10" t="str">
            <v>L1.3</v>
          </cell>
        </row>
        <row r="11">
          <cell r="B11" t="str">
            <v>Потери электроэнергии в статических компенсирующих устройствах - батареях статических конденсаторов (БК) и статических тиристорных компенсаторах (СТК)</v>
          </cell>
          <cell r="C11" t="str">
            <v>L1.4</v>
          </cell>
        </row>
        <row r="12">
          <cell r="B12" t="str">
            <v>Потери электроэнергии в вентильных разрядниках (РВ), ограничителях перенапряжений (ОПН), измерительных трансформаторах тока (ТТ)и напряжения (ТН) и устройствах присоединения ВЧ связи (УПВЧ)</v>
          </cell>
          <cell r="C12" t="str">
            <v>L1.5</v>
          </cell>
        </row>
        <row r="13">
          <cell r="B13" t="str">
            <v>Потери электроэнергии на корону</v>
          </cell>
          <cell r="C13" t="str">
            <v>L1.6</v>
          </cell>
        </row>
        <row r="14">
          <cell r="B14" t="str">
            <v>Потери электроэнергии от токов утечки по изоляторам воздушных линий</v>
          </cell>
          <cell r="C14" t="str">
            <v>L1.7</v>
          </cell>
        </row>
        <row r="15">
          <cell r="B15" t="str">
            <v>Расход электроэнергии на плавку гололеда</v>
          </cell>
          <cell r="C15" t="str">
            <v>L1.8</v>
          </cell>
        </row>
        <row r="16">
          <cell r="B16" t="str">
            <v>Потери электроэнергии в изоляции силовых кабелей</v>
          </cell>
          <cell r="C16" t="str">
            <v>L1.9</v>
          </cell>
        </row>
        <row r="17">
          <cell r="B17" t="str">
            <v>Расход электроэнергии на собственные нужды (СН) подстанций</v>
          </cell>
          <cell r="C17" t="str">
            <v>L1.10</v>
          </cell>
          <cell r="G17">
            <v>2.607725084058037E-3</v>
          </cell>
          <cell r="H17">
            <v>0.27381113382609401</v>
          </cell>
          <cell r="K17">
            <v>2.5991621277210472E-3</v>
          </cell>
          <cell r="L17">
            <v>0.279807312970907</v>
          </cell>
          <cell r="P17">
            <v>0.27381113382609401</v>
          </cell>
          <cell r="Q17">
            <v>0</v>
          </cell>
          <cell r="R17">
            <v>0</v>
          </cell>
          <cell r="S17">
            <v>0.26</v>
          </cell>
          <cell r="T17">
            <v>5.0000000000000001E-3</v>
          </cell>
          <cell r="U17">
            <v>0</v>
          </cell>
          <cell r="V17">
            <v>0</v>
          </cell>
          <cell r="W17">
            <v>0.26</v>
          </cell>
          <cell r="X17">
            <v>5.0000000000000001E-3</v>
          </cell>
        </row>
        <row r="18">
          <cell r="B18" t="str">
            <v>Условно переменные потери</v>
          </cell>
          <cell r="C18" t="str">
            <v>L2</v>
          </cell>
          <cell r="E18">
            <v>0</v>
          </cell>
          <cell r="F18">
            <v>0</v>
          </cell>
          <cell r="G18">
            <v>39.568672620680502</v>
          </cell>
          <cell r="H18">
            <v>51.642583581626397</v>
          </cell>
          <cell r="I18">
            <v>1.7</v>
          </cell>
          <cell r="J18">
            <v>0</v>
          </cell>
          <cell r="K18">
            <v>39.438741433518601</v>
          </cell>
          <cell r="L18">
            <v>52.773502468413078</v>
          </cell>
          <cell r="M18">
            <v>0</v>
          </cell>
          <cell r="N18">
            <v>0</v>
          </cell>
          <cell r="O18">
            <v>20</v>
          </cell>
          <cell r="P18">
            <v>39</v>
          </cell>
          <cell r="Q18">
            <v>0</v>
          </cell>
          <cell r="R18">
            <v>0</v>
          </cell>
          <cell r="S18">
            <v>45</v>
          </cell>
          <cell r="T18">
            <v>63.599999999999994</v>
          </cell>
          <cell r="U18">
            <v>0</v>
          </cell>
          <cell r="V18">
            <v>0</v>
          </cell>
          <cell r="W18">
            <v>42.930978908016804</v>
          </cell>
          <cell r="X18">
            <v>60.659021091983206</v>
          </cell>
        </row>
        <row r="19">
          <cell r="B19" t="str">
            <v>Нагрузочные потери электроэнергии</v>
          </cell>
          <cell r="C19" t="str">
            <v>L2.1</v>
          </cell>
          <cell r="E19">
            <v>0</v>
          </cell>
          <cell r="G19">
            <v>39.568672620680502</v>
          </cell>
          <cell r="H19">
            <v>51.642583581626397</v>
          </cell>
          <cell r="I19">
            <v>1.7</v>
          </cell>
          <cell r="K19">
            <v>39.438741433518601</v>
          </cell>
          <cell r="L19">
            <v>52.773502468413078</v>
          </cell>
          <cell r="O19">
            <v>20</v>
          </cell>
          <cell r="P19">
            <v>39</v>
          </cell>
          <cell r="Q19">
            <v>0</v>
          </cell>
          <cell r="R19">
            <v>0</v>
          </cell>
          <cell r="S19">
            <v>45</v>
          </cell>
          <cell r="T19">
            <v>63.599999999999994</v>
          </cell>
          <cell r="U19">
            <v>0</v>
          </cell>
          <cell r="V19">
            <v>0</v>
          </cell>
          <cell r="W19">
            <v>42.930978908016804</v>
          </cell>
          <cell r="X19">
            <v>60.659021091983206</v>
          </cell>
        </row>
        <row r="20">
          <cell r="B20" t="str">
            <v>Потери электроэнергии   обусловленные допустимой    погрешностью    системы учета    электроэнергии</v>
          </cell>
          <cell r="C20" t="str">
            <v>L3</v>
          </cell>
        </row>
        <row r="21">
          <cell r="B21" t="str">
            <v>Итого:</v>
          </cell>
          <cell r="C21" t="str">
            <v>L4</v>
          </cell>
          <cell r="E21">
            <v>0</v>
          </cell>
          <cell r="F21">
            <v>0</v>
          </cell>
          <cell r="G21">
            <v>43.743640480257419</v>
          </cell>
          <cell r="H21">
            <v>61.356359519742568</v>
          </cell>
          <cell r="I21">
            <v>1.8</v>
          </cell>
          <cell r="J21">
            <v>0</v>
          </cell>
          <cell r="K21">
            <v>43.599999999999994</v>
          </cell>
          <cell r="L21">
            <v>62.7</v>
          </cell>
          <cell r="M21">
            <v>0</v>
          </cell>
          <cell r="N21">
            <v>0</v>
          </cell>
          <cell r="O21">
            <v>23</v>
          </cell>
          <cell r="P21">
            <v>47.433811133826097</v>
          </cell>
          <cell r="Q21">
            <v>0</v>
          </cell>
          <cell r="R21">
            <v>0</v>
          </cell>
          <cell r="S21">
            <v>50.36</v>
          </cell>
          <cell r="T21">
            <v>71.60499999999999</v>
          </cell>
          <cell r="U21">
            <v>0</v>
          </cell>
          <cell r="V21">
            <v>0</v>
          </cell>
          <cell r="W21">
            <v>48.290978908016804</v>
          </cell>
          <cell r="X21">
            <v>68.664021091983201</v>
          </cell>
        </row>
      </sheetData>
      <sheetData sheetId="4">
        <row r="6">
          <cell r="F6" t="str">
            <v>Всего</v>
          </cell>
          <cell r="G6" t="str">
            <v>ВН</v>
          </cell>
          <cell r="H6" t="str">
            <v>СН1</v>
          </cell>
          <cell r="I6" t="str">
            <v>СН2</v>
          </cell>
          <cell r="J6" t="str">
            <v>НН</v>
          </cell>
          <cell r="K6" t="str">
            <v>Всего</v>
          </cell>
          <cell r="L6" t="str">
            <v>ВН</v>
          </cell>
          <cell r="M6" t="str">
            <v>СН1</v>
          </cell>
          <cell r="N6" t="str">
            <v>СН2</v>
          </cell>
          <cell r="O6" t="str">
            <v>НН</v>
          </cell>
          <cell r="P6" t="str">
            <v>Всего</v>
          </cell>
          <cell r="Q6" t="str">
            <v>ВН</v>
          </cell>
          <cell r="R6" t="str">
            <v>СН1</v>
          </cell>
          <cell r="S6" t="str">
            <v>СН2</v>
          </cell>
          <cell r="T6" t="str">
            <v>НН</v>
          </cell>
          <cell r="U6" t="str">
            <v>Всего</v>
          </cell>
          <cell r="V6" t="str">
            <v>ВН</v>
          </cell>
          <cell r="W6" t="str">
            <v>СН1</v>
          </cell>
          <cell r="X6" t="str">
            <v>СН2</v>
          </cell>
          <cell r="Y6" t="str">
            <v>НН</v>
          </cell>
          <cell r="Z6" t="str">
            <v>Всего</v>
          </cell>
          <cell r="AA6" t="str">
            <v>ВН</v>
          </cell>
          <cell r="AB6" t="str">
            <v>СН1</v>
          </cell>
          <cell r="AC6" t="str">
            <v>СН2</v>
          </cell>
          <cell r="AD6" t="str">
            <v>НН</v>
          </cell>
        </row>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МКВТЧ</v>
          </cell>
          <cell r="E8" t="str">
            <v>Поступление эл.энергии в сеть, всего</v>
          </cell>
          <cell r="F8">
            <v>921.1</v>
          </cell>
          <cell r="G8">
            <v>921.1</v>
          </cell>
          <cell r="H8">
            <v>871.4</v>
          </cell>
          <cell r="I8">
            <v>871.25</v>
          </cell>
          <cell r="J8">
            <v>491.00635951974255</v>
          </cell>
          <cell r="K8">
            <v>899.5856</v>
          </cell>
          <cell r="L8">
            <v>899.5856</v>
          </cell>
          <cell r="M8">
            <v>858.17440000000011</v>
          </cell>
          <cell r="N8">
            <v>858.17440000000011</v>
          </cell>
          <cell r="O8">
            <v>490.52540000000016</v>
          </cell>
          <cell r="P8">
            <v>901.4</v>
          </cell>
          <cell r="Q8">
            <v>901.4</v>
          </cell>
          <cell r="R8">
            <v>855.42</v>
          </cell>
          <cell r="S8">
            <v>855.42</v>
          </cell>
          <cell r="T8">
            <v>476.67999999999995</v>
          </cell>
          <cell r="U8">
            <v>982.74400000000014</v>
          </cell>
          <cell r="V8">
            <v>982.74400000000014</v>
          </cell>
          <cell r="W8">
            <v>947.59500000000014</v>
          </cell>
          <cell r="X8">
            <v>947.59400000000016</v>
          </cell>
          <cell r="Y8">
            <v>517.20900000000006</v>
          </cell>
          <cell r="Z8">
            <v>1002.5</v>
          </cell>
          <cell r="AA8">
            <v>1002.5</v>
          </cell>
          <cell r="AB8">
            <v>966.53800000000001</v>
          </cell>
          <cell r="AC8">
            <v>966.53700000000003</v>
          </cell>
          <cell r="AD8">
            <v>434.26902109198323</v>
          </cell>
        </row>
        <row r="9">
          <cell r="C9" t="str">
            <v>L1.1</v>
          </cell>
          <cell r="D9" t="str">
            <v>МКВТЧ</v>
          </cell>
          <cell r="E9" t="str">
            <v>Поступление эл.энергии из смежной сети, всего</v>
          </cell>
          <cell r="F9">
            <v>0</v>
          </cell>
          <cell r="G9">
            <v>0</v>
          </cell>
          <cell r="H9">
            <v>871.4</v>
          </cell>
          <cell r="I9">
            <v>871.25</v>
          </cell>
          <cell r="J9">
            <v>491.00635951974255</v>
          </cell>
          <cell r="K9">
            <v>0</v>
          </cell>
          <cell r="L9">
            <v>0</v>
          </cell>
          <cell r="M9">
            <v>858.17440000000011</v>
          </cell>
          <cell r="N9">
            <v>858.17440000000011</v>
          </cell>
          <cell r="O9">
            <v>490.52540000000016</v>
          </cell>
          <cell r="P9">
            <v>0</v>
          </cell>
          <cell r="Q9">
            <v>0</v>
          </cell>
          <cell r="R9">
            <v>855.42</v>
          </cell>
          <cell r="S9">
            <v>855.42</v>
          </cell>
          <cell r="T9">
            <v>476.67999999999995</v>
          </cell>
          <cell r="U9">
            <v>0</v>
          </cell>
          <cell r="V9">
            <v>0</v>
          </cell>
          <cell r="W9">
            <v>947.59500000000014</v>
          </cell>
          <cell r="X9">
            <v>947.59400000000016</v>
          </cell>
          <cell r="Y9">
            <v>517.20900000000006</v>
          </cell>
          <cell r="Z9">
            <v>0</v>
          </cell>
          <cell r="AA9">
            <v>0</v>
          </cell>
          <cell r="AB9">
            <v>966.53800000000001</v>
          </cell>
          <cell r="AC9">
            <v>966.53700000000003</v>
          </cell>
          <cell r="AD9">
            <v>434.26902109198323</v>
          </cell>
        </row>
        <row r="11">
          <cell r="C11" t="str">
            <v>L1.1.МСК</v>
          </cell>
          <cell r="D11" t="str">
            <v>МКВТЧ</v>
          </cell>
          <cell r="E11" t="str">
            <v>Поступление эл.энергии из смежной сети МСК</v>
          </cell>
        </row>
        <row r="12">
          <cell r="C12" t="str">
            <v>L1.1.ВН</v>
          </cell>
          <cell r="D12" t="str">
            <v>МКВТЧ</v>
          </cell>
          <cell r="E12" t="str">
            <v>Поступление эл.энергии из смежной сети ВН</v>
          </cell>
          <cell r="H12">
            <v>871.4</v>
          </cell>
          <cell r="M12">
            <v>858.17440000000011</v>
          </cell>
          <cell r="R12">
            <v>855.42</v>
          </cell>
          <cell r="W12">
            <v>947.59500000000014</v>
          </cell>
          <cell r="AB12">
            <v>966.53800000000001</v>
          </cell>
        </row>
        <row r="13">
          <cell r="C13" t="str">
            <v>L1.1.СН1</v>
          </cell>
          <cell r="D13" t="str">
            <v>МКВТЧ</v>
          </cell>
          <cell r="E13" t="str">
            <v>Поступление эл.энергии из смежной сети СН1</v>
          </cell>
          <cell r="I13">
            <v>871.25</v>
          </cell>
          <cell r="N13">
            <v>858.17440000000011</v>
          </cell>
          <cell r="S13">
            <v>855.42</v>
          </cell>
          <cell r="X13">
            <v>947.59400000000016</v>
          </cell>
          <cell r="AC13">
            <v>966.53700000000003</v>
          </cell>
        </row>
        <row r="14">
          <cell r="C14" t="str">
            <v>L1.1.СН2</v>
          </cell>
          <cell r="D14" t="str">
            <v>МКВТЧ</v>
          </cell>
          <cell r="E14" t="str">
            <v>Поступление эл.энергии из смежной сети СН2</v>
          </cell>
          <cell r="J14">
            <v>491.00635951974255</v>
          </cell>
          <cell r="O14">
            <v>490.52540000000016</v>
          </cell>
          <cell r="T14">
            <v>476.67999999999995</v>
          </cell>
          <cell r="Y14">
            <v>517.20900000000006</v>
          </cell>
          <cell r="AD14">
            <v>434.26902109198323</v>
          </cell>
        </row>
        <row r="15">
          <cell r="C15" t="str">
            <v>L1.2</v>
          </cell>
          <cell r="D15" t="str">
            <v>МКВТЧ</v>
          </cell>
          <cell r="E15" t="str">
            <v>Поступление эл.энергии от электростанций ПЭ (ЭСО)</v>
          </cell>
          <cell r="F15">
            <v>0</v>
          </cell>
          <cell r="K15">
            <v>0</v>
          </cell>
          <cell r="P15">
            <v>0</v>
          </cell>
          <cell r="U15">
            <v>0</v>
          </cell>
          <cell r="Z15">
            <v>0</v>
          </cell>
        </row>
        <row r="16">
          <cell r="C16" t="str">
            <v>L1.3</v>
          </cell>
          <cell r="D16" t="str">
            <v>МКВТЧ</v>
          </cell>
          <cell r="E16" t="str">
            <v>Поступление эл.энергии от других поставщиков (в т.ч. с оптового рынка)</v>
          </cell>
          <cell r="F16">
            <v>0</v>
          </cell>
          <cell r="K16">
            <v>0</v>
          </cell>
          <cell r="P16">
            <v>0</v>
          </cell>
          <cell r="U16">
            <v>0</v>
          </cell>
          <cell r="Z16">
            <v>0</v>
          </cell>
        </row>
        <row r="17">
          <cell r="C17" t="str">
            <v>L1.4</v>
          </cell>
          <cell r="D17" t="str">
            <v>МКВТЧ</v>
          </cell>
          <cell r="E17" t="str">
            <v xml:space="preserve">Поступление эл. энергии от других организаций </v>
          </cell>
          <cell r="F17">
            <v>921.1</v>
          </cell>
          <cell r="G17">
            <v>921.1</v>
          </cell>
          <cell r="K17">
            <v>899.5856</v>
          </cell>
          <cell r="L17">
            <v>899.5856</v>
          </cell>
          <cell r="P17">
            <v>901.4</v>
          </cell>
          <cell r="Q17">
            <v>901.4</v>
          </cell>
          <cell r="U17">
            <v>982.74400000000014</v>
          </cell>
          <cell r="V17">
            <v>982.74400000000014</v>
          </cell>
          <cell r="Z17">
            <v>1002.5</v>
          </cell>
          <cell r="AA17">
            <v>1002.5</v>
          </cell>
        </row>
        <row r="18">
          <cell r="C18" t="str">
            <v>L2</v>
          </cell>
          <cell r="D18" t="str">
            <v>МКВТЧ</v>
          </cell>
          <cell r="E18" t="str">
            <v xml:space="preserve">Потери электроэнергии в сети </v>
          </cell>
          <cell r="F18">
            <v>105.1</v>
          </cell>
          <cell r="G18">
            <v>0</v>
          </cell>
          <cell r="H18">
            <v>0</v>
          </cell>
          <cell r="I18">
            <v>43.743640480257419</v>
          </cell>
          <cell r="J18">
            <v>61.356359519742568</v>
          </cell>
          <cell r="K18">
            <v>108.1</v>
          </cell>
          <cell r="L18">
            <v>1.8</v>
          </cell>
          <cell r="M18">
            <v>0</v>
          </cell>
          <cell r="N18">
            <v>43.599999999999994</v>
          </cell>
          <cell r="O18">
            <v>62.7</v>
          </cell>
          <cell r="P18">
            <v>70.433811133826097</v>
          </cell>
          <cell r="Q18">
            <v>0</v>
          </cell>
          <cell r="R18">
            <v>0</v>
          </cell>
          <cell r="S18">
            <v>23</v>
          </cell>
          <cell r="T18">
            <v>47.433811133826097</v>
          </cell>
          <cell r="U18">
            <v>121.96499999999999</v>
          </cell>
          <cell r="V18">
            <v>0</v>
          </cell>
          <cell r="W18">
            <v>0</v>
          </cell>
          <cell r="X18">
            <v>50.36</v>
          </cell>
          <cell r="Y18">
            <v>71.60499999999999</v>
          </cell>
          <cell r="Z18">
            <v>116.95500000000001</v>
          </cell>
          <cell r="AA18">
            <v>0</v>
          </cell>
          <cell r="AB18">
            <v>0</v>
          </cell>
          <cell r="AC18">
            <v>48.290978908016804</v>
          </cell>
          <cell r="AD18">
            <v>68.664021091983201</v>
          </cell>
        </row>
        <row r="19">
          <cell r="C19" t="str">
            <v>L2.1</v>
          </cell>
          <cell r="D19" t="str">
            <v>ПРЦ</v>
          </cell>
          <cell r="E19" t="str">
            <v>Потери электроэнергии в сети, в %</v>
          </cell>
          <cell r="F19">
            <v>11.41027032895451</v>
          </cell>
          <cell r="G19">
            <v>0</v>
          </cell>
          <cell r="H19">
            <v>0</v>
          </cell>
          <cell r="I19">
            <v>5.0207908729133335</v>
          </cell>
          <cell r="J19">
            <v>12.496041717210291</v>
          </cell>
          <cell r="K19">
            <v>12.016644108131565</v>
          </cell>
          <cell r="L19">
            <v>0.20009213131023884</v>
          </cell>
          <cell r="M19">
            <v>0</v>
          </cell>
          <cell r="N19">
            <v>5.0805523912155834</v>
          </cell>
          <cell r="O19">
            <v>12.782212704989382</v>
          </cell>
          <cell r="P19">
            <v>7.8138241772604946</v>
          </cell>
          <cell r="Q19">
            <v>0</v>
          </cell>
          <cell r="R19">
            <v>0</v>
          </cell>
          <cell r="S19">
            <v>2.6887376961024994</v>
          </cell>
          <cell r="T19">
            <v>9.9508708428770039</v>
          </cell>
          <cell r="U19">
            <v>12.410658319969389</v>
          </cell>
          <cell r="V19">
            <v>0</v>
          </cell>
          <cell r="W19">
            <v>0</v>
          </cell>
          <cell r="X19">
            <v>5.3145123333410709</v>
          </cell>
          <cell r="Y19">
            <v>13.844499999033269</v>
          </cell>
          <cell r="Z19">
            <v>11.666334164588529</v>
          </cell>
          <cell r="AA19">
            <v>0</v>
          </cell>
          <cell r="AB19">
            <v>0</v>
          </cell>
          <cell r="AC19">
            <v>4.9962886995548859</v>
          </cell>
          <cell r="AD19">
            <v>15.811402093413282</v>
          </cell>
        </row>
        <row r="20">
          <cell r="C20" t="str">
            <v>L3</v>
          </cell>
          <cell r="D20" t="str">
            <v>МКВТЧ</v>
          </cell>
          <cell r="E20" t="str">
            <v>Расход электроэнергии на произв и хознужды</v>
          </cell>
          <cell r="F20">
            <v>2</v>
          </cell>
          <cell r="J20">
            <v>2</v>
          </cell>
          <cell r="K20">
            <v>1.3494999999999999</v>
          </cell>
          <cell r="O20">
            <v>1.3494999999999999</v>
          </cell>
          <cell r="P20">
            <v>1.17</v>
          </cell>
          <cell r="T20">
            <v>1.17</v>
          </cell>
          <cell r="U20">
            <v>1.246</v>
          </cell>
          <cell r="Y20">
            <v>1.246</v>
          </cell>
          <cell r="Z20">
            <v>1.329</v>
          </cell>
          <cell r="AD20">
            <v>1.329</v>
          </cell>
        </row>
        <row r="21">
          <cell r="C21" t="str">
            <v>L4</v>
          </cell>
          <cell r="D21" t="str">
            <v>МКВТЧ</v>
          </cell>
          <cell r="E21" t="str">
            <v xml:space="preserve">Полезный отпуск из сети </v>
          </cell>
          <cell r="G21">
            <v>921.1</v>
          </cell>
          <cell r="H21">
            <v>871.4</v>
          </cell>
          <cell r="I21">
            <v>827.50635951974255</v>
          </cell>
          <cell r="J21">
            <v>427.65</v>
          </cell>
          <cell r="L21">
            <v>897.78560000000004</v>
          </cell>
          <cell r="M21">
            <v>858.17440000000011</v>
          </cell>
          <cell r="N21">
            <v>814.57440000000008</v>
          </cell>
          <cell r="O21">
            <v>426.47590000000019</v>
          </cell>
          <cell r="Q21">
            <v>901.4</v>
          </cell>
          <cell r="R21">
            <v>855.42</v>
          </cell>
          <cell r="S21">
            <v>832.42</v>
          </cell>
          <cell r="T21">
            <v>428.07618886617382</v>
          </cell>
          <cell r="V21">
            <v>982.74400000000014</v>
          </cell>
          <cell r="W21">
            <v>947.59500000000014</v>
          </cell>
          <cell r="X21">
            <v>897.23400000000015</v>
          </cell>
          <cell r="Y21">
            <v>444.35800000000006</v>
          </cell>
          <cell r="AA21">
            <v>1002.5</v>
          </cell>
          <cell r="AB21">
            <v>966.53800000000001</v>
          </cell>
          <cell r="AC21">
            <v>918.24602109198327</v>
          </cell>
          <cell r="AD21">
            <v>364.27600000000001</v>
          </cell>
        </row>
        <row r="22">
          <cell r="C22" t="str">
            <v>L4.1</v>
          </cell>
          <cell r="D22" t="str">
            <v>МКВТЧ</v>
          </cell>
          <cell r="E22" t="str">
            <v>Полезный отпуск из сети  собственным потребителям ЭСО</v>
          </cell>
          <cell r="F22">
            <v>814</v>
          </cell>
          <cell r="G22">
            <v>49.7</v>
          </cell>
          <cell r="H22">
            <v>0.15</v>
          </cell>
          <cell r="I22">
            <v>336.5</v>
          </cell>
          <cell r="J22">
            <v>427.65</v>
          </cell>
          <cell r="K22">
            <v>790.1321999999999</v>
          </cell>
          <cell r="L22">
            <v>39.611199999999997</v>
          </cell>
          <cell r="M22">
            <v>0</v>
          </cell>
          <cell r="N22">
            <v>324.04899999999992</v>
          </cell>
          <cell r="O22">
            <v>426.47199999999998</v>
          </cell>
          <cell r="P22">
            <v>829.8</v>
          </cell>
          <cell r="Q22">
            <v>45.98</v>
          </cell>
          <cell r="R22">
            <v>0</v>
          </cell>
          <cell r="S22">
            <v>355.74</v>
          </cell>
          <cell r="T22">
            <v>428.08</v>
          </cell>
          <cell r="U22">
            <v>859.79800000000012</v>
          </cell>
          <cell r="V22">
            <v>35.149000000000001</v>
          </cell>
          <cell r="W22">
            <v>1E-3</v>
          </cell>
          <cell r="X22">
            <v>380.02500000000009</v>
          </cell>
          <cell r="Y22">
            <v>444.62300000000005</v>
          </cell>
          <cell r="Z22">
            <v>884.48100000000011</v>
          </cell>
          <cell r="AA22">
            <v>35.962000000000003</v>
          </cell>
          <cell r="AB22">
            <v>1E-3</v>
          </cell>
          <cell r="AC22">
            <v>483.97700000000003</v>
          </cell>
          <cell r="AD22">
            <v>364.54100000000005</v>
          </cell>
        </row>
        <row r="23">
          <cell r="D23" t="str">
            <v>МКВТЧ</v>
          </cell>
        </row>
        <row r="24">
          <cell r="C24" t="str">
            <v>L4.1.1</v>
          </cell>
          <cell r="D24" t="str">
            <v>МКВТЧ</v>
          </cell>
          <cell r="E24" t="str">
            <v>Полезный отпуск из сети  потребителям, присоединенным к центру питания на генераторном напряжении</v>
          </cell>
          <cell r="F24">
            <v>0</v>
          </cell>
          <cell r="K24">
            <v>0</v>
          </cell>
          <cell r="P24">
            <v>0</v>
          </cell>
          <cell r="U24">
            <v>0</v>
          </cell>
          <cell r="Z24">
            <v>0</v>
          </cell>
        </row>
        <row r="25">
          <cell r="C25" t="str">
            <v>L4.1.2</v>
          </cell>
          <cell r="D25" t="str">
            <v>МКВТЧ</v>
          </cell>
          <cell r="E25" t="str">
            <v>Полезный отпуск из сети  потребителям присоединенным к сетям МСК (последняя миля)</v>
          </cell>
          <cell r="F25">
            <v>0</v>
          </cell>
        </row>
        <row r="26">
          <cell r="C26" t="str">
            <v>L4.2</v>
          </cell>
          <cell r="D26" t="str">
            <v>МКВТЧ</v>
          </cell>
          <cell r="E26" t="str">
            <v>Полезный отпуск из сети  потребителям оптового рынка</v>
          </cell>
          <cell r="F26">
            <v>0</v>
          </cell>
          <cell r="K26">
            <v>0</v>
          </cell>
          <cell r="P26">
            <v>0</v>
          </cell>
          <cell r="U26">
            <v>0</v>
          </cell>
          <cell r="Z26">
            <v>0</v>
          </cell>
        </row>
        <row r="27">
          <cell r="C27" t="str">
            <v>L4.3</v>
          </cell>
          <cell r="D27" t="str">
            <v>МКВТЧ</v>
          </cell>
          <cell r="E27" t="str">
            <v>Сальдо переток в другие организации</v>
          </cell>
          <cell r="F27">
            <v>0</v>
          </cell>
          <cell r="K27">
            <v>0</v>
          </cell>
          <cell r="P27">
            <v>0</v>
          </cell>
          <cell r="U27">
            <v>0</v>
          </cell>
          <cell r="Z27">
            <v>0</v>
          </cell>
        </row>
        <row r="28">
          <cell r="C28" t="str">
            <v>L4.4</v>
          </cell>
          <cell r="D28" t="str">
            <v>МКВТЧ</v>
          </cell>
          <cell r="E28" t="str">
            <v>Сальдо переток в сопредельные регионы</v>
          </cell>
          <cell r="F28">
            <v>0</v>
          </cell>
          <cell r="K28">
            <v>0</v>
          </cell>
          <cell r="P28">
            <v>0</v>
          </cell>
          <cell r="U28">
            <v>0</v>
          </cell>
          <cell r="Z28">
            <v>0</v>
          </cell>
        </row>
        <row r="29">
          <cell r="C29" t="str">
            <v>L5</v>
          </cell>
          <cell r="D29" t="str">
            <v>МКВТЧ</v>
          </cell>
          <cell r="E29" t="str">
            <v>Проверка</v>
          </cell>
          <cell r="G29">
            <v>0</v>
          </cell>
          <cell r="H29">
            <v>0</v>
          </cell>
          <cell r="I29">
            <v>0</v>
          </cell>
          <cell r="J29">
            <v>0</v>
          </cell>
          <cell r="L29">
            <v>0</v>
          </cell>
          <cell r="M29">
            <v>0</v>
          </cell>
          <cell r="N29">
            <v>0</v>
          </cell>
          <cell r="O29">
            <v>3.9000000002147317E-3</v>
          </cell>
          <cell r="Q29">
            <v>0</v>
          </cell>
          <cell r="R29">
            <v>0</v>
          </cell>
          <cell r="S29">
            <v>0</v>
          </cell>
          <cell r="T29">
            <v>-3.8111338261614947E-3</v>
          </cell>
          <cell r="V29">
            <v>0</v>
          </cell>
          <cell r="W29">
            <v>0</v>
          </cell>
          <cell r="X29">
            <v>0</v>
          </cell>
          <cell r="Y29">
            <v>-0.26499999999998636</v>
          </cell>
          <cell r="AA29">
            <v>0</v>
          </cell>
          <cell r="AB29">
            <v>0</v>
          </cell>
          <cell r="AC29">
            <v>0</v>
          </cell>
          <cell r="AD29">
            <v>-0.2650000000000432</v>
          </cell>
        </row>
      </sheetData>
      <sheetData sheetId="5">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МВТ</v>
          </cell>
          <cell r="E8" t="str">
            <v>Поступление мощности в сеть, всего</v>
          </cell>
          <cell r="F8">
            <v>146.48815115279061</v>
          </cell>
          <cell r="G8">
            <v>146.48815115279061</v>
          </cell>
          <cell r="H8">
            <v>137.1881511527906</v>
          </cell>
          <cell r="I8">
            <v>137.1881511527906</v>
          </cell>
          <cell r="J8">
            <v>80.462353969703159</v>
          </cell>
          <cell r="K8">
            <v>146.50988915590918</v>
          </cell>
          <cell r="L8">
            <v>146.50988915590918</v>
          </cell>
          <cell r="M8">
            <v>137.40988915590918</v>
          </cell>
          <cell r="N8">
            <v>137.40988915590918</v>
          </cell>
          <cell r="O8">
            <v>75.86068440601025</v>
          </cell>
          <cell r="P8">
            <v>148.61404268984606</v>
          </cell>
          <cell r="Q8">
            <v>148.61404268984606</v>
          </cell>
          <cell r="R8">
            <v>140.94404268984607</v>
          </cell>
          <cell r="S8">
            <v>140.94404268984607</v>
          </cell>
          <cell r="T8">
            <v>82.121911357974483</v>
          </cell>
          <cell r="U8">
            <v>151.59778587923816</v>
          </cell>
          <cell r="V8">
            <v>151.59778587923816</v>
          </cell>
          <cell r="W8">
            <v>146.18378587923817</v>
          </cell>
          <cell r="X8">
            <v>146.18378587923817</v>
          </cell>
          <cell r="Y8">
            <v>79.935311436767293</v>
          </cell>
          <cell r="Z8">
            <v>155.38057117823524</v>
          </cell>
          <cell r="AA8">
            <v>155.38057117823524</v>
          </cell>
          <cell r="AB8">
            <v>149.80557117823525</v>
          </cell>
          <cell r="AC8">
            <v>149.80557117823525</v>
          </cell>
          <cell r="AD8">
            <v>67.329423226021618</v>
          </cell>
        </row>
        <row r="9">
          <cell r="C9" t="str">
            <v>L1.1</v>
          </cell>
          <cell r="D9" t="str">
            <v>МВТ</v>
          </cell>
          <cell r="E9" t="str">
            <v>Поступление мощности из смежной сети, всего</v>
          </cell>
          <cell r="F9">
            <v>0</v>
          </cell>
          <cell r="G9">
            <v>0</v>
          </cell>
          <cell r="H9">
            <v>137.1881511527906</v>
          </cell>
          <cell r="I9">
            <v>137.1881511527906</v>
          </cell>
          <cell r="J9">
            <v>80.462353969703159</v>
          </cell>
          <cell r="K9">
            <v>0</v>
          </cell>
          <cell r="L9">
            <v>0</v>
          </cell>
          <cell r="M9">
            <v>137.40988915590918</v>
          </cell>
          <cell r="N9">
            <v>137.40988915590918</v>
          </cell>
          <cell r="O9">
            <v>75.86068440601025</v>
          </cell>
          <cell r="P9">
            <v>0</v>
          </cell>
          <cell r="Q9">
            <v>0</v>
          </cell>
          <cell r="R9">
            <v>140.94404268984607</v>
          </cell>
          <cell r="S9">
            <v>140.94404268984607</v>
          </cell>
          <cell r="T9">
            <v>82.121911357974483</v>
          </cell>
          <cell r="U9">
            <v>0</v>
          </cell>
          <cell r="V9">
            <v>0</v>
          </cell>
          <cell r="W9">
            <v>146.18378587923817</v>
          </cell>
          <cell r="X9">
            <v>146.18378587923817</v>
          </cell>
          <cell r="Y9">
            <v>79.935311436767293</v>
          </cell>
          <cell r="Z9">
            <v>0</v>
          </cell>
          <cell r="AA9">
            <v>0</v>
          </cell>
          <cell r="AB9">
            <v>149.80557117823525</v>
          </cell>
          <cell r="AC9">
            <v>149.80557117823525</v>
          </cell>
          <cell r="AD9">
            <v>67.329423226021618</v>
          </cell>
        </row>
        <row r="11">
          <cell r="C11" t="str">
            <v>L1.1.МСК</v>
          </cell>
          <cell r="D11" t="str">
            <v>МВТ</v>
          </cell>
          <cell r="E11" t="str">
            <v>Поступление мощности из смежной сети МСК</v>
          </cell>
        </row>
        <row r="12">
          <cell r="C12" t="str">
            <v>L1.1.ВН</v>
          </cell>
          <cell r="D12" t="str">
            <v>МВТ</v>
          </cell>
          <cell r="E12" t="str">
            <v>Поступление мощности из смежной сети ВН</v>
          </cell>
          <cell r="H12">
            <v>137.1881511527906</v>
          </cell>
          <cell r="M12">
            <v>137.40988915590918</v>
          </cell>
          <cell r="R12">
            <v>140.94404268984607</v>
          </cell>
          <cell r="W12">
            <v>146.18378587923817</v>
          </cell>
          <cell r="AB12">
            <v>149.80557117823525</v>
          </cell>
        </row>
        <row r="13">
          <cell r="C13" t="str">
            <v>L1.1.СН1</v>
          </cell>
          <cell r="D13" t="str">
            <v>МВТ</v>
          </cell>
          <cell r="E13" t="str">
            <v>Поступление мощности из смежной сети СН1</v>
          </cell>
          <cell r="I13">
            <v>137.1881511527906</v>
          </cell>
          <cell r="N13">
            <v>137.40988915590918</v>
          </cell>
          <cell r="S13">
            <v>140.94404268984607</v>
          </cell>
          <cell r="X13">
            <v>146.18378587923817</v>
          </cell>
          <cell r="AC13">
            <v>149.80557117823525</v>
          </cell>
        </row>
        <row r="14">
          <cell r="C14" t="str">
            <v>L1.1.СН2</v>
          </cell>
          <cell r="D14" t="str">
            <v>МВТ</v>
          </cell>
          <cell r="E14" t="str">
            <v>Поступление мощности из смежной сети СН2</v>
          </cell>
          <cell r="J14">
            <v>80.462353969703159</v>
          </cell>
          <cell r="O14">
            <v>75.86068440601025</v>
          </cell>
          <cell r="T14">
            <v>82.121911357974483</v>
          </cell>
          <cell r="Y14">
            <v>79.935311436767293</v>
          </cell>
          <cell r="AD14">
            <v>67.329423226021618</v>
          </cell>
        </row>
        <row r="15">
          <cell r="C15" t="str">
            <v>L1.2</v>
          </cell>
          <cell r="D15" t="str">
            <v>МВТ</v>
          </cell>
          <cell r="E15" t="str">
            <v>Поступление мощности от электростанций ПЭ (ЭСО)</v>
          </cell>
          <cell r="F15">
            <v>0</v>
          </cell>
          <cell r="K15">
            <v>0</v>
          </cell>
          <cell r="P15">
            <v>0</v>
          </cell>
          <cell r="U15">
            <v>0</v>
          </cell>
          <cell r="Z15">
            <v>0</v>
          </cell>
        </row>
        <row r="16">
          <cell r="C16" t="str">
            <v>L1.3</v>
          </cell>
          <cell r="D16" t="str">
            <v>МВТ</v>
          </cell>
          <cell r="E16" t="str">
            <v>Поступление мощности от других поставщиков (в т.ч. с оптового рынка)</v>
          </cell>
          <cell r="F16">
            <v>0</v>
          </cell>
          <cell r="K16">
            <v>0</v>
          </cell>
          <cell r="P16">
            <v>0</v>
          </cell>
          <cell r="U16">
            <v>0</v>
          </cell>
          <cell r="Z16">
            <v>0</v>
          </cell>
        </row>
        <row r="17">
          <cell r="C17" t="str">
            <v>L1.4</v>
          </cell>
          <cell r="D17" t="str">
            <v>МВТ</v>
          </cell>
          <cell r="E17" t="str">
            <v xml:space="preserve">Поступление мощности от других организаций </v>
          </cell>
          <cell r="F17">
            <v>146.48815115279061</v>
          </cell>
          <cell r="G17">
            <v>146.48815115279061</v>
          </cell>
          <cell r="K17">
            <v>146.50988915590918</v>
          </cell>
          <cell r="L17">
            <v>146.50988915590918</v>
          </cell>
          <cell r="P17">
            <v>148.61404268984606</v>
          </cell>
          <cell r="Q17">
            <v>148.61404268984606</v>
          </cell>
          <cell r="U17">
            <v>151.59778587923816</v>
          </cell>
          <cell r="V17">
            <v>151.59778587923816</v>
          </cell>
          <cell r="Z17">
            <v>155.38057117823524</v>
          </cell>
          <cell r="AA17">
            <v>155.38057117823524</v>
          </cell>
        </row>
        <row r="18">
          <cell r="C18" t="str">
            <v>L2</v>
          </cell>
          <cell r="D18" t="str">
            <v>МВТ</v>
          </cell>
          <cell r="E18" t="str">
            <v xml:space="preserve">Потери мощности в сети </v>
          </cell>
          <cell r="F18">
            <v>16.580406501790954</v>
          </cell>
          <cell r="I18">
            <v>6.5257971830874375</v>
          </cell>
          <cell r="J18">
            <v>10.054609318703518</v>
          </cell>
          <cell r="K18">
            <v>17.009889155909182</v>
          </cell>
          <cell r="N18">
            <v>7.2992047498989363</v>
          </cell>
          <cell r="O18">
            <v>9.7106844060102446</v>
          </cell>
          <cell r="P18">
            <v>11.754042689846081</v>
          </cell>
          <cell r="S18">
            <v>3.5721313318715917</v>
          </cell>
          <cell r="T18">
            <v>8.1819113579744887</v>
          </cell>
          <cell r="U18">
            <v>18.776785879238187</v>
          </cell>
          <cell r="V18">
            <v>0</v>
          </cell>
          <cell r="W18">
            <v>0</v>
          </cell>
          <cell r="X18">
            <v>7.7164744424708873</v>
          </cell>
          <cell r="Y18">
            <v>11.060311436767298</v>
          </cell>
          <cell r="Z18">
            <v>18.085571178235249</v>
          </cell>
          <cell r="AA18">
            <v>0</v>
          </cell>
          <cell r="AB18">
            <v>0</v>
          </cell>
          <cell r="AC18">
            <v>7.4461479522136393</v>
          </cell>
          <cell r="AD18">
            <v>10.639423226021609</v>
          </cell>
        </row>
        <row r="19">
          <cell r="C19" t="str">
            <v>L2.1</v>
          </cell>
          <cell r="D19" t="str">
            <v>ПРЦ</v>
          </cell>
          <cell r="E19" t="str">
            <v>Потери мощности в сети, в %</v>
          </cell>
          <cell r="G19">
            <v>0</v>
          </cell>
          <cell r="H19">
            <v>0</v>
          </cell>
          <cell r="I19">
            <v>4.7568227490867336</v>
          </cell>
          <cell r="J19">
            <v>12.496041717210291</v>
          </cell>
          <cell r="L19">
            <v>0</v>
          </cell>
          <cell r="M19">
            <v>0</v>
          </cell>
          <cell r="N19">
            <v>5.3119937689615995</v>
          </cell>
          <cell r="O19">
            <v>12.800681251487486</v>
          </cell>
          <cell r="Q19">
            <v>0</v>
          </cell>
          <cell r="R19">
            <v>0</v>
          </cell>
          <cell r="S19">
            <v>2.5344322922056612</v>
          </cell>
          <cell r="T19">
            <v>9.963128259775921</v>
          </cell>
          <cell r="V19">
            <v>0</v>
          </cell>
          <cell r="W19">
            <v>0</v>
          </cell>
          <cell r="X19">
            <v>5.2786117120030234</v>
          </cell>
          <cell r="Y19">
            <v>13.836577650062127</v>
          </cell>
          <cell r="AA19">
            <v>0</v>
          </cell>
          <cell r="AB19">
            <v>0</v>
          </cell>
          <cell r="AC19">
            <v>4.9705414115436213</v>
          </cell>
          <cell r="AD19">
            <v>15.802041241769709</v>
          </cell>
        </row>
        <row r="20">
          <cell r="C20" t="str">
            <v>L3</v>
          </cell>
          <cell r="D20" t="str">
            <v>МВТ</v>
          </cell>
          <cell r="E20" t="str">
            <v>Расход мощности на произв и хознужды</v>
          </cell>
          <cell r="F20">
            <v>0.32774465099964928</v>
          </cell>
          <cell r="J20">
            <v>0.32774465099964928</v>
          </cell>
          <cell r="K20">
            <v>0.1</v>
          </cell>
          <cell r="O20">
            <v>0.1</v>
          </cell>
          <cell r="P20">
            <v>0.1</v>
          </cell>
          <cell r="T20">
            <v>0.1</v>
          </cell>
          <cell r="U20">
            <v>0.2</v>
          </cell>
          <cell r="V20">
            <v>0</v>
          </cell>
          <cell r="W20">
            <v>0</v>
          </cell>
          <cell r="X20">
            <v>0</v>
          </cell>
          <cell r="Y20">
            <v>0.2</v>
          </cell>
          <cell r="Z20">
            <v>0.18</v>
          </cell>
          <cell r="AA20">
            <v>0</v>
          </cell>
          <cell r="AB20">
            <v>0</v>
          </cell>
          <cell r="AC20">
            <v>0</v>
          </cell>
          <cell r="AD20">
            <v>0.18</v>
          </cell>
        </row>
        <row r="21">
          <cell r="C21" t="str">
            <v>L4</v>
          </cell>
          <cell r="D21" t="str">
            <v>МВТ</v>
          </cell>
          <cell r="E21" t="str">
            <v xml:space="preserve">Полезный отпуск мощности из сети </v>
          </cell>
          <cell r="F21">
            <v>484.41865627528438</v>
          </cell>
          <cell r="G21">
            <v>146.48815115279061</v>
          </cell>
          <cell r="H21">
            <v>137.1881511527906</v>
          </cell>
          <cell r="I21">
            <v>130.66235396970316</v>
          </cell>
          <cell r="J21">
            <v>70.08</v>
          </cell>
          <cell r="K21">
            <v>480.08046271782865</v>
          </cell>
          <cell r="L21">
            <v>146.50988915590918</v>
          </cell>
          <cell r="M21">
            <v>137.40988915590918</v>
          </cell>
          <cell r="N21">
            <v>130.11068440601025</v>
          </cell>
          <cell r="O21">
            <v>66.050000000000011</v>
          </cell>
          <cell r="P21">
            <v>500.76999673766659</v>
          </cell>
          <cell r="Q21">
            <v>148.61404268984606</v>
          </cell>
          <cell r="R21">
            <v>140.94404268984607</v>
          </cell>
          <cell r="S21">
            <v>137.37191135797448</v>
          </cell>
          <cell r="T21">
            <v>73.84</v>
          </cell>
          <cell r="U21">
            <v>504.9238831952436</v>
          </cell>
          <cell r="V21">
            <v>151.59778587923816</v>
          </cell>
          <cell r="W21">
            <v>146.18378587923817</v>
          </cell>
          <cell r="X21">
            <v>138.46731143676729</v>
          </cell>
          <cell r="Y21">
            <v>68.674999999999997</v>
          </cell>
          <cell r="Z21">
            <v>504.05556558249214</v>
          </cell>
          <cell r="AA21">
            <v>155.38057117823524</v>
          </cell>
          <cell r="AB21">
            <v>149.80557117823525</v>
          </cell>
          <cell r="AC21">
            <v>142.35942322602162</v>
          </cell>
          <cell r="AD21">
            <v>56.510000000000012</v>
          </cell>
        </row>
        <row r="22">
          <cell r="C22" t="str">
            <v>L4.1</v>
          </cell>
          <cell r="D22" t="str">
            <v>МВТ</v>
          </cell>
          <cell r="E22" t="str">
            <v>Полезный мощности отпуск из сети собственным потребителям ЭСО</v>
          </cell>
          <cell r="F22">
            <v>129.57999999999998</v>
          </cell>
          <cell r="G22">
            <v>9.3000000000000007</v>
          </cell>
          <cell r="H22">
            <v>0</v>
          </cell>
          <cell r="I22">
            <v>50.2</v>
          </cell>
          <cell r="J22">
            <v>70.08</v>
          </cell>
          <cell r="K22">
            <v>129.4</v>
          </cell>
          <cell r="L22">
            <v>9.1</v>
          </cell>
          <cell r="N22">
            <v>54.25</v>
          </cell>
          <cell r="O22">
            <v>66.050000000000011</v>
          </cell>
          <cell r="P22">
            <v>136.76</v>
          </cell>
          <cell r="Q22">
            <v>7.67</v>
          </cell>
          <cell r="R22">
            <v>0</v>
          </cell>
          <cell r="S22">
            <v>55.25</v>
          </cell>
          <cell r="T22">
            <v>73.84</v>
          </cell>
          <cell r="U22">
            <v>132.62099999999998</v>
          </cell>
          <cell r="V22">
            <v>5.4139999999999997</v>
          </cell>
          <cell r="W22">
            <v>0</v>
          </cell>
          <cell r="X22">
            <v>58.531999999999996</v>
          </cell>
          <cell r="Y22">
            <v>68.674999999999997</v>
          </cell>
          <cell r="Z22">
            <v>137.11500000000001</v>
          </cell>
          <cell r="AA22">
            <v>5.5750000000000002</v>
          </cell>
          <cell r="AB22">
            <v>0</v>
          </cell>
          <cell r="AC22">
            <v>75.03</v>
          </cell>
          <cell r="AD22">
            <v>56.510000000000005</v>
          </cell>
        </row>
        <row r="23">
          <cell r="D23" t="str">
            <v>МВТ</v>
          </cell>
        </row>
        <row r="24">
          <cell r="C24" t="str">
            <v>L4.1.1</v>
          </cell>
          <cell r="D24" t="str">
            <v>МВТ</v>
          </cell>
          <cell r="E24" t="str">
            <v>Полезный отпуск мощности из сети  потребителям, присоединенным к центру питания на генераторном напряжении</v>
          </cell>
          <cell r="F24">
            <v>0</v>
          </cell>
          <cell r="K24">
            <v>0</v>
          </cell>
          <cell r="P24">
            <v>0</v>
          </cell>
          <cell r="U24">
            <v>0</v>
          </cell>
          <cell r="Z24">
            <v>0</v>
          </cell>
        </row>
        <row r="25">
          <cell r="C25" t="str">
            <v>L4.1.2</v>
          </cell>
          <cell r="D25" t="str">
            <v>МВТ</v>
          </cell>
          <cell r="E25" t="str">
            <v>Полезный отпуск мощности из сети  потребителям присоединенным к сетям МСК (последняя миля)</v>
          </cell>
          <cell r="F25">
            <v>0</v>
          </cell>
        </row>
        <row r="26">
          <cell r="C26" t="str">
            <v>L4.2</v>
          </cell>
          <cell r="D26" t="str">
            <v>МВТ</v>
          </cell>
          <cell r="E26" t="str">
            <v>Полезный отпуск мощности из сети  потребителям оптового рынка</v>
          </cell>
          <cell r="F26">
            <v>0</v>
          </cell>
          <cell r="K26">
            <v>0</v>
          </cell>
          <cell r="P26">
            <v>0</v>
          </cell>
          <cell r="U26">
            <v>0</v>
          </cell>
          <cell r="Z26">
            <v>0</v>
          </cell>
        </row>
        <row r="27">
          <cell r="C27" t="str">
            <v>L4.3</v>
          </cell>
          <cell r="D27" t="str">
            <v>МВТ</v>
          </cell>
          <cell r="E27" t="str">
            <v>Сальдо переток мощности в другие организации</v>
          </cell>
          <cell r="F27">
            <v>0</v>
          </cell>
          <cell r="K27">
            <v>0</v>
          </cell>
          <cell r="P27">
            <v>0</v>
          </cell>
          <cell r="U27">
            <v>0</v>
          </cell>
          <cell r="Z27">
            <v>0</v>
          </cell>
        </row>
        <row r="28">
          <cell r="C28" t="str">
            <v>L4.4</v>
          </cell>
          <cell r="D28" t="str">
            <v>МВТ</v>
          </cell>
          <cell r="E28" t="str">
            <v>Сальдо переток мощности в сопредельные регионы</v>
          </cell>
          <cell r="F28">
            <v>0</v>
          </cell>
          <cell r="K28">
            <v>0</v>
          </cell>
          <cell r="P28">
            <v>0</v>
          </cell>
          <cell r="U28">
            <v>0</v>
          </cell>
          <cell r="Z28">
            <v>0</v>
          </cell>
        </row>
        <row r="29">
          <cell r="C29" t="str">
            <v>L5</v>
          </cell>
          <cell r="D29" t="str">
            <v>МВТ</v>
          </cell>
          <cell r="E29" t="str">
            <v>Проверка</v>
          </cell>
        </row>
      </sheetData>
      <sheetData sheetId="6">
        <row r="5">
          <cell r="C5" t="str">
            <v>Всего</v>
          </cell>
          <cell r="D5" t="str">
            <v>с шин</v>
          </cell>
          <cell r="E5" t="str">
            <v>ВН</v>
          </cell>
          <cell r="F5" t="str">
            <v>СН1</v>
          </cell>
          <cell r="G5" t="str">
            <v>СН2</v>
          </cell>
          <cell r="H5" t="str">
            <v>НН</v>
          </cell>
          <cell r="I5" t="str">
            <v>Всего</v>
          </cell>
          <cell r="J5" t="str">
            <v>с шин</v>
          </cell>
          <cell r="K5" t="str">
            <v>ВН</v>
          </cell>
          <cell r="L5" t="str">
            <v>СН1</v>
          </cell>
          <cell r="M5" t="str">
            <v>СН2</v>
          </cell>
          <cell r="N5" t="str">
            <v>НН</v>
          </cell>
          <cell r="P5" t="str">
            <v>Всего</v>
          </cell>
          <cell r="Q5" t="str">
            <v>с шин</v>
          </cell>
          <cell r="R5" t="str">
            <v>ВН</v>
          </cell>
          <cell r="S5" t="str">
            <v>СН1</v>
          </cell>
          <cell r="T5" t="str">
            <v>СН2</v>
          </cell>
          <cell r="U5" t="str">
            <v>НН</v>
          </cell>
        </row>
        <row r="6">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row>
        <row r="7">
          <cell r="A7">
            <v>2005</v>
          </cell>
        </row>
        <row r="8">
          <cell r="B8" t="str">
            <v>Базовые потребители</v>
          </cell>
          <cell r="C8">
            <v>0</v>
          </cell>
          <cell r="D8">
            <v>0</v>
          </cell>
          <cell r="E8">
            <v>0</v>
          </cell>
          <cell r="F8">
            <v>0</v>
          </cell>
          <cell r="G8">
            <v>0</v>
          </cell>
          <cell r="H8">
            <v>0</v>
          </cell>
          <cell r="I8">
            <v>0</v>
          </cell>
          <cell r="J8">
            <v>0</v>
          </cell>
          <cell r="K8">
            <v>0</v>
          </cell>
          <cell r="L8">
            <v>0</v>
          </cell>
          <cell r="M8">
            <v>0</v>
          </cell>
          <cell r="N8">
            <v>0</v>
          </cell>
          <cell r="O8" t="e">
            <v>#DIV/0!</v>
          </cell>
          <cell r="P8" t="e">
            <v>#DIV/0!</v>
          </cell>
          <cell r="Q8" t="e">
            <v>#DIV/0!</v>
          </cell>
          <cell r="R8" t="e">
            <v>#DIV/0!</v>
          </cell>
          <cell r="S8" t="e">
            <v>#DIV/0!</v>
          </cell>
          <cell r="T8" t="e">
            <v>#DIV/0!</v>
          </cell>
          <cell r="U8" t="e">
            <v>#DIV/0!</v>
          </cell>
        </row>
        <row r="9">
          <cell r="B9" t="str">
            <v xml:space="preserve">    в том числе:</v>
          </cell>
        </row>
        <row r="10">
          <cell r="B10" t="str">
            <v>БП №1</v>
          </cell>
          <cell r="C10">
            <v>0</v>
          </cell>
          <cell r="I10">
            <v>0</v>
          </cell>
          <cell r="O10" t="e">
            <v>#NAME?</v>
          </cell>
          <cell r="P10" t="e">
            <v>#NAME?</v>
          </cell>
          <cell r="Q10" t="e">
            <v>#NAME?</v>
          </cell>
          <cell r="R10" t="e">
            <v>#NAME?</v>
          </cell>
          <cell r="S10" t="e">
            <v>#NAME?</v>
          </cell>
          <cell r="T10" t="e">
            <v>#NAME?</v>
          </cell>
          <cell r="U10" t="e">
            <v>#NAME?</v>
          </cell>
        </row>
        <row r="11">
          <cell r="B11" t="str">
            <v>БП №2</v>
          </cell>
          <cell r="C11">
            <v>0</v>
          </cell>
          <cell r="I11">
            <v>0</v>
          </cell>
          <cell r="O11" t="e">
            <v>#NAME?</v>
          </cell>
          <cell r="P11" t="e">
            <v>#NAME?</v>
          </cell>
          <cell r="Q11" t="e">
            <v>#NAME?</v>
          </cell>
          <cell r="R11" t="e">
            <v>#NAME?</v>
          </cell>
          <cell r="S11" t="e">
            <v>#NAME?</v>
          </cell>
          <cell r="T11" t="e">
            <v>#NAME?</v>
          </cell>
          <cell r="U11" t="e">
            <v>#NAME?</v>
          </cell>
        </row>
        <row r="12">
          <cell r="B12" t="str">
            <v>БП №3</v>
          </cell>
          <cell r="C12">
            <v>0</v>
          </cell>
          <cell r="I12">
            <v>0</v>
          </cell>
          <cell r="O12" t="e">
            <v>#NAME?</v>
          </cell>
          <cell r="P12" t="e">
            <v>#NAME?</v>
          </cell>
          <cell r="Q12" t="e">
            <v>#NAME?</v>
          </cell>
          <cell r="R12" t="e">
            <v>#NAME?</v>
          </cell>
          <cell r="S12" t="e">
            <v>#NAME?</v>
          </cell>
          <cell r="T12" t="e">
            <v>#NAME?</v>
          </cell>
          <cell r="U12" t="e">
            <v>#NAME?</v>
          </cell>
        </row>
        <row r="13">
          <cell r="B13" t="str">
            <v>БП №4</v>
          </cell>
          <cell r="C13">
            <v>0</v>
          </cell>
          <cell r="I13">
            <v>0</v>
          </cell>
          <cell r="O13" t="e">
            <v>#NAME?</v>
          </cell>
          <cell r="P13" t="e">
            <v>#NAME?</v>
          </cell>
          <cell r="Q13" t="e">
            <v>#NAME?</v>
          </cell>
          <cell r="R13" t="e">
            <v>#NAME?</v>
          </cell>
          <cell r="S13" t="e">
            <v>#NAME?</v>
          </cell>
          <cell r="T13" t="e">
            <v>#NAME?</v>
          </cell>
          <cell r="U13" t="e">
            <v>#NAME?</v>
          </cell>
        </row>
        <row r="14">
          <cell r="B14" t="str">
            <v>БП №5</v>
          </cell>
          <cell r="C14">
            <v>0</v>
          </cell>
          <cell r="I14">
            <v>0</v>
          </cell>
          <cell r="O14" t="e">
            <v>#NAME?</v>
          </cell>
          <cell r="P14" t="e">
            <v>#NAME?</v>
          </cell>
          <cell r="Q14" t="e">
            <v>#NAME?</v>
          </cell>
          <cell r="R14" t="e">
            <v>#NAME?</v>
          </cell>
          <cell r="S14" t="e">
            <v>#NAME?</v>
          </cell>
          <cell r="T14" t="e">
            <v>#NAME?</v>
          </cell>
          <cell r="U14" t="e">
            <v>#NAME?</v>
          </cell>
        </row>
        <row r="15">
          <cell r="B15" t="str">
            <v>БП №6</v>
          </cell>
          <cell r="C15">
            <v>0</v>
          </cell>
          <cell r="I15">
            <v>0</v>
          </cell>
          <cell r="O15" t="e">
            <v>#NAME?</v>
          </cell>
          <cell r="P15" t="e">
            <v>#NAME?</v>
          </cell>
          <cell r="Q15" t="e">
            <v>#NAME?</v>
          </cell>
          <cell r="R15" t="e">
            <v>#NAME?</v>
          </cell>
          <cell r="S15" t="e">
            <v>#NAME?</v>
          </cell>
          <cell r="T15" t="e">
            <v>#NAME?</v>
          </cell>
          <cell r="U15" t="e">
            <v>#NAME?</v>
          </cell>
        </row>
        <row r="16">
          <cell r="B16" t="str">
            <v>БП №7</v>
          </cell>
          <cell r="C16">
            <v>0</v>
          </cell>
          <cell r="I16">
            <v>0</v>
          </cell>
          <cell r="O16" t="e">
            <v>#NAME?</v>
          </cell>
          <cell r="P16" t="e">
            <v>#NAME?</v>
          </cell>
          <cell r="Q16" t="e">
            <v>#NAME?</v>
          </cell>
          <cell r="R16" t="e">
            <v>#NAME?</v>
          </cell>
          <cell r="S16" t="e">
            <v>#NAME?</v>
          </cell>
          <cell r="T16" t="e">
            <v>#NAME?</v>
          </cell>
          <cell r="U16" t="e">
            <v>#NAME?</v>
          </cell>
        </row>
        <row r="17">
          <cell r="B17" t="str">
            <v>БП №8</v>
          </cell>
          <cell r="C17">
            <v>0</v>
          </cell>
          <cell r="I17">
            <v>0</v>
          </cell>
          <cell r="O17" t="e">
            <v>#NAME?</v>
          </cell>
          <cell r="P17" t="e">
            <v>#NAME?</v>
          </cell>
          <cell r="Q17" t="e">
            <v>#NAME?</v>
          </cell>
          <cell r="R17" t="e">
            <v>#NAME?</v>
          </cell>
          <cell r="S17" t="e">
            <v>#NAME?</v>
          </cell>
          <cell r="T17" t="e">
            <v>#NAME?</v>
          </cell>
          <cell r="U17" t="e">
            <v>#NAME?</v>
          </cell>
        </row>
        <row r="18">
          <cell r="B18" t="str">
            <v>БП №9</v>
          </cell>
          <cell r="C18">
            <v>0</v>
          </cell>
          <cell r="I18">
            <v>0</v>
          </cell>
          <cell r="O18" t="e">
            <v>#NAME?</v>
          </cell>
          <cell r="P18" t="e">
            <v>#NAME?</v>
          </cell>
          <cell r="Q18" t="e">
            <v>#NAME?</v>
          </cell>
          <cell r="R18" t="e">
            <v>#NAME?</v>
          </cell>
          <cell r="S18" t="e">
            <v>#NAME?</v>
          </cell>
          <cell r="T18" t="e">
            <v>#NAME?</v>
          </cell>
          <cell r="U18" t="e">
            <v>#NAME?</v>
          </cell>
        </row>
        <row r="19">
          <cell r="B19" t="str">
            <v>БП №10</v>
          </cell>
          <cell r="C19">
            <v>0</v>
          </cell>
          <cell r="I19">
            <v>0</v>
          </cell>
          <cell r="O19" t="e">
            <v>#NAME?</v>
          </cell>
          <cell r="P19" t="e">
            <v>#NAME?</v>
          </cell>
          <cell r="Q19" t="e">
            <v>#NAME?</v>
          </cell>
          <cell r="R19" t="e">
            <v>#NAME?</v>
          </cell>
          <cell r="S19" t="e">
            <v>#NAME?</v>
          </cell>
          <cell r="T19" t="e">
            <v>#NAME?</v>
          </cell>
          <cell r="U19" t="e">
            <v>#NAME?</v>
          </cell>
        </row>
        <row r="20">
          <cell r="B20" t="str">
            <v>Добавить строки</v>
          </cell>
        </row>
        <row r="21">
          <cell r="B21" t="str">
            <v>Население</v>
          </cell>
          <cell r="C21">
            <v>241.5</v>
          </cell>
          <cell r="H21">
            <v>241.5</v>
          </cell>
          <cell r="I21">
            <v>34.9</v>
          </cell>
          <cell r="N21">
            <v>34.9</v>
          </cell>
          <cell r="O21">
            <v>6919.7707736389684</v>
          </cell>
          <cell r="P21">
            <v>100</v>
          </cell>
          <cell r="Q21">
            <v>0</v>
          </cell>
          <cell r="R21">
            <v>0</v>
          </cell>
          <cell r="S21">
            <v>0</v>
          </cell>
          <cell r="T21">
            <v>0</v>
          </cell>
          <cell r="U21">
            <v>100</v>
          </cell>
        </row>
        <row r="22">
          <cell r="B22" t="str">
            <v>Прочие потребители</v>
          </cell>
          <cell r="C22">
            <v>572.5</v>
          </cell>
          <cell r="E22">
            <v>49.7</v>
          </cell>
          <cell r="F22">
            <v>0.15</v>
          </cell>
          <cell r="G22">
            <v>336.5</v>
          </cell>
          <cell r="H22">
            <v>186.14999999999998</v>
          </cell>
          <cell r="I22">
            <v>94.68</v>
          </cell>
          <cell r="K22">
            <v>9.3000000000000007</v>
          </cell>
          <cell r="M22">
            <v>50.2</v>
          </cell>
          <cell r="N22">
            <v>35.18</v>
          </cell>
          <cell r="O22">
            <v>6046.6835656949725</v>
          </cell>
          <cell r="P22">
            <v>100</v>
          </cell>
          <cell r="Q22">
            <v>0</v>
          </cell>
          <cell r="R22">
            <v>8.681222707423581</v>
          </cell>
          <cell r="S22">
            <v>2.6200873362445413E-2</v>
          </cell>
          <cell r="T22">
            <v>58.777292576419214</v>
          </cell>
          <cell r="U22">
            <v>32.515283842794759</v>
          </cell>
        </row>
        <row r="23">
          <cell r="B23" t="str">
            <v>Бюджетные потребители</v>
          </cell>
          <cell r="C23">
            <v>77.5</v>
          </cell>
          <cell r="G23">
            <v>15.6</v>
          </cell>
          <cell r="H23">
            <v>61.9</v>
          </cell>
          <cell r="I23">
            <v>12</v>
          </cell>
          <cell r="M23">
            <v>2</v>
          </cell>
          <cell r="N23">
            <v>10</v>
          </cell>
          <cell r="O23">
            <v>6458.333333333333</v>
          </cell>
          <cell r="P23">
            <v>100</v>
          </cell>
          <cell r="Q23">
            <v>0</v>
          </cell>
          <cell r="R23">
            <v>0</v>
          </cell>
          <cell r="S23">
            <v>0</v>
          </cell>
          <cell r="T23">
            <v>20.129032258064516</v>
          </cell>
          <cell r="U23">
            <v>79.870967741935488</v>
          </cell>
        </row>
        <row r="24">
          <cell r="B24" t="str">
            <v>Всего</v>
          </cell>
          <cell r="C24">
            <v>814</v>
          </cell>
          <cell r="D24">
            <v>0</v>
          </cell>
          <cell r="E24">
            <v>49.7</v>
          </cell>
          <cell r="F24">
            <v>0.15</v>
          </cell>
          <cell r="G24">
            <v>336.5</v>
          </cell>
          <cell r="H24">
            <v>427.65</v>
          </cell>
          <cell r="I24">
            <v>129.58000000000001</v>
          </cell>
          <cell r="J24">
            <v>0</v>
          </cell>
          <cell r="K24">
            <v>9.3000000000000007</v>
          </cell>
          <cell r="L24">
            <v>0</v>
          </cell>
          <cell r="M24">
            <v>50.2</v>
          </cell>
          <cell r="N24">
            <v>70.08</v>
          </cell>
          <cell r="O24">
            <v>6281.8336162988107</v>
          </cell>
          <cell r="P24">
            <v>100</v>
          </cell>
          <cell r="Q24">
            <v>0</v>
          </cell>
          <cell r="R24">
            <v>6.1056511056511065</v>
          </cell>
          <cell r="S24">
            <v>1.8427518427518427E-2</v>
          </cell>
          <cell r="T24">
            <v>41.339066339066335</v>
          </cell>
          <cell r="U24">
            <v>52.536855036855037</v>
          </cell>
        </row>
        <row r="26">
          <cell r="B26" t="str">
            <v>Базовые потребители</v>
          </cell>
          <cell r="C26">
            <v>0</v>
          </cell>
          <cell r="D26">
            <v>0</v>
          </cell>
          <cell r="E26">
            <v>0</v>
          </cell>
          <cell r="F26">
            <v>0</v>
          </cell>
          <cell r="G26">
            <v>0</v>
          </cell>
          <cell r="H26">
            <v>0</v>
          </cell>
          <cell r="I26">
            <v>0</v>
          </cell>
          <cell r="J26">
            <v>0</v>
          </cell>
          <cell r="K26">
            <v>0</v>
          </cell>
          <cell r="L26">
            <v>0</v>
          </cell>
          <cell r="M26">
            <v>0</v>
          </cell>
          <cell r="N26">
            <v>0</v>
          </cell>
          <cell r="O26" t="e">
            <v>#DIV/0!</v>
          </cell>
          <cell r="P26" t="e">
            <v>#DIV/0!</v>
          </cell>
          <cell r="Q26" t="e">
            <v>#DIV/0!</v>
          </cell>
          <cell r="R26" t="e">
            <v>#DIV/0!</v>
          </cell>
          <cell r="S26" t="e">
            <v>#DIV/0!</v>
          </cell>
          <cell r="T26" t="e">
            <v>#DIV/0!</v>
          </cell>
          <cell r="U26" t="e">
            <v>#DIV/0!</v>
          </cell>
        </row>
        <row r="27">
          <cell r="B27" t="str">
            <v xml:space="preserve">    в том числе:</v>
          </cell>
        </row>
        <row r="28">
          <cell r="B28" t="str">
            <v>БП №1</v>
          </cell>
          <cell r="C28">
            <v>0</v>
          </cell>
          <cell r="I28">
            <v>0</v>
          </cell>
          <cell r="O28" t="e">
            <v>#NAME?</v>
          </cell>
          <cell r="P28" t="e">
            <v>#NAME?</v>
          </cell>
          <cell r="Q28" t="e">
            <v>#NAME?</v>
          </cell>
          <cell r="R28" t="e">
            <v>#NAME?</v>
          </cell>
          <cell r="S28" t="e">
            <v>#NAME?</v>
          </cell>
          <cell r="T28" t="e">
            <v>#NAME?</v>
          </cell>
          <cell r="U28" t="e">
            <v>#NAME?</v>
          </cell>
        </row>
        <row r="29">
          <cell r="B29" t="str">
            <v>БП №2</v>
          </cell>
          <cell r="C29">
            <v>0</v>
          </cell>
          <cell r="I29">
            <v>0</v>
          </cell>
          <cell r="O29" t="e">
            <v>#NAME?</v>
          </cell>
          <cell r="P29" t="e">
            <v>#NAME?</v>
          </cell>
          <cell r="Q29" t="e">
            <v>#NAME?</v>
          </cell>
          <cell r="R29" t="e">
            <v>#NAME?</v>
          </cell>
          <cell r="S29" t="e">
            <v>#NAME?</v>
          </cell>
          <cell r="T29" t="e">
            <v>#NAME?</v>
          </cell>
          <cell r="U29" t="e">
            <v>#NAME?</v>
          </cell>
        </row>
        <row r="30">
          <cell r="B30" t="str">
            <v>БП №3</v>
          </cell>
          <cell r="C30">
            <v>0</v>
          </cell>
          <cell r="I30">
            <v>0</v>
          </cell>
          <cell r="O30" t="e">
            <v>#NAME?</v>
          </cell>
          <cell r="P30" t="e">
            <v>#NAME?</v>
          </cell>
          <cell r="Q30" t="e">
            <v>#NAME?</v>
          </cell>
          <cell r="R30" t="e">
            <v>#NAME?</v>
          </cell>
          <cell r="S30" t="e">
            <v>#NAME?</v>
          </cell>
          <cell r="T30" t="e">
            <v>#NAME?</v>
          </cell>
          <cell r="U30" t="e">
            <v>#NAME?</v>
          </cell>
        </row>
        <row r="31">
          <cell r="B31" t="str">
            <v>БП №4</v>
          </cell>
          <cell r="C31">
            <v>0</v>
          </cell>
          <cell r="I31">
            <v>0</v>
          </cell>
          <cell r="O31" t="e">
            <v>#NAME?</v>
          </cell>
          <cell r="P31" t="e">
            <v>#NAME?</v>
          </cell>
          <cell r="Q31" t="e">
            <v>#NAME?</v>
          </cell>
          <cell r="R31" t="e">
            <v>#NAME?</v>
          </cell>
          <cell r="S31" t="e">
            <v>#NAME?</v>
          </cell>
          <cell r="T31" t="e">
            <v>#NAME?</v>
          </cell>
          <cell r="U31" t="e">
            <v>#NAME?</v>
          </cell>
        </row>
        <row r="32">
          <cell r="B32" t="str">
            <v>БП №5</v>
          </cell>
          <cell r="C32">
            <v>0</v>
          </cell>
          <cell r="I32">
            <v>0</v>
          </cell>
          <cell r="O32" t="e">
            <v>#NAME?</v>
          </cell>
          <cell r="P32" t="e">
            <v>#NAME?</v>
          </cell>
          <cell r="Q32" t="e">
            <v>#NAME?</v>
          </cell>
          <cell r="R32" t="e">
            <v>#NAME?</v>
          </cell>
          <cell r="S32" t="e">
            <v>#NAME?</v>
          </cell>
          <cell r="T32" t="e">
            <v>#NAME?</v>
          </cell>
          <cell r="U32" t="e">
            <v>#NAME?</v>
          </cell>
        </row>
        <row r="33">
          <cell r="B33" t="str">
            <v>БП №6</v>
          </cell>
          <cell r="C33">
            <v>0</v>
          </cell>
          <cell r="I33">
            <v>0</v>
          </cell>
          <cell r="O33" t="e">
            <v>#NAME?</v>
          </cell>
          <cell r="P33" t="e">
            <v>#NAME?</v>
          </cell>
          <cell r="Q33" t="e">
            <v>#NAME?</v>
          </cell>
          <cell r="R33" t="e">
            <v>#NAME?</v>
          </cell>
          <cell r="S33" t="e">
            <v>#NAME?</v>
          </cell>
          <cell r="T33" t="e">
            <v>#NAME?</v>
          </cell>
          <cell r="U33" t="e">
            <v>#NAME?</v>
          </cell>
        </row>
        <row r="34">
          <cell r="B34" t="str">
            <v>БП №7</v>
          </cell>
          <cell r="C34">
            <v>0</v>
          </cell>
          <cell r="I34">
            <v>0</v>
          </cell>
          <cell r="O34" t="e">
            <v>#NAME?</v>
          </cell>
          <cell r="P34" t="e">
            <v>#NAME?</v>
          </cell>
          <cell r="Q34" t="e">
            <v>#NAME?</v>
          </cell>
          <cell r="R34" t="e">
            <v>#NAME?</v>
          </cell>
          <cell r="S34" t="e">
            <v>#NAME?</v>
          </cell>
          <cell r="T34" t="e">
            <v>#NAME?</v>
          </cell>
          <cell r="U34" t="e">
            <v>#NAME?</v>
          </cell>
        </row>
        <row r="35">
          <cell r="B35" t="str">
            <v>БП №8</v>
          </cell>
          <cell r="C35">
            <v>0</v>
          </cell>
          <cell r="I35">
            <v>0</v>
          </cell>
          <cell r="O35" t="e">
            <v>#NAME?</v>
          </cell>
          <cell r="P35" t="e">
            <v>#NAME?</v>
          </cell>
          <cell r="Q35" t="e">
            <v>#NAME?</v>
          </cell>
          <cell r="R35" t="e">
            <v>#NAME?</v>
          </cell>
          <cell r="S35" t="e">
            <v>#NAME?</v>
          </cell>
          <cell r="T35" t="e">
            <v>#NAME?</v>
          </cell>
          <cell r="U35" t="e">
            <v>#NAME?</v>
          </cell>
        </row>
        <row r="36">
          <cell r="B36" t="str">
            <v>БП №9</v>
          </cell>
          <cell r="C36">
            <v>0</v>
          </cell>
          <cell r="I36">
            <v>0</v>
          </cell>
          <cell r="O36" t="e">
            <v>#NAME?</v>
          </cell>
          <cell r="P36" t="e">
            <v>#NAME?</v>
          </cell>
          <cell r="Q36" t="e">
            <v>#NAME?</v>
          </cell>
          <cell r="R36" t="e">
            <v>#NAME?</v>
          </cell>
          <cell r="S36" t="e">
            <v>#NAME?</v>
          </cell>
          <cell r="T36" t="e">
            <v>#NAME?</v>
          </cell>
          <cell r="U36" t="e">
            <v>#NAME?</v>
          </cell>
        </row>
        <row r="37">
          <cell r="B37" t="str">
            <v>БП №10</v>
          </cell>
          <cell r="C37">
            <v>0</v>
          </cell>
          <cell r="I37">
            <v>0</v>
          </cell>
          <cell r="O37" t="e">
            <v>#NAME?</v>
          </cell>
          <cell r="P37" t="e">
            <v>#NAME?</v>
          </cell>
          <cell r="Q37" t="e">
            <v>#NAME?</v>
          </cell>
          <cell r="R37" t="e">
            <v>#NAME?</v>
          </cell>
          <cell r="S37" t="e">
            <v>#NAME?</v>
          </cell>
          <cell r="T37" t="e">
            <v>#NAME?</v>
          </cell>
          <cell r="U37" t="e">
            <v>#NAME?</v>
          </cell>
        </row>
        <row r="38">
          <cell r="B38" t="str">
            <v>Добавить строки</v>
          </cell>
        </row>
        <row r="39">
          <cell r="B39" t="str">
            <v>Население</v>
          </cell>
          <cell r="C39">
            <v>233.93</v>
          </cell>
          <cell r="H39">
            <v>233.93</v>
          </cell>
          <cell r="I39">
            <v>34.380000000000003</v>
          </cell>
          <cell r="N39">
            <v>34.380000000000003</v>
          </cell>
          <cell r="O39">
            <v>6804.246655031995</v>
          </cell>
          <cell r="P39">
            <v>100</v>
          </cell>
          <cell r="Q39">
            <v>0</v>
          </cell>
          <cell r="R39">
            <v>0</v>
          </cell>
          <cell r="S39">
            <v>0</v>
          </cell>
          <cell r="T39">
            <v>0</v>
          </cell>
          <cell r="U39">
            <v>100</v>
          </cell>
        </row>
        <row r="40">
          <cell r="B40" t="str">
            <v>Прочие потребители</v>
          </cell>
          <cell r="C40">
            <v>595.87</v>
          </cell>
          <cell r="E40">
            <v>45.98</v>
          </cell>
          <cell r="G40">
            <v>355.74</v>
          </cell>
          <cell r="H40">
            <v>194.14999999999998</v>
          </cell>
          <cell r="I40">
            <v>102.38</v>
          </cell>
          <cell r="K40">
            <v>7.67</v>
          </cell>
          <cell r="M40">
            <v>55.25</v>
          </cell>
          <cell r="N40">
            <v>39.46</v>
          </cell>
          <cell r="O40">
            <v>5820.1797226020708</v>
          </cell>
          <cell r="P40">
            <v>100</v>
          </cell>
          <cell r="Q40">
            <v>0</v>
          </cell>
          <cell r="R40">
            <v>7.7164482185711645</v>
          </cell>
          <cell r="S40">
            <v>0</v>
          </cell>
          <cell r="T40">
            <v>59.700941480524271</v>
          </cell>
          <cell r="U40">
            <v>32.582610300904555</v>
          </cell>
        </row>
        <row r="41">
          <cell r="B41" t="str">
            <v>Бюджетные потребители</v>
          </cell>
          <cell r="C41">
            <v>75.52</v>
          </cell>
          <cell r="G41">
            <v>13.13</v>
          </cell>
          <cell r="H41">
            <v>62.39</v>
          </cell>
          <cell r="I41">
            <v>15.66</v>
          </cell>
          <cell r="M41">
            <v>2.72</v>
          </cell>
          <cell r="N41">
            <v>12.94</v>
          </cell>
          <cell r="O41">
            <v>4822.4776500638573</v>
          </cell>
          <cell r="P41">
            <v>100</v>
          </cell>
          <cell r="Q41">
            <v>0</v>
          </cell>
          <cell r="R41">
            <v>0</v>
          </cell>
          <cell r="S41">
            <v>0</v>
          </cell>
          <cell r="T41">
            <v>17.386122881355934</v>
          </cell>
          <cell r="U41">
            <v>82.613877118644069</v>
          </cell>
        </row>
        <row r="42">
          <cell r="B42" t="str">
            <v>Всего</v>
          </cell>
          <cell r="C42">
            <v>829.8</v>
          </cell>
          <cell r="D42">
            <v>0</v>
          </cell>
          <cell r="E42">
            <v>45.98</v>
          </cell>
          <cell r="F42">
            <v>0</v>
          </cell>
          <cell r="G42">
            <v>355.74</v>
          </cell>
          <cell r="H42">
            <v>428.08</v>
          </cell>
          <cell r="I42">
            <v>136.76</v>
          </cell>
          <cell r="J42">
            <v>0</v>
          </cell>
          <cell r="K42">
            <v>7.67</v>
          </cell>
          <cell r="L42">
            <v>0</v>
          </cell>
          <cell r="M42">
            <v>55.25</v>
          </cell>
          <cell r="N42">
            <v>73.84</v>
          </cell>
          <cell r="O42">
            <v>6067.5636150921327</v>
          </cell>
          <cell r="P42">
            <v>100</v>
          </cell>
          <cell r="Q42">
            <v>0</v>
          </cell>
          <cell r="R42">
            <v>5.5410942395758012</v>
          </cell>
          <cell r="S42">
            <v>0</v>
          </cell>
          <cell r="T42">
            <v>42.870571221981201</v>
          </cell>
          <cell r="U42">
            <v>51.588334538443007</v>
          </cell>
        </row>
        <row r="44">
          <cell r="B44" t="str">
            <v>Базовые потребители</v>
          </cell>
          <cell r="C44">
            <v>0</v>
          </cell>
          <cell r="D44">
            <v>0</v>
          </cell>
          <cell r="E44">
            <v>0</v>
          </cell>
          <cell r="F44">
            <v>0</v>
          </cell>
          <cell r="G44">
            <v>0</v>
          </cell>
          <cell r="H44">
            <v>0</v>
          </cell>
          <cell r="I44">
            <v>0</v>
          </cell>
          <cell r="J44">
            <v>0</v>
          </cell>
          <cell r="K44">
            <v>0</v>
          </cell>
          <cell r="L44">
            <v>0</v>
          </cell>
          <cell r="M44">
            <v>0</v>
          </cell>
          <cell r="N44">
            <v>0</v>
          </cell>
          <cell r="O44">
            <v>0</v>
          </cell>
          <cell r="P44" t="e">
            <v>#DIV/0!</v>
          </cell>
          <cell r="Q44" t="e">
            <v>#DIV/0!</v>
          </cell>
          <cell r="R44" t="e">
            <v>#DIV/0!</v>
          </cell>
          <cell r="S44" t="e">
            <v>#DIV/0!</v>
          </cell>
          <cell r="T44" t="e">
            <v>#DIV/0!</v>
          </cell>
          <cell r="U44" t="e">
            <v>#DIV/0!</v>
          </cell>
        </row>
        <row r="45">
          <cell r="B45" t="str">
            <v xml:space="preserve">    в том числе:</v>
          </cell>
        </row>
        <row r="46">
          <cell r="B46" t="str">
            <v>БП №1</v>
          </cell>
          <cell r="C46">
            <v>0</v>
          </cell>
          <cell r="I46">
            <v>0</v>
          </cell>
          <cell r="O46" t="e">
            <v>#NAME?</v>
          </cell>
          <cell r="P46" t="e">
            <v>#NAME?</v>
          </cell>
          <cell r="Q46" t="e">
            <v>#NAME?</v>
          </cell>
          <cell r="R46" t="e">
            <v>#NAME?</v>
          </cell>
          <cell r="S46" t="e">
            <v>#NAME?</v>
          </cell>
          <cell r="T46" t="e">
            <v>#NAME?</v>
          </cell>
          <cell r="U46" t="e">
            <v>#NAME?</v>
          </cell>
        </row>
        <row r="47">
          <cell r="B47" t="str">
            <v>БП №2</v>
          </cell>
          <cell r="C47">
            <v>0</v>
          </cell>
          <cell r="I47">
            <v>0</v>
          </cell>
          <cell r="O47" t="e">
            <v>#NAME?</v>
          </cell>
          <cell r="P47" t="e">
            <v>#NAME?</v>
          </cell>
          <cell r="Q47" t="e">
            <v>#NAME?</v>
          </cell>
          <cell r="R47" t="e">
            <v>#NAME?</v>
          </cell>
          <cell r="S47" t="e">
            <v>#NAME?</v>
          </cell>
          <cell r="T47" t="e">
            <v>#NAME?</v>
          </cell>
          <cell r="U47" t="e">
            <v>#NAME?</v>
          </cell>
        </row>
        <row r="48">
          <cell r="B48" t="str">
            <v>БП №3</v>
          </cell>
          <cell r="C48">
            <v>0</v>
          </cell>
          <cell r="I48">
            <v>0</v>
          </cell>
          <cell r="O48" t="e">
            <v>#NAME?</v>
          </cell>
          <cell r="P48" t="e">
            <v>#NAME?</v>
          </cell>
          <cell r="Q48" t="e">
            <v>#NAME?</v>
          </cell>
          <cell r="R48" t="e">
            <v>#NAME?</v>
          </cell>
          <cell r="S48" t="e">
            <v>#NAME?</v>
          </cell>
          <cell r="T48" t="e">
            <v>#NAME?</v>
          </cell>
          <cell r="U48" t="e">
            <v>#NAME?</v>
          </cell>
        </row>
        <row r="49">
          <cell r="B49" t="str">
            <v>БП №4</v>
          </cell>
          <cell r="C49">
            <v>0</v>
          </cell>
          <cell r="I49">
            <v>0</v>
          </cell>
          <cell r="O49" t="e">
            <v>#NAME?</v>
          </cell>
          <cell r="P49" t="e">
            <v>#NAME?</v>
          </cell>
          <cell r="Q49" t="e">
            <v>#NAME?</v>
          </cell>
          <cell r="R49" t="e">
            <v>#NAME?</v>
          </cell>
          <cell r="S49" t="e">
            <v>#NAME?</v>
          </cell>
          <cell r="T49" t="e">
            <v>#NAME?</v>
          </cell>
          <cell r="U49" t="e">
            <v>#NAME?</v>
          </cell>
        </row>
        <row r="50">
          <cell r="B50" t="str">
            <v>БП №5</v>
          </cell>
          <cell r="C50">
            <v>0</v>
          </cell>
          <cell r="I50">
            <v>0</v>
          </cell>
          <cell r="O50" t="e">
            <v>#NAME?</v>
          </cell>
          <cell r="P50" t="e">
            <v>#NAME?</v>
          </cell>
          <cell r="Q50" t="e">
            <v>#NAME?</v>
          </cell>
          <cell r="R50" t="e">
            <v>#NAME?</v>
          </cell>
          <cell r="S50" t="e">
            <v>#NAME?</v>
          </cell>
          <cell r="T50" t="e">
            <v>#NAME?</v>
          </cell>
          <cell r="U50" t="e">
            <v>#NAME?</v>
          </cell>
        </row>
        <row r="51">
          <cell r="B51" t="str">
            <v>БП №6</v>
          </cell>
          <cell r="C51">
            <v>0</v>
          </cell>
          <cell r="I51">
            <v>0</v>
          </cell>
          <cell r="O51" t="e">
            <v>#NAME?</v>
          </cell>
          <cell r="P51" t="e">
            <v>#NAME?</v>
          </cell>
          <cell r="Q51" t="e">
            <v>#NAME?</v>
          </cell>
          <cell r="R51" t="e">
            <v>#NAME?</v>
          </cell>
          <cell r="S51" t="e">
            <v>#NAME?</v>
          </cell>
          <cell r="T51" t="e">
            <v>#NAME?</v>
          </cell>
          <cell r="U51" t="e">
            <v>#NAME?</v>
          </cell>
        </row>
        <row r="52">
          <cell r="B52" t="str">
            <v>БП №7</v>
          </cell>
          <cell r="C52">
            <v>0</v>
          </cell>
          <cell r="I52">
            <v>0</v>
          </cell>
          <cell r="O52" t="e">
            <v>#NAME?</v>
          </cell>
          <cell r="P52" t="e">
            <v>#NAME?</v>
          </cell>
          <cell r="Q52" t="e">
            <v>#NAME?</v>
          </cell>
          <cell r="R52" t="e">
            <v>#NAME?</v>
          </cell>
          <cell r="S52" t="e">
            <v>#NAME?</v>
          </cell>
          <cell r="T52" t="e">
            <v>#NAME?</v>
          </cell>
          <cell r="U52" t="e">
            <v>#NAME?</v>
          </cell>
        </row>
        <row r="53">
          <cell r="B53" t="str">
            <v>БП №8</v>
          </cell>
          <cell r="C53">
            <v>0</v>
          </cell>
          <cell r="I53">
            <v>0</v>
          </cell>
          <cell r="O53" t="e">
            <v>#NAME?</v>
          </cell>
          <cell r="P53" t="e">
            <v>#NAME?</v>
          </cell>
          <cell r="Q53" t="e">
            <v>#NAME?</v>
          </cell>
          <cell r="R53" t="e">
            <v>#NAME?</v>
          </cell>
          <cell r="S53" t="e">
            <v>#NAME?</v>
          </cell>
          <cell r="T53" t="e">
            <v>#NAME?</v>
          </cell>
          <cell r="U53" t="e">
            <v>#NAME?</v>
          </cell>
        </row>
        <row r="54">
          <cell r="B54" t="str">
            <v>БП №9</v>
          </cell>
          <cell r="C54">
            <v>0</v>
          </cell>
          <cell r="I54">
            <v>0</v>
          </cell>
          <cell r="O54" t="e">
            <v>#NAME?</v>
          </cell>
          <cell r="P54" t="e">
            <v>#NAME?</v>
          </cell>
          <cell r="Q54" t="e">
            <v>#NAME?</v>
          </cell>
          <cell r="R54" t="e">
            <v>#NAME?</v>
          </cell>
          <cell r="S54" t="e">
            <v>#NAME?</v>
          </cell>
          <cell r="T54" t="e">
            <v>#NAME?</v>
          </cell>
          <cell r="U54" t="e">
            <v>#NAME?</v>
          </cell>
        </row>
        <row r="55">
          <cell r="B55" t="str">
            <v>БП №10</v>
          </cell>
          <cell r="C55">
            <v>0</v>
          </cell>
          <cell r="I55">
            <v>0</v>
          </cell>
          <cell r="O55" t="e">
            <v>#NAME?</v>
          </cell>
          <cell r="P55" t="e">
            <v>#NAME?</v>
          </cell>
          <cell r="Q55" t="e">
            <v>#NAME?</v>
          </cell>
          <cell r="R55" t="e">
            <v>#NAME?</v>
          </cell>
          <cell r="S55" t="e">
            <v>#NAME?</v>
          </cell>
          <cell r="T55" t="e">
            <v>#NAME?</v>
          </cell>
          <cell r="U55" t="e">
            <v>#NAME?</v>
          </cell>
        </row>
        <row r="56">
          <cell r="B56" t="str">
            <v>Добавить строки</v>
          </cell>
        </row>
        <row r="57">
          <cell r="B57" t="str">
            <v>Население</v>
          </cell>
          <cell r="C57">
            <v>282.38900000000001</v>
          </cell>
          <cell r="E57">
            <v>0</v>
          </cell>
          <cell r="F57">
            <v>0</v>
          </cell>
          <cell r="G57">
            <v>0</v>
          </cell>
          <cell r="H57">
            <v>282.38900000000001</v>
          </cell>
          <cell r="I57">
            <v>43.769999999999996</v>
          </cell>
          <cell r="K57">
            <v>0</v>
          </cell>
          <cell r="L57">
            <v>0</v>
          </cell>
          <cell r="M57">
            <v>0</v>
          </cell>
          <cell r="N57">
            <v>43.769999999999996</v>
          </cell>
          <cell r="O57">
            <v>6451.6563856522744</v>
          </cell>
          <cell r="P57">
            <v>100</v>
          </cell>
          <cell r="Q57">
            <v>0</v>
          </cell>
          <cell r="R57">
            <v>0</v>
          </cell>
          <cell r="S57">
            <v>0</v>
          </cell>
          <cell r="T57">
            <v>0</v>
          </cell>
          <cell r="U57">
            <v>100</v>
          </cell>
        </row>
        <row r="58">
          <cell r="B58" t="str">
            <v>Прочие потребители</v>
          </cell>
          <cell r="C58">
            <v>602.0920000000001</v>
          </cell>
          <cell r="E58">
            <v>35.962000000000003</v>
          </cell>
          <cell r="F58">
            <v>1E-3</v>
          </cell>
          <cell r="G58">
            <v>483.97700000000003</v>
          </cell>
          <cell r="H58">
            <v>82.152000000000044</v>
          </cell>
          <cell r="I58">
            <v>93.345000000000013</v>
          </cell>
          <cell r="K58">
            <v>5.5750000000000002</v>
          </cell>
          <cell r="L58">
            <v>0</v>
          </cell>
          <cell r="M58">
            <v>75.03</v>
          </cell>
          <cell r="N58">
            <v>12.740000000000009</v>
          </cell>
          <cell r="O58">
            <v>6450.1794418554819</v>
          </cell>
          <cell r="P58">
            <v>100</v>
          </cell>
          <cell r="Q58">
            <v>0</v>
          </cell>
          <cell r="R58">
            <v>5.9728413597921906</v>
          </cell>
          <cell r="S58">
            <v>1.6608757465636479E-4</v>
          </cell>
          <cell r="T58">
            <v>80.382566119463462</v>
          </cell>
          <cell r="U58">
            <v>13.644426433169688</v>
          </cell>
        </row>
        <row r="59">
          <cell r="B59" t="str">
            <v>Бюджетные потребители</v>
          </cell>
          <cell r="C59">
            <v>77.59</v>
          </cell>
          <cell r="E59">
            <v>0</v>
          </cell>
          <cell r="F59">
            <v>0</v>
          </cell>
          <cell r="G59">
            <v>66.171999999999997</v>
          </cell>
          <cell r="H59">
            <v>11.417999999999999</v>
          </cell>
          <cell r="I59">
            <v>13.603</v>
          </cell>
          <cell r="K59">
            <v>0</v>
          </cell>
          <cell r="L59">
            <v>0</v>
          </cell>
          <cell r="M59">
            <v>11.84</v>
          </cell>
          <cell r="N59">
            <v>1.7629999999999999</v>
          </cell>
          <cell r="O59">
            <v>5703.8888480482246</v>
          </cell>
          <cell r="P59">
            <v>100</v>
          </cell>
          <cell r="Q59">
            <v>0</v>
          </cell>
          <cell r="R59">
            <v>0</v>
          </cell>
          <cell r="S59">
            <v>0</v>
          </cell>
          <cell r="T59">
            <v>85.284186106457</v>
          </cell>
          <cell r="U59">
            <v>14.715813893542981</v>
          </cell>
        </row>
        <row r="60">
          <cell r="B60" t="str">
            <v>Всего</v>
          </cell>
          <cell r="C60">
            <v>884.48100000000011</v>
          </cell>
          <cell r="D60">
            <v>0</v>
          </cell>
          <cell r="E60">
            <v>35.962000000000003</v>
          </cell>
          <cell r="F60">
            <v>1E-3</v>
          </cell>
          <cell r="G60">
            <v>483.97700000000003</v>
          </cell>
          <cell r="H60">
            <v>364.54100000000005</v>
          </cell>
          <cell r="I60">
            <v>137.11500000000001</v>
          </cell>
          <cell r="J60">
            <v>0</v>
          </cell>
          <cell r="K60">
            <v>5.5750000000000002</v>
          </cell>
          <cell r="L60">
            <v>0</v>
          </cell>
          <cell r="M60">
            <v>75.03</v>
          </cell>
          <cell r="N60">
            <v>56.510000000000005</v>
          </cell>
          <cell r="O60">
            <v>6450.6509134667986</v>
          </cell>
          <cell r="P60">
            <v>100</v>
          </cell>
          <cell r="Q60">
            <v>0</v>
          </cell>
          <cell r="R60">
            <v>4.0658872265204113</v>
          </cell>
          <cell r="S60">
            <v>1.13060653648863E-4</v>
          </cell>
          <cell r="T60">
            <v>54.718755971015767</v>
          </cell>
          <cell r="U60">
            <v>41.21524374181017</v>
          </cell>
        </row>
      </sheetData>
      <sheetData sheetId="7">
        <row r="8">
          <cell r="E8">
            <v>3</v>
          </cell>
        </row>
      </sheetData>
      <sheetData sheetId="8">
        <row r="6">
          <cell r="G6">
            <v>4</v>
          </cell>
        </row>
      </sheetData>
      <sheetData sheetId="9">
        <row r="6">
          <cell r="D6">
            <v>3</v>
          </cell>
          <cell r="E6">
            <v>4</v>
          </cell>
          <cell r="F6">
            <v>5</v>
          </cell>
          <cell r="G6">
            <v>6</v>
          </cell>
          <cell r="H6">
            <v>7</v>
          </cell>
        </row>
        <row r="7">
          <cell r="B7" t="str">
            <v>Балансовая стоимость основных производственных фондов на начало периода регулирования</v>
          </cell>
          <cell r="C7" t="str">
            <v>L1</v>
          </cell>
          <cell r="D7">
            <v>479889</v>
          </cell>
          <cell r="E7">
            <v>556773</v>
          </cell>
          <cell r="F7">
            <v>312124.73849999998</v>
          </cell>
          <cell r="G7">
            <v>67476.476999999999</v>
          </cell>
          <cell r="H7">
            <v>74837.594389999998</v>
          </cell>
        </row>
        <row r="8">
          <cell r="B8" t="str">
            <v>Ввод основных производственных фондов</v>
          </cell>
          <cell r="C8" t="str">
            <v>L2</v>
          </cell>
          <cell r="D8">
            <v>29297</v>
          </cell>
          <cell r="E8">
            <v>39016</v>
          </cell>
          <cell r="F8">
            <v>20740.599999999999</v>
          </cell>
          <cell r="G8">
            <v>2465.1999999999998</v>
          </cell>
          <cell r="H8">
            <v>5250.4900000000007</v>
          </cell>
        </row>
        <row r="9">
          <cell r="B9" t="str">
            <v>Выбытие основных производственных фондов</v>
          </cell>
          <cell r="C9" t="str">
            <v>L3</v>
          </cell>
          <cell r="D9">
            <v>13226</v>
          </cell>
          <cell r="E9">
            <v>6354</v>
          </cell>
          <cell r="F9">
            <v>3177</v>
          </cell>
          <cell r="G9">
            <v>0</v>
          </cell>
          <cell r="H9">
            <v>0</v>
          </cell>
        </row>
        <row r="10">
          <cell r="B10" t="str">
            <v>Средняя стоимость основных производственных фондов</v>
          </cell>
          <cell r="C10" t="str">
            <v>L4</v>
          </cell>
          <cell r="D10">
            <v>489961</v>
          </cell>
          <cell r="E10">
            <v>573104</v>
          </cell>
          <cell r="F10">
            <v>320826.53849999997</v>
          </cell>
          <cell r="G10">
            <v>68709.077000000005</v>
          </cell>
          <cell r="H10">
            <v>76343.437476982974</v>
          </cell>
        </row>
        <row r="11">
          <cell r="B11" t="str">
            <v>Средняя норма амортизации</v>
          </cell>
          <cell r="C11" t="str">
            <v>L5</v>
          </cell>
          <cell r="D11">
            <v>2.9594192190807025</v>
          </cell>
          <cell r="E11">
            <v>2.4135235489544655</v>
          </cell>
          <cell r="F11">
            <v>2.4958315376959668</v>
          </cell>
          <cell r="G11">
            <v>5.2253649106652968</v>
          </cell>
          <cell r="H11">
            <v>5.2748774044333553</v>
          </cell>
        </row>
        <row r="12">
          <cell r="B12" t="str">
            <v>Сумма амортизационных отчислений</v>
          </cell>
          <cell r="C12" t="str">
            <v>L6</v>
          </cell>
          <cell r="D12">
            <v>14500</v>
          </cell>
          <cell r="E12">
            <v>13832</v>
          </cell>
          <cell r="F12">
            <v>8007.2899291812919</v>
          </cell>
          <cell r="G12">
            <v>3590.3</v>
          </cell>
          <cell r="H12">
            <v>4027.0227332410809</v>
          </cell>
        </row>
      </sheetData>
      <sheetData sheetId="10">
        <row r="4">
          <cell r="D4" t="str">
            <v>стоимость на начало регулируемого периода</v>
          </cell>
          <cell r="E4" t="str">
            <v>Ввод основных производственных фондов</v>
          </cell>
          <cell r="F4" t="str">
            <v>Выбытие основных производственных фондов</v>
          </cell>
          <cell r="G4" t="str">
            <v xml:space="preserve">стоимость на конец регулируемого периода </v>
          </cell>
          <cell r="H4" t="str">
            <v xml:space="preserve">среднегодовая стоимость </v>
          </cell>
          <cell r="I4" t="str">
            <v>Амортизация</v>
          </cell>
        </row>
        <row r="5">
          <cell r="D5" t="str">
            <v>L3</v>
          </cell>
          <cell r="E5" t="str">
            <v>L4</v>
          </cell>
          <cell r="F5" t="str">
            <v>L5</v>
          </cell>
          <cell r="G5" t="str">
            <v>L6</v>
          </cell>
          <cell r="H5" t="str">
            <v>L7</v>
          </cell>
          <cell r="I5" t="str">
            <v>L8</v>
          </cell>
        </row>
        <row r="7">
          <cell r="B7" t="str">
            <v>Линии электропередач</v>
          </cell>
          <cell r="D7">
            <v>43587.413</v>
          </cell>
          <cell r="E7">
            <v>2297.29</v>
          </cell>
          <cell r="F7">
            <v>0</v>
          </cell>
          <cell r="G7">
            <v>45884.703000000001</v>
          </cell>
          <cell r="H7">
            <v>44736.058000000005</v>
          </cell>
          <cell r="I7">
            <v>2105.1206750000001</v>
          </cell>
        </row>
        <row r="8">
          <cell r="B8" t="str">
            <v>ВЛЭП</v>
          </cell>
          <cell r="D8">
            <v>18476.652999999998</v>
          </cell>
          <cell r="E8">
            <v>0</v>
          </cell>
          <cell r="F8">
            <v>0</v>
          </cell>
          <cell r="G8">
            <v>18476.652999999998</v>
          </cell>
          <cell r="H8">
            <v>18476.652999999998</v>
          </cell>
          <cell r="I8">
            <v>964.54347500000017</v>
          </cell>
        </row>
        <row r="9">
          <cell r="B9" t="str">
            <v>ВН</v>
          </cell>
          <cell r="D9">
            <v>0</v>
          </cell>
          <cell r="E9">
            <v>0</v>
          </cell>
          <cell r="F9">
            <v>0</v>
          </cell>
          <cell r="G9">
            <v>0</v>
          </cell>
          <cell r="H9">
            <v>0</v>
          </cell>
          <cell r="I9">
            <v>0</v>
          </cell>
        </row>
        <row r="10">
          <cell r="B10" t="str">
            <v>СН1</v>
          </cell>
          <cell r="D10">
            <v>0</v>
          </cell>
          <cell r="E10">
            <v>0</v>
          </cell>
          <cell r="F10">
            <v>0</v>
          </cell>
          <cell r="G10">
            <v>0</v>
          </cell>
          <cell r="H10">
            <v>0</v>
          </cell>
          <cell r="I10">
            <v>0</v>
          </cell>
        </row>
        <row r="11">
          <cell r="B11" t="str">
            <v>СН2</v>
          </cell>
          <cell r="D11">
            <v>3424.8560000000002</v>
          </cell>
          <cell r="E11">
            <v>0</v>
          </cell>
          <cell r="F11">
            <v>0</v>
          </cell>
          <cell r="G11">
            <v>3424.8560000000002</v>
          </cell>
          <cell r="H11">
            <v>3424.8560000000002</v>
          </cell>
          <cell r="I11">
            <v>163.49332500000003</v>
          </cell>
        </row>
        <row r="12">
          <cell r="B12" t="str">
            <v>НН</v>
          </cell>
          <cell r="D12">
            <v>15051.796999999999</v>
          </cell>
          <cell r="E12">
            <v>0</v>
          </cell>
          <cell r="F12">
            <v>0</v>
          </cell>
          <cell r="G12">
            <v>15051.796999999999</v>
          </cell>
          <cell r="H12">
            <v>15051.796999999999</v>
          </cell>
          <cell r="I12">
            <v>801.05015000000014</v>
          </cell>
        </row>
        <row r="13">
          <cell r="B13" t="str">
            <v>КЛЭП</v>
          </cell>
          <cell r="D13">
            <v>25110.760000000002</v>
          </cell>
          <cell r="E13">
            <v>2297.29</v>
          </cell>
          <cell r="F13">
            <v>0</v>
          </cell>
          <cell r="G13">
            <v>27408.050000000003</v>
          </cell>
          <cell r="H13">
            <v>26259.405000000002</v>
          </cell>
          <cell r="I13">
            <v>1140.5771999999999</v>
          </cell>
        </row>
        <row r="14">
          <cell r="B14" t="str">
            <v>ВН</v>
          </cell>
          <cell r="D14">
            <v>0</v>
          </cell>
          <cell r="E14">
            <v>0</v>
          </cell>
          <cell r="F14">
            <v>0</v>
          </cell>
          <cell r="G14">
            <v>0</v>
          </cell>
          <cell r="H14">
            <v>0</v>
          </cell>
          <cell r="I14">
            <v>0</v>
          </cell>
        </row>
        <row r="15">
          <cell r="B15" t="str">
            <v>СН1</v>
          </cell>
          <cell r="D15">
            <v>0</v>
          </cell>
          <cell r="E15">
            <v>0</v>
          </cell>
          <cell r="F15">
            <v>0</v>
          </cell>
          <cell r="G15">
            <v>0</v>
          </cell>
          <cell r="H15">
            <v>0</v>
          </cell>
          <cell r="I15">
            <v>0</v>
          </cell>
        </row>
        <row r="16">
          <cell r="B16" t="str">
            <v>СН2</v>
          </cell>
          <cell r="D16">
            <v>17993.334000000003</v>
          </cell>
          <cell r="E16">
            <v>0</v>
          </cell>
          <cell r="F16">
            <v>0</v>
          </cell>
          <cell r="G16">
            <v>17993.334000000003</v>
          </cell>
          <cell r="H16">
            <v>17993.334000000003</v>
          </cell>
          <cell r="I16">
            <v>724.17600000000004</v>
          </cell>
        </row>
        <row r="17">
          <cell r="B17" t="str">
            <v>НН</v>
          </cell>
          <cell r="D17">
            <v>7117.4259999999995</v>
          </cell>
          <cell r="E17">
            <v>2297.29</v>
          </cell>
          <cell r="F17">
            <v>0</v>
          </cell>
          <cell r="G17">
            <v>9414.7160000000003</v>
          </cell>
          <cell r="H17">
            <v>8266.0709999999999</v>
          </cell>
          <cell r="I17">
            <v>416.4011999999999</v>
          </cell>
        </row>
        <row r="18">
          <cell r="B18" t="str">
            <v>Подстанции</v>
          </cell>
          <cell r="D18">
            <v>21218.421000000006</v>
          </cell>
          <cell r="E18">
            <v>866.7</v>
          </cell>
          <cell r="F18">
            <v>0</v>
          </cell>
          <cell r="G18">
            <v>22085.121000000006</v>
          </cell>
          <cell r="H18">
            <v>21651.771000000008</v>
          </cell>
          <cell r="I18">
            <v>1108.1428250000001</v>
          </cell>
        </row>
        <row r="19">
          <cell r="B19" t="str">
            <v>ВН</v>
          </cell>
          <cell r="D19">
            <v>0</v>
          </cell>
          <cell r="E19">
            <v>0</v>
          </cell>
          <cell r="F19">
            <v>0</v>
          </cell>
          <cell r="G19">
            <v>0</v>
          </cell>
          <cell r="H19">
            <v>0</v>
          </cell>
          <cell r="I19">
            <v>0</v>
          </cell>
        </row>
        <row r="20">
          <cell r="B20" t="str">
            <v>СН1</v>
          </cell>
          <cell r="D20">
            <v>0</v>
          </cell>
          <cell r="E20">
            <v>0</v>
          </cell>
          <cell r="F20">
            <v>0</v>
          </cell>
          <cell r="G20">
            <v>0</v>
          </cell>
          <cell r="H20">
            <v>0</v>
          </cell>
          <cell r="I20">
            <v>0</v>
          </cell>
        </row>
        <row r="21">
          <cell r="B21" t="str">
            <v>СН2</v>
          </cell>
          <cell r="D21">
            <v>21218.421000000006</v>
          </cell>
          <cell r="E21">
            <v>866.7</v>
          </cell>
          <cell r="F21">
            <v>0</v>
          </cell>
          <cell r="G21">
            <v>22085.121000000006</v>
          </cell>
          <cell r="H21">
            <v>21651.771000000008</v>
          </cell>
          <cell r="I21">
            <v>1108.1428250000001</v>
          </cell>
        </row>
        <row r="22">
          <cell r="B22" t="str">
            <v>НН</v>
          </cell>
          <cell r="D22">
            <v>0</v>
          </cell>
          <cell r="E22">
            <v>0</v>
          </cell>
          <cell r="F22">
            <v>0</v>
          </cell>
          <cell r="G22">
            <v>0</v>
          </cell>
          <cell r="H22">
            <v>0</v>
          </cell>
          <cell r="I22">
            <v>0</v>
          </cell>
        </row>
        <row r="23">
          <cell r="B23" t="str">
            <v>Всего (стр. 1+стр.2)</v>
          </cell>
          <cell r="D23">
            <v>64805.834000000003</v>
          </cell>
          <cell r="E23">
            <v>3163.99</v>
          </cell>
          <cell r="F23">
            <v>0</v>
          </cell>
          <cell r="G23">
            <v>67969.824000000008</v>
          </cell>
          <cell r="H23">
            <v>66387.829000000012</v>
          </cell>
          <cell r="I23">
            <v>3213.2635</v>
          </cell>
        </row>
        <row r="24">
          <cell r="B24" t="str">
            <v>ВН</v>
          </cell>
          <cell r="D24">
            <v>0</v>
          </cell>
          <cell r="E24">
            <v>0</v>
          </cell>
          <cell r="F24">
            <v>0</v>
          </cell>
          <cell r="G24">
            <v>0</v>
          </cell>
          <cell r="H24">
            <v>0</v>
          </cell>
          <cell r="I24">
            <v>0</v>
          </cell>
        </row>
        <row r="25">
          <cell r="B25" t="str">
            <v>СН1</v>
          </cell>
          <cell r="D25">
            <v>0</v>
          </cell>
          <cell r="E25">
            <v>0</v>
          </cell>
          <cell r="F25">
            <v>0</v>
          </cell>
          <cell r="G25">
            <v>0</v>
          </cell>
          <cell r="H25">
            <v>0</v>
          </cell>
          <cell r="I25">
            <v>0</v>
          </cell>
        </row>
        <row r="26">
          <cell r="B26" t="str">
            <v>СН2</v>
          </cell>
          <cell r="D26">
            <v>42636.611000000004</v>
          </cell>
          <cell r="E26">
            <v>866.7</v>
          </cell>
          <cell r="F26">
            <v>0</v>
          </cell>
          <cell r="G26">
            <v>43503.311000000009</v>
          </cell>
          <cell r="H26">
            <v>43069.96100000001</v>
          </cell>
          <cell r="I26">
            <v>1995.8121500000002</v>
          </cell>
        </row>
        <row r="27">
          <cell r="B27" t="str">
            <v>НН</v>
          </cell>
          <cell r="D27">
            <v>22169.222999999998</v>
          </cell>
          <cell r="E27">
            <v>2297.29</v>
          </cell>
          <cell r="F27">
            <v>0</v>
          </cell>
          <cell r="G27">
            <v>24466.512999999999</v>
          </cell>
          <cell r="H27">
            <v>23317.867999999999</v>
          </cell>
          <cell r="I27">
            <v>1217.45135</v>
          </cell>
        </row>
      </sheetData>
      <sheetData sheetId="11">
        <row r="5">
          <cell r="F5">
            <v>3</v>
          </cell>
          <cell r="G5">
            <v>4</v>
          </cell>
          <cell r="H5">
            <v>5</v>
          </cell>
          <cell r="I5">
            <v>6</v>
          </cell>
          <cell r="J5">
            <v>7</v>
          </cell>
        </row>
        <row r="6">
          <cell r="C6" t="str">
            <v>L1</v>
          </cell>
          <cell r="D6" t="str">
            <v>ТРУБ</v>
          </cell>
          <cell r="E6" t="str">
            <v>Основная оплата труда производственных рабочих</v>
          </cell>
          <cell r="F6">
            <v>35645.040000000001</v>
          </cell>
          <cell r="G6">
            <v>38127.21</v>
          </cell>
          <cell r="H6">
            <v>37248.824999999997</v>
          </cell>
          <cell r="I6">
            <v>39009.326999999997</v>
          </cell>
          <cell r="J6">
            <v>47620.699000000001</v>
          </cell>
        </row>
        <row r="7">
          <cell r="C7" t="str">
            <v>L2</v>
          </cell>
          <cell r="E7" t="str">
            <v>Дополнительная оплата труда производственных рабочих</v>
          </cell>
          <cell r="F7">
            <v>2682.96</v>
          </cell>
          <cell r="G7">
            <v>2869.7900000000004</v>
          </cell>
          <cell r="H7">
            <v>2803.6750000000002</v>
          </cell>
          <cell r="I7">
            <v>2730.6528900000003</v>
          </cell>
          <cell r="J7">
            <v>3333.4489300000005</v>
          </cell>
        </row>
        <row r="8">
          <cell r="C8" t="str">
            <v>L3</v>
          </cell>
          <cell r="E8" t="str">
            <v>Отчисления на соц. нужды с оплаты производственных рабочих</v>
          </cell>
          <cell r="F8">
            <v>10119</v>
          </cell>
          <cell r="G8">
            <v>10443</v>
          </cell>
          <cell r="H8">
            <v>10573.86</v>
          </cell>
          <cell r="I8">
            <v>11063.877336176</v>
          </cell>
          <cell r="J8">
            <v>13506.246144645334</v>
          </cell>
        </row>
        <row r="9">
          <cell r="C9" t="str">
            <v>L4</v>
          </cell>
          <cell r="E9" t="str">
            <v>Расходы по содержание и эксплуатации оборудования</v>
          </cell>
          <cell r="F9">
            <v>14500</v>
          </cell>
          <cell r="G9">
            <v>13832</v>
          </cell>
          <cell r="H9">
            <v>14240</v>
          </cell>
          <cell r="I9">
            <v>17630</v>
          </cell>
          <cell r="J9">
            <v>20193.552500000002</v>
          </cell>
        </row>
        <row r="11">
          <cell r="C11" t="str">
            <v>L4.1</v>
          </cell>
          <cell r="E11" t="str">
            <v>Амортизация производственного оборудования</v>
          </cell>
          <cell r="F11">
            <v>14500</v>
          </cell>
          <cell r="G11">
            <v>13832</v>
          </cell>
          <cell r="H11">
            <v>14240</v>
          </cell>
          <cell r="I11">
            <v>2855.2</v>
          </cell>
          <cell r="J11">
            <v>3213.2635</v>
          </cell>
        </row>
        <row r="12">
          <cell r="C12" t="str">
            <v>L4.1.ВН</v>
          </cell>
          <cell r="E12" t="str">
            <v>Амортизация производственного оборудования - ВН</v>
          </cell>
          <cell r="I12">
            <v>0</v>
          </cell>
          <cell r="J12">
            <v>0</v>
          </cell>
        </row>
        <row r="13">
          <cell r="C13" t="str">
            <v>L4.1.СН1</v>
          </cell>
          <cell r="E13" t="str">
            <v>Амортизация производственного оборудования - СН1</v>
          </cell>
          <cell r="I13">
            <v>0</v>
          </cell>
          <cell r="J13">
            <v>0</v>
          </cell>
        </row>
        <row r="14">
          <cell r="C14" t="str">
            <v>L4.1.СН2</v>
          </cell>
          <cell r="E14" t="str">
            <v>Амортизация производственного оборудования - СН2</v>
          </cell>
          <cell r="F14">
            <v>6311.6791661300622</v>
          </cell>
          <cell r="G14">
            <v>6020.9066362697258</v>
          </cell>
          <cell r="H14">
            <v>6198.5042293580746</v>
          </cell>
          <cell r="I14">
            <v>1824.7449999999999</v>
          </cell>
          <cell r="J14">
            <v>1995.8121500000002</v>
          </cell>
        </row>
        <row r="15">
          <cell r="C15" t="str">
            <v>L4.1.НН</v>
          </cell>
          <cell r="E15" t="str">
            <v>Амортизация производственного оборудования - НН</v>
          </cell>
          <cell r="F15">
            <v>8188.3208338699378</v>
          </cell>
          <cell r="G15">
            <v>7811.0933637302742</v>
          </cell>
          <cell r="H15">
            <v>8041.4957706419254</v>
          </cell>
          <cell r="I15">
            <v>1030.4549999999999</v>
          </cell>
          <cell r="J15">
            <v>1217.45135</v>
          </cell>
        </row>
        <row r="16">
          <cell r="C16" t="str">
            <v>L4.2</v>
          </cell>
          <cell r="E16" t="str">
            <v>Ремонт основного оборудования</v>
          </cell>
        </row>
        <row r="17">
          <cell r="C17" t="str">
            <v>L4.3</v>
          </cell>
          <cell r="E17" t="str">
            <v>Другие расходы по содержанию и эксплуатации оборудования</v>
          </cell>
          <cell r="I17">
            <v>14774.8</v>
          </cell>
          <cell r="J17">
            <v>16980.289000000001</v>
          </cell>
        </row>
        <row r="18">
          <cell r="C18" t="str">
            <v>L5</v>
          </cell>
          <cell r="E18" t="str">
            <v>Расходы по подготовке и освоению производства (пусковые работы)</v>
          </cell>
        </row>
        <row r="19">
          <cell r="C19" t="str">
            <v>L6</v>
          </cell>
          <cell r="E19" t="str">
            <v>Цеховые расходы</v>
          </cell>
          <cell r="I19">
            <v>1279.25</v>
          </cell>
          <cell r="J19">
            <v>1407.175</v>
          </cell>
        </row>
        <row r="20">
          <cell r="C20" t="str">
            <v>L7</v>
          </cell>
          <cell r="E20" t="str">
            <v>Общехозяйственные расходы электрических сетей</v>
          </cell>
          <cell r="F20">
            <v>47141.289999999994</v>
          </cell>
          <cell r="G20">
            <v>57850.000000000015</v>
          </cell>
          <cell r="H20">
            <v>39996.300000000003</v>
          </cell>
          <cell r="I20">
            <v>143777.73584316947</v>
          </cell>
          <cell r="J20">
            <v>197247.94547868764</v>
          </cell>
        </row>
        <row r="22">
          <cell r="C22" t="str">
            <v>L7.1</v>
          </cell>
          <cell r="E22" t="str">
            <v>Целевые средства на НИОКР</v>
          </cell>
        </row>
        <row r="23">
          <cell r="C23" t="str">
            <v>L7.2</v>
          </cell>
          <cell r="E23" t="str">
            <v>Средства на страхование</v>
          </cell>
          <cell r="F23">
            <v>890</v>
          </cell>
          <cell r="G23">
            <v>4396</v>
          </cell>
          <cell r="H23">
            <v>529</v>
          </cell>
          <cell r="I23">
            <v>3811</v>
          </cell>
          <cell r="J23">
            <v>3710.0727090999999</v>
          </cell>
        </row>
        <row r="24">
          <cell r="C24" t="str">
            <v>L7.3</v>
          </cell>
          <cell r="E24" t="str">
            <v>Плата за предельно допустимые выбросы (сбросы) загрязняющих вещетв</v>
          </cell>
          <cell r="F24">
            <v>135</v>
          </cell>
          <cell r="G24">
            <v>19</v>
          </cell>
          <cell r="H24">
            <v>37</v>
          </cell>
          <cell r="I24">
            <v>0</v>
          </cell>
          <cell r="J24">
            <v>0</v>
          </cell>
        </row>
        <row r="25">
          <cell r="C25" t="str">
            <v>L7.4</v>
          </cell>
          <cell r="E25" t="str">
            <v>Отчисления в ремонтный фонд в случае его формирования</v>
          </cell>
          <cell r="I25">
            <v>0</v>
          </cell>
          <cell r="J25">
            <v>0</v>
          </cell>
        </row>
        <row r="26">
          <cell r="C26" t="str">
            <v>L7.5</v>
          </cell>
          <cell r="E26" t="str">
            <v>Непроизводственные расходы (налоги и другие обязательные платежи и сборы) всего</v>
          </cell>
          <cell r="F26">
            <v>8186</v>
          </cell>
          <cell r="G26">
            <v>8424</v>
          </cell>
          <cell r="H26">
            <v>8756</v>
          </cell>
          <cell r="I26">
            <v>8575</v>
          </cell>
          <cell r="J26">
            <v>9321.9826300000004</v>
          </cell>
        </row>
        <row r="27">
          <cell r="C27" t="str">
            <v>L7.5.1</v>
          </cell>
          <cell r="E27" t="str">
            <v>Непроизводственные расходы (налоги и другие обязательные платежи и сборы) по видам</v>
          </cell>
        </row>
        <row r="28">
          <cell r="F28">
            <v>1150</v>
          </cell>
          <cell r="G28">
            <v>1346</v>
          </cell>
          <cell r="H28">
            <v>1175</v>
          </cell>
          <cell r="I28">
            <v>0</v>
          </cell>
          <cell r="J28">
            <v>0</v>
          </cell>
        </row>
        <row r="33">
          <cell r="I33">
            <v>0</v>
          </cell>
          <cell r="J33">
            <v>0</v>
          </cell>
        </row>
        <row r="34">
          <cell r="F34">
            <v>135</v>
          </cell>
          <cell r="G34">
            <v>162</v>
          </cell>
          <cell r="H34">
            <v>59</v>
          </cell>
          <cell r="I34">
            <v>114</v>
          </cell>
          <cell r="J34">
            <v>14.882630000000001</v>
          </cell>
        </row>
        <row r="35">
          <cell r="I35">
            <v>0</v>
          </cell>
          <cell r="J35">
            <v>0</v>
          </cell>
        </row>
        <row r="36">
          <cell r="I36">
            <v>0</v>
          </cell>
          <cell r="J36">
            <v>0</v>
          </cell>
        </row>
        <row r="37">
          <cell r="F37">
            <v>6901</v>
          </cell>
          <cell r="G37">
            <v>6916</v>
          </cell>
          <cell r="H37">
            <v>7522</v>
          </cell>
          <cell r="I37">
            <v>8461</v>
          </cell>
          <cell r="J37">
            <v>9307.1</v>
          </cell>
        </row>
        <row r="39">
          <cell r="C39" t="str">
            <v>L7.6</v>
          </cell>
          <cell r="E39" t="str">
            <v>Другие затраты, относимые на себестоимость продукции всего</v>
          </cell>
          <cell r="F39">
            <v>37930.289999999994</v>
          </cell>
          <cell r="G39">
            <v>45011.000000000015</v>
          </cell>
          <cell r="H39">
            <v>30674.300000000003</v>
          </cell>
          <cell r="I39">
            <v>131391.73584316947</v>
          </cell>
          <cell r="J39">
            <v>184215.89013958763</v>
          </cell>
        </row>
        <row r="40">
          <cell r="C40" t="str">
            <v>L7.6.1</v>
          </cell>
          <cell r="E40" t="str">
            <v>Другие затраты, относимые на себестоимость продукции по видам расходов</v>
          </cell>
        </row>
        <row r="41">
          <cell r="I41">
            <v>80467.400009345787</v>
          </cell>
          <cell r="J41">
            <v>86100.118009999991</v>
          </cell>
        </row>
        <row r="45">
          <cell r="C45" t="str">
            <v>L7.7</v>
          </cell>
          <cell r="E45" t="str">
            <v>Плата ФСК</v>
          </cell>
          <cell r="F45">
            <v>0</v>
          </cell>
          <cell r="G45">
            <v>0</v>
          </cell>
          <cell r="H45">
            <v>0</v>
          </cell>
          <cell r="I45">
            <v>0</v>
          </cell>
          <cell r="J45">
            <v>0</v>
          </cell>
        </row>
        <row r="46">
          <cell r="E46" t="str">
            <v xml:space="preserve">    в том числе:</v>
          </cell>
        </row>
        <row r="47">
          <cell r="C47" t="str">
            <v>L7.1.ВН</v>
          </cell>
          <cell r="E47" t="str">
            <v>Плата ФСК - ВН</v>
          </cell>
        </row>
        <row r="48">
          <cell r="C48" t="str">
            <v>L7.1.СН1</v>
          </cell>
          <cell r="E48" t="str">
            <v>Плата ФСК - СН1</v>
          </cell>
        </row>
        <row r="49">
          <cell r="C49" t="str">
            <v>L7.1.СН2</v>
          </cell>
          <cell r="E49" t="str">
            <v>Плата ФСК - СН2</v>
          </cell>
        </row>
        <row r="50">
          <cell r="C50" t="str">
            <v>L7.1.НН</v>
          </cell>
          <cell r="E50" t="str">
            <v>Плата ФСК - НН</v>
          </cell>
        </row>
        <row r="51">
          <cell r="C51" t="str">
            <v>L8</v>
          </cell>
          <cell r="E51" t="str">
            <v>Недополученный по независящим причинам доход</v>
          </cell>
          <cell r="H51">
            <v>45.6</v>
          </cell>
          <cell r="J51">
            <v>145594</v>
          </cell>
        </row>
        <row r="52">
          <cell r="C52" t="str">
            <v>L9</v>
          </cell>
          <cell r="E52" t="str">
            <v>Избыток средств, полученный в предыдущем периоде регулирования</v>
          </cell>
          <cell r="H52">
            <v>23000</v>
          </cell>
          <cell r="J52">
            <v>0</v>
          </cell>
        </row>
        <row r="53">
          <cell r="C53" t="str">
            <v>L10</v>
          </cell>
          <cell r="E53" t="str">
            <v xml:space="preserve">Итого производственные расходы </v>
          </cell>
          <cell r="F53">
            <v>110088.29</v>
          </cell>
          <cell r="G53">
            <v>123122.00000000001</v>
          </cell>
          <cell r="H53">
            <v>81908.260000000009</v>
          </cell>
          <cell r="I53">
            <v>215490.84306934546</v>
          </cell>
          <cell r="J53">
            <v>428903.06705333298</v>
          </cell>
        </row>
        <row r="54">
          <cell r="E54" t="str">
            <v xml:space="preserve">    в том числе:</v>
          </cell>
        </row>
        <row r="55">
          <cell r="C55" t="str">
            <v>L10.ВН</v>
          </cell>
          <cell r="E55" t="str">
            <v>Производственные расходы - ВН</v>
          </cell>
          <cell r="F55">
            <v>0</v>
          </cell>
          <cell r="G55">
            <v>0</v>
          </cell>
          <cell r="H55">
            <v>0</v>
          </cell>
          <cell r="I55">
            <v>0</v>
          </cell>
          <cell r="J55">
            <v>0</v>
          </cell>
        </row>
        <row r="56">
          <cell r="C56" t="str">
            <v>L10.СН1</v>
          </cell>
          <cell r="E56" t="str">
            <v>Производственные расходы - СН1</v>
          </cell>
          <cell r="F56">
            <v>0</v>
          </cell>
          <cell r="G56">
            <v>0</v>
          </cell>
          <cell r="H56">
            <v>0</v>
          </cell>
          <cell r="I56">
            <v>0</v>
          </cell>
          <cell r="J56">
            <v>0</v>
          </cell>
        </row>
        <row r="57">
          <cell r="C57" t="str">
            <v>L10.СН2</v>
          </cell>
          <cell r="E57" t="str">
            <v>Производственные расходы - СН2</v>
          </cell>
          <cell r="F57">
            <v>84458.492592793889</v>
          </cell>
          <cell r="G57">
            <v>95369.353390574994</v>
          </cell>
          <cell r="H57">
            <v>61519.704024092134</v>
          </cell>
          <cell r="I57">
            <v>175661.91613046819</v>
          </cell>
          <cell r="J57">
            <v>350012.30722398334</v>
          </cell>
        </row>
        <row r="58">
          <cell r="C58" t="str">
            <v>L10.НН</v>
          </cell>
          <cell r="E58" t="str">
            <v>Производственные расходы - НН</v>
          </cell>
          <cell r="F58">
            <v>25629.797407206097</v>
          </cell>
          <cell r="G58">
            <v>27752.646609425006</v>
          </cell>
          <cell r="H58">
            <v>20388.555975907868</v>
          </cell>
          <cell r="I58">
            <v>39828.926938877223</v>
          </cell>
          <cell r="J58">
            <v>78890.759829349612</v>
          </cell>
        </row>
        <row r="59">
          <cell r="C59" t="str">
            <v>L11</v>
          </cell>
          <cell r="D59" t="str">
            <v>МКВТЧ</v>
          </cell>
          <cell r="E59" t="str">
            <v>Полезный отпуск электроэнергии без отпуска с шин ТЭЦ</v>
          </cell>
          <cell r="F59">
            <v>814</v>
          </cell>
          <cell r="G59">
            <v>790.1321999999999</v>
          </cell>
          <cell r="H59">
            <v>829.8</v>
          </cell>
          <cell r="I59">
            <v>859.79800000000012</v>
          </cell>
          <cell r="J59">
            <v>884.48100000000011</v>
          </cell>
        </row>
        <row r="60">
          <cell r="C60" t="str">
            <v>L12</v>
          </cell>
          <cell r="D60" t="str">
            <v>РУБ.ТКВТЧ</v>
          </cell>
          <cell r="E60" t="str">
            <v>Себестоимость</v>
          </cell>
          <cell r="F60">
            <v>135.24359950859949</v>
          </cell>
          <cell r="G60">
            <v>155.824556953887</v>
          </cell>
          <cell r="H60">
            <v>98.708435767654876</v>
          </cell>
          <cell r="I60">
            <v>250.62961657196857</v>
          </cell>
          <cell r="J60">
            <v>484.92061113051938</v>
          </cell>
        </row>
        <row r="61">
          <cell r="C61" t="str">
            <v>L13</v>
          </cell>
          <cell r="D61" t="str">
            <v>ТРУБ</v>
          </cell>
          <cell r="E61" t="str">
            <v>Условно-постоянные затраты сетей</v>
          </cell>
          <cell r="F61">
            <v>110088.29</v>
          </cell>
          <cell r="G61">
            <v>123122.00000000001</v>
          </cell>
          <cell r="H61">
            <v>81908.260000000009</v>
          </cell>
          <cell r="I61">
            <v>215490.84306934546</v>
          </cell>
          <cell r="J61">
            <v>428903.06705333298</v>
          </cell>
        </row>
        <row r="63">
          <cell r="C63" t="str">
            <v>L13.1</v>
          </cell>
          <cell r="E63" t="str">
            <v>Сумма общехозяйственных расходов</v>
          </cell>
          <cell r="F63">
            <v>73452.05417360898</v>
          </cell>
          <cell r="G63">
            <v>82148.281292797692</v>
          </cell>
          <cell r="H63">
            <v>54650.044530495034</v>
          </cell>
          <cell r="I63">
            <v>143777.73584316947</v>
          </cell>
          <cell r="J63">
            <v>197247.94547868764</v>
          </cell>
        </row>
        <row r="64">
          <cell r="C64" t="str">
            <v>L14</v>
          </cell>
          <cell r="E64" t="str">
            <v>Услуги ФСК</v>
          </cell>
        </row>
      </sheetData>
      <sheetData sheetId="12">
        <row r="6">
          <cell r="E6">
            <v>3</v>
          </cell>
          <cell r="F6">
            <v>4</v>
          </cell>
          <cell r="G6">
            <v>5</v>
          </cell>
          <cell r="H6">
            <v>6</v>
          </cell>
          <cell r="I6">
            <v>7</v>
          </cell>
        </row>
        <row r="7">
          <cell r="C7" t="str">
            <v>L1</v>
          </cell>
          <cell r="D7" t="str">
            <v>Объем капитальных вложений - всего</v>
          </cell>
          <cell r="E7">
            <v>0</v>
          </cell>
          <cell r="F7">
            <v>0</v>
          </cell>
          <cell r="G7">
            <v>0</v>
          </cell>
          <cell r="H7">
            <v>0</v>
          </cell>
          <cell r="I7">
            <v>37969.86</v>
          </cell>
        </row>
        <row r="9">
          <cell r="C9" t="str">
            <v>L1.1</v>
          </cell>
          <cell r="D9" t="str">
            <v>Объем капитальных вложений - на производственное и научно-техническое развитие</v>
          </cell>
          <cell r="H9">
            <v>29996.920000000002</v>
          </cell>
          <cell r="I9">
            <v>55126.400000000001</v>
          </cell>
        </row>
        <row r="10">
          <cell r="C10" t="str">
            <v>L1.2</v>
          </cell>
          <cell r="D10" t="str">
            <v>Объем капитальных вложений - на непроизводственное развитие</v>
          </cell>
          <cell r="H10">
            <v>0</v>
          </cell>
          <cell r="I10">
            <v>0</v>
          </cell>
        </row>
        <row r="11">
          <cell r="C11" t="str">
            <v>L2</v>
          </cell>
          <cell r="D11" t="str">
            <v>Финансирование капитальных вложений из средств - всего</v>
          </cell>
          <cell r="E11">
            <v>14500</v>
          </cell>
          <cell r="F11">
            <v>13832</v>
          </cell>
          <cell r="G11">
            <v>8007.2899291812919</v>
          </cell>
          <cell r="H11" t="e">
            <v>#REF!</v>
          </cell>
          <cell r="I11" t="e">
            <v>#REF!</v>
          </cell>
        </row>
        <row r="13">
          <cell r="C13" t="str">
            <v>L2.1</v>
          </cell>
          <cell r="D13" t="str">
            <v xml:space="preserve">Амортизационных отчислений на полное восстановление основных фондов </v>
          </cell>
          <cell r="E13">
            <v>14500</v>
          </cell>
          <cell r="F13">
            <v>13832</v>
          </cell>
          <cell r="G13">
            <v>8007.2899291812919</v>
          </cell>
          <cell r="H13">
            <v>3590.3</v>
          </cell>
          <cell r="I13">
            <v>4027.0227332410809</v>
          </cell>
        </row>
        <row r="14">
          <cell r="C14" t="str">
            <v>L2.2</v>
          </cell>
          <cell r="D14" t="str">
            <v>Неиспользованных средств на начало года</v>
          </cell>
          <cell r="H14" t="e">
            <v>#REF!</v>
          </cell>
          <cell r="I14" t="e">
            <v>#REF!</v>
          </cell>
        </row>
        <row r="15">
          <cell r="C15" t="str">
            <v>L2.3</v>
          </cell>
          <cell r="D15" t="str">
            <v>Федерального бюджета</v>
          </cell>
          <cell r="H15">
            <v>0</v>
          </cell>
          <cell r="I15">
            <v>9816.8799999999974</v>
          </cell>
        </row>
        <row r="16">
          <cell r="C16" t="str">
            <v>L2.4</v>
          </cell>
          <cell r="D16" t="str">
            <v>Республиканского бюджета</v>
          </cell>
          <cell r="H16">
            <v>0</v>
          </cell>
          <cell r="I16">
            <v>0</v>
          </cell>
        </row>
        <row r="17">
          <cell r="C17" t="str">
            <v>L2.5</v>
          </cell>
          <cell r="D17" t="str">
            <v xml:space="preserve">Регионального (республиканского, краевого, областного) бюждета </v>
          </cell>
          <cell r="H17">
            <v>0</v>
          </cell>
          <cell r="I17">
            <v>0</v>
          </cell>
        </row>
        <row r="18">
          <cell r="C18" t="str">
            <v>L2.6</v>
          </cell>
          <cell r="D18" t="str">
            <v xml:space="preserve">Прочих </v>
          </cell>
          <cell r="H18">
            <v>0</v>
          </cell>
          <cell r="I18">
            <v>0</v>
          </cell>
        </row>
        <row r="19">
          <cell r="C19" t="str">
            <v>L2.7</v>
          </cell>
          <cell r="D19" t="str">
            <v>Средства, полученные от реализации ценных бумаг</v>
          </cell>
          <cell r="H19">
            <v>26406.620000000003</v>
          </cell>
          <cell r="I19">
            <v>36223.5</v>
          </cell>
        </row>
        <row r="20">
          <cell r="C20" t="str">
            <v>L2.8</v>
          </cell>
          <cell r="D20" t="str">
            <v>Кредитные средства</v>
          </cell>
          <cell r="H20">
            <v>0</v>
          </cell>
          <cell r="I20">
            <v>0</v>
          </cell>
        </row>
        <row r="21">
          <cell r="C21" t="str">
            <v>L2.9</v>
          </cell>
          <cell r="D21" t="str">
            <v>Итого источники кап. Вложений</v>
          </cell>
          <cell r="E21">
            <v>14500</v>
          </cell>
          <cell r="F21">
            <v>13832</v>
          </cell>
          <cell r="G21">
            <v>8007.2899291812919</v>
          </cell>
          <cell r="H21" t="e">
            <v>#REF!</v>
          </cell>
          <cell r="I21" t="e">
            <v>#REF!</v>
          </cell>
        </row>
        <row r="22">
          <cell r="C22" t="str">
            <v>L2.10</v>
          </cell>
          <cell r="D22" t="str">
            <v>Капвложения из прибыли</v>
          </cell>
          <cell r="E22">
            <v>0</v>
          </cell>
          <cell r="F22">
            <v>0</v>
          </cell>
          <cell r="G22">
            <v>0</v>
          </cell>
          <cell r="H22" t="e">
            <v>#REF!</v>
          </cell>
          <cell r="I22" t="e">
            <v>#REF!</v>
          </cell>
        </row>
        <row r="23">
          <cell r="D23" t="str">
            <v xml:space="preserve"> - отнесенная на производство электрической энергии</v>
          </cell>
        </row>
        <row r="24">
          <cell r="C24" t="str">
            <v>L2.10.2</v>
          </cell>
          <cell r="D24" t="str">
            <v>Прибыль отнесенная на передачу электрической энергии</v>
          </cell>
          <cell r="E24">
            <v>0</v>
          </cell>
          <cell r="F24">
            <v>0</v>
          </cell>
          <cell r="G24">
            <v>0</v>
          </cell>
          <cell r="H24" t="e">
            <v>#REF!</v>
          </cell>
          <cell r="I24" t="e">
            <v>#REF!</v>
          </cell>
        </row>
        <row r="25">
          <cell r="D25" t="str">
            <v xml:space="preserve"> - отнесенная на производство тепловой энергии</v>
          </cell>
        </row>
        <row r="26">
          <cell r="D26" t="str">
            <v xml:space="preserve"> - отнесенная на передачу тепловой энергии</v>
          </cell>
        </row>
      </sheetData>
      <sheetData sheetId="13">
        <row r="6">
          <cell r="B6">
            <v>2</v>
          </cell>
          <cell r="C6">
            <v>3</v>
          </cell>
          <cell r="D6">
            <v>4</v>
          </cell>
          <cell r="E6">
            <v>5</v>
          </cell>
          <cell r="F6">
            <v>6</v>
          </cell>
          <cell r="G6">
            <v>7</v>
          </cell>
          <cell r="H6">
            <v>8</v>
          </cell>
          <cell r="I6">
            <v>9</v>
          </cell>
          <cell r="J6">
            <v>10</v>
          </cell>
          <cell r="K6">
            <v>11</v>
          </cell>
        </row>
        <row r="8">
          <cell r="A8" t="str">
            <v>Реконструкция ВЛ -6кВ (провод СИП)</v>
          </cell>
          <cell r="J8">
            <v>17399.52</v>
          </cell>
          <cell r="K8">
            <v>0</v>
          </cell>
        </row>
        <row r="9">
          <cell r="A9" t="str">
            <v>Реконструкция  ВЛ 0,4 кВ</v>
          </cell>
          <cell r="J9">
            <v>5009.7149999999992</v>
          </cell>
          <cell r="K9">
            <v>0</v>
          </cell>
        </row>
        <row r="10">
          <cell r="A10" t="str">
            <v xml:space="preserve">Реконструкция КЛ 6-10 кВ </v>
          </cell>
          <cell r="J10">
            <v>2200.5250000000001</v>
          </cell>
          <cell r="K10">
            <v>0</v>
          </cell>
        </row>
        <row r="11">
          <cell r="A11" t="str">
            <v xml:space="preserve">Реконструкция КЛ 6-10 кВ </v>
          </cell>
          <cell r="J11">
            <v>0</v>
          </cell>
          <cell r="K11">
            <v>0</v>
          </cell>
        </row>
        <row r="12">
          <cell r="A12" t="str">
            <v>Реконструкция КЛ- 04 кВ</v>
          </cell>
          <cell r="J12">
            <v>4945</v>
          </cell>
          <cell r="K12">
            <v>0</v>
          </cell>
        </row>
        <row r="13">
          <cell r="A13" t="str">
            <v>Реконструкция КТП</v>
          </cell>
          <cell r="J13">
            <v>900.84999999999991</v>
          </cell>
          <cell r="K13">
            <v>0</v>
          </cell>
        </row>
        <row r="14">
          <cell r="A14" t="str">
            <v>Замена оборудования в РП-7 и  ЦРП</v>
          </cell>
          <cell r="J14">
            <v>1451.25</v>
          </cell>
          <cell r="K14">
            <v>0</v>
          </cell>
        </row>
        <row r="15">
          <cell r="A15" t="str">
            <v>Строительство водопровода и канализации по ул Гризодубовой</v>
          </cell>
          <cell r="J15">
            <v>0</v>
          </cell>
          <cell r="K15">
            <v>0</v>
          </cell>
        </row>
        <row r="16">
          <cell r="A16" t="str">
            <v>Организация въезда с ул. Мира на улицу Гризодубовой</v>
          </cell>
          <cell r="J16">
            <v>0</v>
          </cell>
          <cell r="K16">
            <v>0</v>
          </cell>
        </row>
        <row r="17">
          <cell r="A17" t="str">
            <v>Проектноизыскательские работы</v>
          </cell>
          <cell r="J17">
            <v>0</v>
          </cell>
          <cell r="K17">
            <v>0</v>
          </cell>
        </row>
        <row r="18">
          <cell r="A18" t="str">
            <v>Оборудование для измерения в сетях (установка пиборов учета в ТП, внедрение АСКУЭ)</v>
          </cell>
          <cell r="J18">
            <v>0</v>
          </cell>
          <cell r="K18">
            <v>0</v>
          </cell>
        </row>
        <row r="19">
          <cell r="A19" t="str">
            <v>Оборудование не требующее монтажа</v>
          </cell>
          <cell r="J19">
            <v>0</v>
          </cell>
          <cell r="K19">
            <v>0</v>
          </cell>
        </row>
        <row r="20">
          <cell r="A20" t="str">
            <v>Установка пожарной сигнализации с устройством дымовых пожарных извещателей</v>
          </cell>
          <cell r="J20">
            <v>6063</v>
          </cell>
          <cell r="K20">
            <v>0</v>
          </cell>
        </row>
        <row r="21">
          <cell r="A21" t="str">
            <v>Добавить строки</v>
          </cell>
        </row>
        <row r="22">
          <cell r="A22" t="str">
            <v>Всего</v>
          </cell>
          <cell r="B22">
            <v>0</v>
          </cell>
          <cell r="C22">
            <v>0</v>
          </cell>
          <cell r="D22">
            <v>0</v>
          </cell>
          <cell r="E22">
            <v>0</v>
          </cell>
          <cell r="F22">
            <v>0</v>
          </cell>
          <cell r="G22">
            <v>0</v>
          </cell>
          <cell r="H22">
            <v>0</v>
          </cell>
          <cell r="I22">
            <v>0</v>
          </cell>
          <cell r="J22">
            <v>37969.86</v>
          </cell>
        </row>
      </sheetData>
      <sheetData sheetId="14">
        <row r="9">
          <cell r="E9">
            <v>3</v>
          </cell>
        </row>
      </sheetData>
      <sheetData sheetId="15">
        <row r="5">
          <cell r="G5">
            <v>5</v>
          </cell>
          <cell r="H5">
            <v>6</v>
          </cell>
          <cell r="I5">
            <v>7</v>
          </cell>
          <cell r="J5">
            <v>8</v>
          </cell>
          <cell r="K5">
            <v>9</v>
          </cell>
        </row>
        <row r="6">
          <cell r="B6" t="str">
            <v>Затраты, отнесенные на передачу электрической энергии (п.13 табл.П.1.18.2.)</v>
          </cell>
          <cell r="D6" t="str">
            <v>L1</v>
          </cell>
          <cell r="E6" t="str">
            <v>ТРУБ</v>
          </cell>
          <cell r="F6" t="str">
            <v>Затраты, отнесенные на передачу электрической энергии</v>
          </cell>
          <cell r="G6">
            <v>110088.28999999998</v>
          </cell>
          <cell r="H6">
            <v>123122</v>
          </cell>
          <cell r="I6">
            <v>81908.260000000009</v>
          </cell>
          <cell r="J6">
            <v>215490.8430693454</v>
          </cell>
          <cell r="K6">
            <v>428903.06705333292</v>
          </cell>
        </row>
        <row r="7">
          <cell r="B7" t="str">
            <v>ВН</v>
          </cell>
          <cell r="G7">
            <v>0</v>
          </cell>
          <cell r="H7">
            <v>0</v>
          </cell>
          <cell r="I7">
            <v>0</v>
          </cell>
          <cell r="J7">
            <v>0</v>
          </cell>
          <cell r="K7">
            <v>0</v>
          </cell>
        </row>
        <row r="8">
          <cell r="B8" t="str">
            <v>СН</v>
          </cell>
          <cell r="G8">
            <v>84458.492592793889</v>
          </cell>
          <cell r="H8">
            <v>95369.353390574994</v>
          </cell>
          <cell r="I8">
            <v>61519.704024092134</v>
          </cell>
          <cell r="J8">
            <v>175661.91613046819</v>
          </cell>
          <cell r="K8">
            <v>350012.30722398334</v>
          </cell>
        </row>
        <row r="9">
          <cell r="B9" t="str">
            <v xml:space="preserve">    в том числе:</v>
          </cell>
        </row>
        <row r="10">
          <cell r="B10" t="str">
            <v>СН1</v>
          </cell>
          <cell r="G10">
            <v>0</v>
          </cell>
          <cell r="H10">
            <v>0</v>
          </cell>
          <cell r="I10">
            <v>0</v>
          </cell>
          <cell r="J10">
            <v>0</v>
          </cell>
          <cell r="K10">
            <v>0</v>
          </cell>
        </row>
        <row r="11">
          <cell r="B11" t="str">
            <v>СН2</v>
          </cell>
          <cell r="G11">
            <v>84458.492592793889</v>
          </cell>
          <cell r="H11">
            <v>95369.353390574994</v>
          </cell>
          <cell r="I11">
            <v>61519.704024092134</v>
          </cell>
          <cell r="J11">
            <v>175661.91613046819</v>
          </cell>
          <cell r="K11">
            <v>350012.30722398334</v>
          </cell>
        </row>
        <row r="12">
          <cell r="B12" t="str">
            <v>НН</v>
          </cell>
          <cell r="G12">
            <v>25629.797407206097</v>
          </cell>
          <cell r="H12">
            <v>27752.646609425006</v>
          </cell>
          <cell r="I12">
            <v>20388.555975907868</v>
          </cell>
          <cell r="J12">
            <v>39828.926938877223</v>
          </cell>
          <cell r="K12">
            <v>78890.759829349612</v>
          </cell>
        </row>
        <row r="13">
          <cell r="B13" t="str">
            <v>Прибыль, отнесенная на передачу электрической энергии (п.8 табл.П.1.21.1-2)</v>
          </cell>
          <cell r="D13" t="str">
            <v>L2</v>
          </cell>
          <cell r="F13" t="str">
            <v>Прибыль, отнесенная на передачу электрической энергии</v>
          </cell>
          <cell r="G13">
            <v>28938.059999999994</v>
          </cell>
          <cell r="H13">
            <v>37812.599999999991</v>
          </cell>
          <cell r="I13">
            <v>30979.349999999995</v>
          </cell>
          <cell r="J13">
            <v>15860.842705905623</v>
          </cell>
          <cell r="K13">
            <v>19747.149357819017</v>
          </cell>
        </row>
        <row r="14">
          <cell r="B14" t="str">
            <v>ВН</v>
          </cell>
          <cell r="G14">
            <v>0</v>
          </cell>
          <cell r="H14">
            <v>0</v>
          </cell>
          <cell r="I14">
            <v>0</v>
          </cell>
          <cell r="J14">
            <v>0</v>
          </cell>
          <cell r="K14">
            <v>0</v>
          </cell>
        </row>
        <row r="15">
          <cell r="B15" t="str">
            <v>СН</v>
          </cell>
          <cell r="G15">
            <v>23657.889222096172</v>
          </cell>
          <cell r="H15">
            <v>30913.140065347634</v>
          </cell>
          <cell r="I15">
            <v>25326.716112709182</v>
          </cell>
          <cell r="J15">
            <v>12966.800805078412</v>
          </cell>
          <cell r="K15">
            <v>16143.994170980015</v>
          </cell>
        </row>
        <row r="16">
          <cell r="B16" t="str">
            <v xml:space="preserve">    в том числе:</v>
          </cell>
        </row>
        <row r="17">
          <cell r="B17" t="str">
            <v>СН1</v>
          </cell>
          <cell r="G17">
            <v>0</v>
          </cell>
          <cell r="H17">
            <v>0</v>
          </cell>
          <cell r="I17">
            <v>0</v>
          </cell>
          <cell r="J17">
            <v>0</v>
          </cell>
          <cell r="K17">
            <v>0</v>
          </cell>
        </row>
        <row r="18">
          <cell r="B18" t="str">
            <v>СН2</v>
          </cell>
          <cell r="G18">
            <v>23657.889222096172</v>
          </cell>
          <cell r="H18">
            <v>30913.140065347634</v>
          </cell>
          <cell r="I18">
            <v>25326.716112709182</v>
          </cell>
          <cell r="J18">
            <v>12966.800805078412</v>
          </cell>
          <cell r="K18">
            <v>16143.994170980015</v>
          </cell>
        </row>
        <row r="19">
          <cell r="B19" t="str">
            <v>НН</v>
          </cell>
          <cell r="G19">
            <v>5280.1707779038215</v>
          </cell>
          <cell r="H19">
            <v>6899.4599346523601</v>
          </cell>
          <cell r="I19">
            <v>5652.6338872908127</v>
          </cell>
          <cell r="J19">
            <v>2894.0419008272102</v>
          </cell>
          <cell r="K19">
            <v>3603.1551868390002</v>
          </cell>
        </row>
        <row r="20">
          <cell r="B20" t="str">
            <v>Рентабельность (п.2 / п.1 * 100%)</v>
          </cell>
          <cell r="D20" t="str">
            <v>L3</v>
          </cell>
          <cell r="E20" t="str">
            <v>ПРЦ</v>
          </cell>
          <cell r="G20">
            <v>26.286228989477443</v>
          </cell>
          <cell r="H20">
            <v>30.711489417001015</v>
          </cell>
          <cell r="I20">
            <v>37.822009648355362</v>
          </cell>
          <cell r="J20">
            <v>7.3603325691206143</v>
          </cell>
          <cell r="K20">
            <v>4.6041054202495397</v>
          </cell>
        </row>
        <row r="21">
          <cell r="B21" t="str">
            <v>Необходимая валовая выручка, отнесенная на передачу электрической энергии (п.1 + п.2)</v>
          </cell>
          <cell r="D21" t="str">
            <v>L4</v>
          </cell>
          <cell r="E21" t="str">
            <v>ТРУБ</v>
          </cell>
          <cell r="F21" t="str">
            <v>Необходимая валовая выручка, отнесенная на передачу электрической энергии</v>
          </cell>
          <cell r="G21">
            <v>139026.34999999998</v>
          </cell>
          <cell r="H21">
            <v>160934.59999999998</v>
          </cell>
          <cell r="I21">
            <v>112887.61</v>
          </cell>
          <cell r="J21">
            <v>231351.68577525101</v>
          </cell>
          <cell r="K21">
            <v>448650.21641115192</v>
          </cell>
        </row>
        <row r="22">
          <cell r="B22" t="str">
            <v>ВН</v>
          </cell>
          <cell r="G22">
            <v>0</v>
          </cell>
          <cell r="H22">
            <v>0</v>
          </cell>
          <cell r="I22">
            <v>0</v>
          </cell>
          <cell r="J22">
            <v>0</v>
          </cell>
          <cell r="K22">
            <v>0</v>
          </cell>
        </row>
        <row r="23">
          <cell r="B23" t="str">
            <v>СН</v>
          </cell>
          <cell r="G23">
            <v>108116.38181489006</v>
          </cell>
          <cell r="H23">
            <v>126282.49345592262</v>
          </cell>
          <cell r="I23">
            <v>86846.420136801316</v>
          </cell>
          <cell r="J23">
            <v>188628.7169355466</v>
          </cell>
          <cell r="K23">
            <v>366156.30139496335</v>
          </cell>
        </row>
        <row r="24">
          <cell r="B24" t="str">
            <v xml:space="preserve">    в том числе:</v>
          </cell>
        </row>
        <row r="25">
          <cell r="B25" t="str">
            <v>СН1</v>
          </cell>
          <cell r="G25">
            <v>0</v>
          </cell>
          <cell r="H25">
            <v>0</v>
          </cell>
          <cell r="I25">
            <v>0</v>
          </cell>
          <cell r="J25">
            <v>0</v>
          </cell>
          <cell r="K25">
            <v>0</v>
          </cell>
        </row>
        <row r="26">
          <cell r="B26" t="str">
            <v>СН2</v>
          </cell>
          <cell r="G26">
            <v>108116.38181489006</v>
          </cell>
          <cell r="H26">
            <v>126282.49345592262</v>
          </cell>
          <cell r="I26">
            <v>86846.420136801316</v>
          </cell>
          <cell r="J26">
            <v>188628.7169355466</v>
          </cell>
          <cell r="K26">
            <v>366156.30139496335</v>
          </cell>
        </row>
        <row r="27">
          <cell r="B27" t="str">
            <v>НН</v>
          </cell>
          <cell r="G27">
            <v>30909.968185109919</v>
          </cell>
          <cell r="H27">
            <v>34652.106544077367</v>
          </cell>
          <cell r="I27">
            <v>26041.189863198681</v>
          </cell>
          <cell r="J27">
            <v>42722.96883970443</v>
          </cell>
          <cell r="K27">
            <v>82493.915016188606</v>
          </cell>
        </row>
        <row r="28">
          <cell r="B28" t="str">
            <v xml:space="preserve">Среднемесячная за период суммарная заявленная (расчетная) мощность потребителей в максимум нагрузки ОЭС </v>
          </cell>
          <cell r="D28" t="str">
            <v>L0.1</v>
          </cell>
          <cell r="F28" t="str">
            <v xml:space="preserve">Среднемесячная за период суммарная заявленная (расчетная) мощность потребителей в максимум нагрузки ОЭС </v>
          </cell>
          <cell r="G28">
            <v>484.41865627528438</v>
          </cell>
          <cell r="H28">
            <v>480.08046271782865</v>
          </cell>
          <cell r="I28">
            <v>500.76999673766659</v>
          </cell>
          <cell r="J28">
            <v>504.9238831952436</v>
          </cell>
          <cell r="K28">
            <v>504.05556558249214</v>
          </cell>
        </row>
        <row r="29">
          <cell r="B29" t="str">
            <v>Суммарная по СН и НН (п.1.1.+ п.1.2.+п.1.3. табл.П1.5.)</v>
          </cell>
          <cell r="D29" t="str">
            <v>L0.2</v>
          </cell>
          <cell r="E29" t="str">
            <v>МВТ.МЕС</v>
          </cell>
          <cell r="G29">
            <v>337.93050512249374</v>
          </cell>
          <cell r="H29">
            <v>333.57057356191945</v>
          </cell>
          <cell r="I29">
            <v>352.15595404782061</v>
          </cell>
          <cell r="J29">
            <v>353.32609731600547</v>
          </cell>
          <cell r="K29">
            <v>348.67499440425684</v>
          </cell>
        </row>
        <row r="30">
          <cell r="B30" t="str">
            <v>Суммарная по СН2 и НН (п.1.2.+п.1.3. табл.П1.5.)</v>
          </cell>
          <cell r="D30" t="str">
            <v>L0.3</v>
          </cell>
          <cell r="E30" t="str">
            <v>МВТ.МЕС</v>
          </cell>
          <cell r="G30">
            <v>200.74235396970317</v>
          </cell>
          <cell r="H30">
            <v>196.16068440601026</v>
          </cell>
          <cell r="I30">
            <v>211.21191135797449</v>
          </cell>
          <cell r="J30">
            <v>207.14231143676727</v>
          </cell>
          <cell r="K30">
            <v>198.86942322602164</v>
          </cell>
        </row>
        <row r="31">
          <cell r="B31" t="str">
            <v>В сети НН (п.1.3. табл.П1.5.)</v>
          </cell>
          <cell r="D31" t="str">
            <v>L0.4</v>
          </cell>
          <cell r="E31" t="str">
            <v>МВТ.МЕС</v>
          </cell>
          <cell r="G31">
            <v>70.08</v>
          </cell>
          <cell r="H31">
            <v>66.050000000000011</v>
          </cell>
          <cell r="I31">
            <v>73.84</v>
          </cell>
          <cell r="J31">
            <v>68.674999999999997</v>
          </cell>
          <cell r="K31">
            <v>56.510000000000012</v>
          </cell>
        </row>
        <row r="32">
          <cell r="B32" t="str">
            <v>Плата за услуги на содержание электрических сетей по диапазонам напряжения в расчете на 1 МВт согласно формулам (31)-(33)</v>
          </cell>
          <cell r="D32" t="str">
            <v>L5</v>
          </cell>
          <cell r="E32" t="str">
            <v>РУБ.ТКВТЧ.МЕС</v>
          </cell>
          <cell r="F32" t="str">
            <v>Плата за услуги на содержание электрических сетей по диапазонам напряжения в расчете на 1 МВт</v>
          </cell>
        </row>
        <row r="33">
          <cell r="B33" t="str">
            <v>ВН</v>
          </cell>
          <cell r="E33" t="str">
            <v>РУБ.МВТ.МЕС</v>
          </cell>
          <cell r="G33">
            <v>0</v>
          </cell>
          <cell r="H33">
            <v>0</v>
          </cell>
          <cell r="I33">
            <v>0</v>
          </cell>
          <cell r="J33">
            <v>0</v>
          </cell>
          <cell r="K33">
            <v>0</v>
          </cell>
        </row>
        <row r="34">
          <cell r="B34" t="str">
            <v>СН</v>
          </cell>
        </row>
        <row r="35">
          <cell r="B35" t="str">
            <v xml:space="preserve">    в том числе:</v>
          </cell>
        </row>
        <row r="36">
          <cell r="B36" t="str">
            <v>СН1</v>
          </cell>
          <cell r="G36">
            <v>0</v>
          </cell>
          <cell r="H36">
            <v>0</v>
          </cell>
          <cell r="I36">
            <v>0</v>
          </cell>
          <cell r="J36">
            <v>0</v>
          </cell>
          <cell r="K36">
            <v>0</v>
          </cell>
        </row>
        <row r="37">
          <cell r="B37" t="str">
            <v>СН2</v>
          </cell>
          <cell r="G37">
            <v>68954.049968082327</v>
          </cell>
          <cell r="H37">
            <v>80881.452352430846</v>
          </cell>
          <cell r="I37">
            <v>52683.271321802531</v>
          </cell>
          <cell r="J37">
            <v>113521.80945469701</v>
          </cell>
          <cell r="K37">
            <v>214337.93720702239</v>
          </cell>
        </row>
        <row r="38">
          <cell r="B38" t="str">
            <v>НН</v>
          </cell>
          <cell r="G38">
            <v>115925.16921045852</v>
          </cell>
          <cell r="H38">
            <v>136614.65369488712</v>
          </cell>
          <cell r="I38">
            <v>87981.447627352973</v>
          </cell>
          <cell r="J38">
            <v>183977.40949305077</v>
          </cell>
          <cell r="K38">
            <v>377026.05920403061</v>
          </cell>
        </row>
        <row r="39">
          <cell r="B39" t="str">
            <v>Плата за услуги на содержание электрических сетей по диапазонам напряжения в расчете на 1 МВтч согласно формулам (34)-(36)</v>
          </cell>
          <cell r="D39" t="str">
            <v>L6</v>
          </cell>
          <cell r="E39" t="str">
            <v>РУБ.ТКВТЧ.МЕС</v>
          </cell>
          <cell r="F39" t="str">
            <v>Плата за услуги на содержание электрических сетей по диапазонам напряжения в расчете на 1 МВтч</v>
          </cell>
        </row>
        <row r="40">
          <cell r="B40" t="str">
            <v>ВН</v>
          </cell>
          <cell r="G40">
            <v>0</v>
          </cell>
          <cell r="H40">
            <v>0</v>
          </cell>
          <cell r="I40">
            <v>0</v>
          </cell>
          <cell r="J40">
            <v>0</v>
          </cell>
          <cell r="K40">
            <v>0</v>
          </cell>
        </row>
        <row r="41">
          <cell r="B41" t="str">
            <v>СН</v>
          </cell>
        </row>
        <row r="42">
          <cell r="B42" t="str">
            <v xml:space="preserve">    в том числе:</v>
          </cell>
        </row>
        <row r="43">
          <cell r="B43" t="str">
            <v>СН1</v>
          </cell>
          <cell r="G43" t="e">
            <v>#DIV/0!</v>
          </cell>
          <cell r="H43" t="e">
            <v>#DIV/0!</v>
          </cell>
          <cell r="I43" t="e">
            <v>#DIV/0!</v>
          </cell>
          <cell r="J43" t="e">
            <v>#DIV/0!</v>
          </cell>
          <cell r="K43" t="e">
            <v>#DIV/0!</v>
          </cell>
        </row>
        <row r="44">
          <cell r="B44" t="str">
            <v>СН2</v>
          </cell>
          <cell r="G44">
            <v>123.44106894731884</v>
          </cell>
          <cell r="H44">
            <v>162.48723335493241</v>
          </cell>
          <cell r="I44">
            <v>98.186903036923255</v>
          </cell>
          <cell r="J44">
            <v>209.81751887909448</v>
          </cell>
          <cell r="K44">
            <v>398.74065326185882</v>
          </cell>
        </row>
        <row r="45">
          <cell r="B45" t="str">
            <v>НН</v>
          </cell>
          <cell r="G45">
            <v>227.96312474974206</v>
          </cell>
          <cell r="H45">
            <v>253.89890665405363</v>
          </cell>
          <cell r="I45">
            <v>182.11222461606459</v>
          </cell>
          <cell r="J45">
            <v>340.99851596346366</v>
          </cell>
          <cell r="K45">
            <v>701.34473561941525</v>
          </cell>
        </row>
      </sheetData>
      <sheetData sheetId="16">
        <row r="5">
          <cell r="G5">
            <v>4</v>
          </cell>
          <cell r="H5">
            <v>5</v>
          </cell>
          <cell r="I5">
            <v>6</v>
          </cell>
          <cell r="J5">
            <v>7</v>
          </cell>
          <cell r="K5">
            <v>8</v>
          </cell>
        </row>
        <row r="6">
          <cell r="D6" t="str">
            <v>L1</v>
          </cell>
          <cell r="E6" t="str">
            <v>РУБ.МВТЧ</v>
          </cell>
          <cell r="F6" t="str">
            <v xml:space="preserve">Ставка за электроэнергию тарифа покупки </v>
          </cell>
          <cell r="G6">
            <v>1053.8400000000001</v>
          </cell>
          <cell r="H6">
            <v>1053.8400000000001</v>
          </cell>
          <cell r="I6">
            <v>1208.1200000000001</v>
          </cell>
          <cell r="J6">
            <v>1208.1200000000001</v>
          </cell>
          <cell r="K6">
            <v>1299.5609999999999</v>
          </cell>
        </row>
        <row r="7">
          <cell r="D7" t="str">
            <v>L1.1</v>
          </cell>
          <cell r="F7" t="str">
            <v>Ставка за электроэнергию тарифа покупки. Группа 1</v>
          </cell>
        </row>
        <row r="8">
          <cell r="D8" t="str">
            <v>L1.2</v>
          </cell>
          <cell r="F8" t="str">
            <v>Ставка за электроэнергию тарифа покупки. Группы 2-4</v>
          </cell>
        </row>
        <row r="9">
          <cell r="D9" t="str">
            <v>L2</v>
          </cell>
          <cell r="E9" t="str">
            <v>МКВТЧ</v>
          </cell>
          <cell r="F9" t="str">
            <v>Отпуск электрической энергии в сеть с учетом величины сальдо-перетока электроэнергии</v>
          </cell>
        </row>
        <row r="10">
          <cell r="B10" t="str">
            <v>ВН</v>
          </cell>
          <cell r="G10">
            <v>921.1</v>
          </cell>
          <cell r="H10">
            <v>899.5856</v>
          </cell>
          <cell r="I10">
            <v>901.4</v>
          </cell>
          <cell r="J10">
            <v>982.74400000000014</v>
          </cell>
          <cell r="K10">
            <v>1002.5</v>
          </cell>
        </row>
        <row r="11">
          <cell r="B11" t="str">
            <v>СН</v>
          </cell>
          <cell r="G11">
            <v>1742.65</v>
          </cell>
          <cell r="H11">
            <v>1716.3488000000002</v>
          </cell>
          <cell r="I11">
            <v>1710.84</v>
          </cell>
          <cell r="J11">
            <v>1895.1890000000003</v>
          </cell>
          <cell r="K11">
            <v>1933.075</v>
          </cell>
        </row>
        <row r="12">
          <cell r="B12" t="str">
            <v>в том числе</v>
          </cell>
        </row>
        <row r="13">
          <cell r="B13" t="str">
            <v>СН1</v>
          </cell>
          <cell r="G13">
            <v>871.4</v>
          </cell>
          <cell r="H13">
            <v>858.17440000000011</v>
          </cell>
          <cell r="I13">
            <v>855.42</v>
          </cell>
          <cell r="J13">
            <v>947.59500000000014</v>
          </cell>
          <cell r="K13">
            <v>966.53800000000001</v>
          </cell>
        </row>
        <row r="14">
          <cell r="B14" t="str">
            <v>СН2</v>
          </cell>
          <cell r="G14">
            <v>871.25</v>
          </cell>
          <cell r="H14">
            <v>858.17440000000011</v>
          </cell>
          <cell r="I14">
            <v>855.42</v>
          </cell>
          <cell r="J14">
            <v>947.59400000000016</v>
          </cell>
          <cell r="K14">
            <v>966.53700000000003</v>
          </cell>
        </row>
        <row r="15">
          <cell r="B15" t="str">
            <v>НН</v>
          </cell>
          <cell r="G15">
            <v>491.00635951974255</v>
          </cell>
          <cell r="H15">
            <v>490.52540000000016</v>
          </cell>
          <cell r="I15">
            <v>476.67999999999995</v>
          </cell>
          <cell r="J15">
            <v>517.20900000000006</v>
          </cell>
          <cell r="K15">
            <v>434.26902109198323</v>
          </cell>
        </row>
        <row r="16">
          <cell r="B16" t="str">
            <v xml:space="preserve">Потери электрической энергии </v>
          </cell>
          <cell r="D16" t="str">
            <v>L3</v>
          </cell>
          <cell r="E16" t="str">
            <v>ПРЦ</v>
          </cell>
          <cell r="F16" t="str">
            <v xml:space="preserve">Потери электрической энергии </v>
          </cell>
        </row>
        <row r="17">
          <cell r="B17" t="str">
            <v>ВН</v>
          </cell>
          <cell r="G17">
            <v>0</v>
          </cell>
          <cell r="H17">
            <v>0.20009213131023884</v>
          </cell>
          <cell r="I17">
            <v>0</v>
          </cell>
          <cell r="J17">
            <v>0</v>
          </cell>
          <cell r="K17">
            <v>0</v>
          </cell>
        </row>
        <row r="18">
          <cell r="B18" t="str">
            <v>СН</v>
          </cell>
        </row>
        <row r="19">
          <cell r="B19" t="str">
            <v>в том числе</v>
          </cell>
        </row>
        <row r="20">
          <cell r="B20" t="str">
            <v>СН1</v>
          </cell>
          <cell r="G20">
            <v>0</v>
          </cell>
          <cell r="H20">
            <v>0</v>
          </cell>
          <cell r="I20">
            <v>0</v>
          </cell>
          <cell r="J20">
            <v>0</v>
          </cell>
          <cell r="K20">
            <v>0</v>
          </cell>
        </row>
        <row r="21">
          <cell r="B21" t="str">
            <v>СН2</v>
          </cell>
          <cell r="G21">
            <v>5.0207908729133335</v>
          </cell>
          <cell r="H21">
            <v>5.0805523912155834</v>
          </cell>
          <cell r="I21">
            <v>2.6887376961024994</v>
          </cell>
          <cell r="J21">
            <v>5.3145123333410709</v>
          </cell>
          <cell r="K21">
            <v>4.9962886995548859</v>
          </cell>
        </row>
        <row r="22">
          <cell r="B22" t="str">
            <v>НН</v>
          </cell>
          <cell r="G22">
            <v>12.496041717210291</v>
          </cell>
          <cell r="H22">
            <v>12.782212704989382</v>
          </cell>
          <cell r="I22">
            <v>9.9508708428770039</v>
          </cell>
          <cell r="J22">
            <v>13.844499999033269</v>
          </cell>
          <cell r="K22">
            <v>15.811402093413282</v>
          </cell>
        </row>
        <row r="23">
          <cell r="B23" t="str">
            <v>Полезный отпуск электрической энергии</v>
          </cell>
          <cell r="D23" t="str">
            <v>L4</v>
          </cell>
          <cell r="E23" t="str">
            <v>МКВТЧ</v>
          </cell>
          <cell r="F23" t="str">
            <v>Полезный отпуск электрической энергии</v>
          </cell>
        </row>
        <row r="24">
          <cell r="B24" t="str">
            <v>ВН</v>
          </cell>
          <cell r="G24">
            <v>49.7</v>
          </cell>
          <cell r="H24">
            <v>39.611199999999997</v>
          </cell>
          <cell r="I24">
            <v>45.98</v>
          </cell>
          <cell r="J24">
            <v>35.149000000000001</v>
          </cell>
          <cell r="K24">
            <v>35.962000000000003</v>
          </cell>
        </row>
        <row r="25">
          <cell r="B25" t="str">
            <v>СН</v>
          </cell>
          <cell r="G25">
            <v>336.65</v>
          </cell>
          <cell r="H25">
            <v>324.04899999999992</v>
          </cell>
          <cell r="I25">
            <v>355.74</v>
          </cell>
          <cell r="J25">
            <v>380.02600000000007</v>
          </cell>
          <cell r="K25">
            <v>483.97800000000001</v>
          </cell>
        </row>
        <row r="26">
          <cell r="B26" t="str">
            <v>в том числе</v>
          </cell>
        </row>
        <row r="27">
          <cell r="B27" t="str">
            <v>СН1</v>
          </cell>
          <cell r="G27">
            <v>0.15</v>
          </cell>
          <cell r="H27">
            <v>0</v>
          </cell>
          <cell r="I27">
            <v>0</v>
          </cell>
          <cell r="J27">
            <v>1E-3</v>
          </cell>
          <cell r="K27">
            <v>1E-3</v>
          </cell>
        </row>
        <row r="28">
          <cell r="B28" t="str">
            <v>СН2</v>
          </cell>
          <cell r="G28">
            <v>336.5</v>
          </cell>
          <cell r="H28">
            <v>324.04899999999992</v>
          </cell>
          <cell r="I28">
            <v>355.74</v>
          </cell>
          <cell r="J28">
            <v>380.02500000000009</v>
          </cell>
          <cell r="K28">
            <v>483.97700000000003</v>
          </cell>
        </row>
        <row r="29">
          <cell r="B29" t="str">
            <v>НН</v>
          </cell>
          <cell r="G29">
            <v>427.65</v>
          </cell>
          <cell r="H29">
            <v>426.47199999999998</v>
          </cell>
          <cell r="I29">
            <v>428.08</v>
          </cell>
          <cell r="J29">
            <v>444.62300000000005</v>
          </cell>
          <cell r="K29">
            <v>364.54100000000005</v>
          </cell>
        </row>
        <row r="30">
          <cell r="B30" t="str">
            <v>Расходы на компенсацию потерь</v>
          </cell>
          <cell r="D30" t="str">
            <v>L5</v>
          </cell>
          <cell r="E30" t="str">
            <v>ТРУБ</v>
          </cell>
          <cell r="F30" t="str">
            <v>Расходы на компенсацию потерь</v>
          </cell>
        </row>
        <row r="31">
          <cell r="B31" t="str">
            <v>ВН</v>
          </cell>
          <cell r="G31">
            <v>0</v>
          </cell>
          <cell r="H31">
            <v>1896.9120000000005</v>
          </cell>
          <cell r="I31">
            <v>0</v>
          </cell>
          <cell r="J31">
            <v>0</v>
          </cell>
          <cell r="K31">
            <v>0</v>
          </cell>
        </row>
        <row r="32">
          <cell r="B32" t="str">
            <v>СН</v>
          </cell>
        </row>
        <row r="33">
          <cell r="B33" t="str">
            <v>в том числе</v>
          </cell>
        </row>
        <row r="34">
          <cell r="B34" t="str">
            <v>СН1</v>
          </cell>
          <cell r="G34">
            <v>0</v>
          </cell>
          <cell r="H34">
            <v>1813.2183423890965</v>
          </cell>
          <cell r="I34">
            <v>0</v>
          </cell>
          <cell r="J34">
            <v>0</v>
          </cell>
          <cell r="K34">
            <v>0</v>
          </cell>
        </row>
        <row r="35">
          <cell r="B35" t="str">
            <v>СН2</v>
          </cell>
          <cell r="G35">
            <v>46098.798083714479</v>
          </cell>
          <cell r="H35">
            <v>47760.642342389088</v>
          </cell>
          <cell r="I35">
            <v>27786.76</v>
          </cell>
          <cell r="J35">
            <v>60840.923200000005</v>
          </cell>
          <cell r="K35">
            <v>62757.072840681227</v>
          </cell>
        </row>
        <row r="36">
          <cell r="B36" t="str">
            <v>НН</v>
          </cell>
          <cell r="G36">
            <v>92012.811986631161</v>
          </cell>
          <cell r="H36">
            <v>94836.56405405885</v>
          </cell>
          <cell r="I36">
            <v>73217.646669353533</v>
          </cell>
          <cell r="J36">
            <v>121579.0783995894</v>
          </cell>
          <cell r="K36">
            <v>118912.98664530038</v>
          </cell>
        </row>
        <row r="37">
          <cell r="B37" t="str">
            <v>Ставка на оплату технологического расхода (потерь ) электрической энергии на ее передачу по сетям</v>
          </cell>
          <cell r="D37" t="str">
            <v>L6</v>
          </cell>
          <cell r="E37" t="str">
            <v>РУБ.МВТЧ</v>
          </cell>
          <cell r="F37" t="str">
            <v>Ставка на оплату технологического расхода (потерь ) электрической энергии на ее передачу по сетям</v>
          </cell>
        </row>
        <row r="38">
          <cell r="B38" t="str">
            <v>ВН</v>
          </cell>
          <cell r="G38">
            <v>0</v>
          </cell>
          <cell r="H38">
            <v>2.1128786204635053</v>
          </cell>
          <cell r="I38">
            <v>0</v>
          </cell>
          <cell r="J38">
            <v>0</v>
          </cell>
          <cell r="K38">
            <v>0</v>
          </cell>
        </row>
        <row r="39">
          <cell r="B39" t="str">
            <v>СН</v>
          </cell>
        </row>
        <row r="40">
          <cell r="B40" t="str">
            <v>в том числе</v>
          </cell>
        </row>
        <row r="41">
          <cell r="B41" t="str">
            <v>СН1</v>
          </cell>
          <cell r="G41">
            <v>0</v>
          </cell>
          <cell r="H41">
            <v>2.1128786204635053</v>
          </cell>
          <cell r="I41">
            <v>0</v>
          </cell>
          <cell r="J41">
            <v>0</v>
          </cell>
          <cell r="K41">
            <v>0</v>
          </cell>
        </row>
        <row r="42">
          <cell r="B42" t="str">
            <v>СН2</v>
          </cell>
          <cell r="G42">
            <v>55.708089192775148</v>
          </cell>
          <cell r="H42">
            <v>58.632633608899425</v>
          </cell>
          <cell r="I42">
            <v>33.380697244179622</v>
          </cell>
          <cell r="J42">
            <v>67.809426749320679</v>
          </cell>
          <cell r="K42">
            <v>68.344508333453135</v>
          </cell>
        </row>
        <row r="43">
          <cell r="B43" t="str">
            <v>НН</v>
          </cell>
          <cell r="G43">
            <v>214.15759801380466</v>
          </cell>
          <cell r="H43">
            <v>221.67118654960368</v>
          </cell>
          <cell r="I43">
            <v>170.57261909011524</v>
          </cell>
          <cell r="J43">
            <v>272.84108401089168</v>
          </cell>
          <cell r="K43">
            <v>325.24989167352845</v>
          </cell>
        </row>
      </sheetData>
      <sheetData sheetId="17">
        <row r="4">
          <cell r="D4" t="str">
            <v>Базовые потребители</v>
          </cell>
          <cell r="K4" t="str">
            <v>БП №1</v>
          </cell>
          <cell r="Q4" t="str">
            <v>БП №2</v>
          </cell>
          <cell r="W4" t="str">
            <v>БП №3</v>
          </cell>
          <cell r="AC4" t="str">
            <v>БП №4</v>
          </cell>
          <cell r="AJ4" t="str">
            <v>Население</v>
          </cell>
          <cell r="AP4" t="str">
            <v>Прочие потребители</v>
          </cell>
          <cell r="AV4" t="str">
            <v>в том числе бюджетные потребители</v>
          </cell>
          <cell r="BB4" t="str">
            <v>Итого для собственных потребителей</v>
          </cell>
          <cell r="BH4" t="str">
            <v>Потребители по прямым договорам</v>
          </cell>
        </row>
        <row r="6">
          <cell r="D6" t="str">
            <v>Всего</v>
          </cell>
          <cell r="E6" t="str">
            <v>с шин</v>
          </cell>
          <cell r="F6" t="str">
            <v>ВН</v>
          </cell>
          <cell r="G6" t="str">
            <v>СН1</v>
          </cell>
          <cell r="H6" t="str">
            <v>СН2</v>
          </cell>
          <cell r="I6" t="str">
            <v>НН</v>
          </cell>
          <cell r="K6" t="str">
            <v>Всего</v>
          </cell>
          <cell r="L6" t="str">
            <v>с шин</v>
          </cell>
          <cell r="M6" t="str">
            <v>ВН</v>
          </cell>
          <cell r="N6" t="str">
            <v>СН1</v>
          </cell>
          <cell r="O6" t="str">
            <v>СН2</v>
          </cell>
          <cell r="P6" t="str">
            <v>НН</v>
          </cell>
          <cell r="Q6" t="str">
            <v>Всего</v>
          </cell>
          <cell r="R6" t="str">
            <v>с шин</v>
          </cell>
          <cell r="S6" t="str">
            <v>ВН</v>
          </cell>
          <cell r="T6" t="str">
            <v>СН1</v>
          </cell>
          <cell r="U6" t="str">
            <v>СН2</v>
          </cell>
          <cell r="V6" t="str">
            <v>НН</v>
          </cell>
          <cell r="W6" t="str">
            <v>Всего</v>
          </cell>
          <cell r="X6" t="str">
            <v>с шин</v>
          </cell>
          <cell r="Y6" t="str">
            <v>ВН</v>
          </cell>
          <cell r="Z6" t="str">
            <v>СН1</v>
          </cell>
          <cell r="AA6" t="str">
            <v>СН2</v>
          </cell>
          <cell r="AB6" t="str">
            <v>НН</v>
          </cell>
          <cell r="AC6" t="str">
            <v>Всего</v>
          </cell>
          <cell r="AD6" t="str">
            <v>с шин</v>
          </cell>
          <cell r="AE6" t="str">
            <v>ВН</v>
          </cell>
          <cell r="AF6" t="str">
            <v>СН1</v>
          </cell>
          <cell r="AG6" t="str">
            <v>СН2</v>
          </cell>
          <cell r="AH6" t="str">
            <v>НН</v>
          </cell>
          <cell r="AJ6" t="str">
            <v>Всего</v>
          </cell>
          <cell r="AK6" t="str">
            <v>с шин</v>
          </cell>
          <cell r="AL6" t="str">
            <v>ВН</v>
          </cell>
          <cell r="AM6" t="str">
            <v>СН1</v>
          </cell>
          <cell r="AN6" t="str">
            <v>СН2</v>
          </cell>
          <cell r="AO6" t="str">
            <v>НН</v>
          </cell>
          <cell r="AP6" t="str">
            <v>Всего</v>
          </cell>
          <cell r="AQ6" t="str">
            <v>с шин</v>
          </cell>
          <cell r="AR6" t="str">
            <v>ВН</v>
          </cell>
          <cell r="AS6" t="str">
            <v>СН1</v>
          </cell>
          <cell r="AT6" t="str">
            <v>СН2</v>
          </cell>
          <cell r="AU6" t="str">
            <v>НН</v>
          </cell>
          <cell r="AV6" t="str">
            <v>Всего</v>
          </cell>
          <cell r="AW6" t="str">
            <v>с шин</v>
          </cell>
          <cell r="AX6" t="str">
            <v>ВН</v>
          </cell>
          <cell r="AY6" t="str">
            <v>СН1</v>
          </cell>
          <cell r="AZ6" t="str">
            <v>СН2</v>
          </cell>
          <cell r="BA6" t="str">
            <v>НН</v>
          </cell>
          <cell r="BB6" t="str">
            <v>Всего</v>
          </cell>
          <cell r="BC6" t="str">
            <v>с шин</v>
          </cell>
          <cell r="BD6" t="str">
            <v>ВН</v>
          </cell>
          <cell r="BE6" t="str">
            <v>СН1</v>
          </cell>
          <cell r="BF6" t="str">
            <v>СН2</v>
          </cell>
          <cell r="BG6" t="str">
            <v>НН</v>
          </cell>
          <cell r="BH6" t="str">
            <v>Всего</v>
          </cell>
          <cell r="BI6" t="str">
            <v>с шин</v>
          </cell>
          <cell r="BJ6" t="str">
            <v>ВН</v>
          </cell>
          <cell r="BK6" t="str">
            <v>СН1</v>
          </cell>
          <cell r="BL6" t="str">
            <v>СН2</v>
          </cell>
          <cell r="BM6" t="str">
            <v>НН</v>
          </cell>
        </row>
        <row r="8">
          <cell r="A8" t="str">
            <v>1.</v>
          </cell>
          <cell r="D8">
            <v>0</v>
          </cell>
          <cell r="E8">
            <v>0</v>
          </cell>
          <cell r="F8">
            <v>0</v>
          </cell>
          <cell r="G8">
            <v>0</v>
          </cell>
          <cell r="H8">
            <v>0</v>
          </cell>
          <cell r="I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t="str">
            <v>Добавить столбцы</v>
          </cell>
          <cell r="AJ8">
            <v>282.38900000000001</v>
          </cell>
          <cell r="AK8">
            <v>0</v>
          </cell>
          <cell r="AL8">
            <v>0</v>
          </cell>
          <cell r="AM8">
            <v>0</v>
          </cell>
          <cell r="AN8">
            <v>0</v>
          </cell>
          <cell r="AO8">
            <v>282.38900000000001</v>
          </cell>
          <cell r="AP8">
            <v>602.0920000000001</v>
          </cell>
          <cell r="AQ8">
            <v>0</v>
          </cell>
          <cell r="AR8">
            <v>35.962000000000003</v>
          </cell>
          <cell r="AS8">
            <v>1E-3</v>
          </cell>
          <cell r="AT8">
            <v>483.97700000000003</v>
          </cell>
          <cell r="AU8">
            <v>82.152000000000044</v>
          </cell>
          <cell r="AV8">
            <v>77.59</v>
          </cell>
          <cell r="AW8">
            <v>0</v>
          </cell>
          <cell r="AX8">
            <v>0</v>
          </cell>
          <cell r="AY8">
            <v>0</v>
          </cell>
          <cell r="AZ8">
            <v>66.171999999999997</v>
          </cell>
          <cell r="BA8">
            <v>11.417999999999999</v>
          </cell>
          <cell r="BB8">
            <v>884.48100000000011</v>
          </cell>
          <cell r="BC8">
            <v>0</v>
          </cell>
          <cell r="BD8">
            <v>35.962000000000003</v>
          </cell>
          <cell r="BE8">
            <v>1E-3</v>
          </cell>
          <cell r="BF8">
            <v>483.97700000000003</v>
          </cell>
          <cell r="BG8">
            <v>364.54100000000005</v>
          </cell>
          <cell r="BH8">
            <v>0</v>
          </cell>
          <cell r="BI8">
            <v>0</v>
          </cell>
          <cell r="BJ8">
            <v>0</v>
          </cell>
          <cell r="BK8">
            <v>0</v>
          </cell>
          <cell r="BL8">
            <v>0</v>
          </cell>
          <cell r="BM8">
            <v>0</v>
          </cell>
        </row>
        <row r="9">
          <cell r="A9" t="str">
            <v>2.</v>
          </cell>
          <cell r="D9">
            <v>0</v>
          </cell>
          <cell r="E9">
            <v>0</v>
          </cell>
          <cell r="F9">
            <v>0</v>
          </cell>
          <cell r="G9">
            <v>0</v>
          </cell>
          <cell r="H9">
            <v>0</v>
          </cell>
          <cell r="I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43.769999999999996</v>
          </cell>
          <cell r="AK9">
            <v>0</v>
          </cell>
          <cell r="AL9">
            <v>0</v>
          </cell>
          <cell r="AM9">
            <v>0</v>
          </cell>
          <cell r="AN9">
            <v>0</v>
          </cell>
          <cell r="AO9">
            <v>43.769999999999996</v>
          </cell>
          <cell r="AP9">
            <v>93.345000000000013</v>
          </cell>
          <cell r="AQ9">
            <v>0</v>
          </cell>
          <cell r="AR9">
            <v>5.5750000000000002</v>
          </cell>
          <cell r="AS9">
            <v>0</v>
          </cell>
          <cell r="AT9">
            <v>75.03</v>
          </cell>
          <cell r="AU9">
            <v>12.740000000000009</v>
          </cell>
          <cell r="AV9">
            <v>13.603</v>
          </cell>
          <cell r="AW9">
            <v>0</v>
          </cell>
          <cell r="AX9">
            <v>0</v>
          </cell>
          <cell r="AY9">
            <v>0</v>
          </cell>
          <cell r="AZ9">
            <v>11.84</v>
          </cell>
          <cell r="BA9">
            <v>1.7629999999999999</v>
          </cell>
          <cell r="BB9">
            <v>137.11500000000001</v>
          </cell>
          <cell r="BC9">
            <v>0</v>
          </cell>
          <cell r="BD9">
            <v>5.5750000000000002</v>
          </cell>
          <cell r="BE9">
            <v>0</v>
          </cell>
          <cell r="BF9">
            <v>75.03</v>
          </cell>
          <cell r="BG9">
            <v>56.510000000000005</v>
          </cell>
          <cell r="BH9">
            <v>0</v>
          </cell>
          <cell r="BI9">
            <v>0</v>
          </cell>
          <cell r="BJ9">
            <v>0</v>
          </cell>
          <cell r="BK9">
            <v>0</v>
          </cell>
          <cell r="BL9">
            <v>0</v>
          </cell>
          <cell r="BM9">
            <v>0</v>
          </cell>
        </row>
        <row r="11">
          <cell r="A11" t="str">
            <v>3.</v>
          </cell>
          <cell r="D11" t="e">
            <v>#NAME?</v>
          </cell>
          <cell r="E11" t="e">
            <v>#NAME?</v>
          </cell>
          <cell r="F11" t="e">
            <v>#NAME?</v>
          </cell>
          <cell r="G11" t="e">
            <v>#NAME?</v>
          </cell>
          <cell r="H11" t="e">
            <v>#NAME?</v>
          </cell>
          <cell r="I11" t="e">
            <v>#NAME?</v>
          </cell>
          <cell r="K11" t="e">
            <v>#NAME?</v>
          </cell>
          <cell r="L11" t="e">
            <v>#NAME?</v>
          </cell>
          <cell r="M11" t="e">
            <v>#NAME?</v>
          </cell>
          <cell r="N11" t="e">
            <v>#NAME?</v>
          </cell>
          <cell r="O11" t="e">
            <v>#NAME?</v>
          </cell>
          <cell r="P11" t="e">
            <v>#NAME?</v>
          </cell>
          <cell r="Q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t="e">
            <v>#NAME?</v>
          </cell>
          <cell r="AC11" t="e">
            <v>#NAME?</v>
          </cell>
          <cell r="AD11" t="e">
            <v>#NAME?</v>
          </cell>
          <cell r="AE11" t="e">
            <v>#NAME?</v>
          </cell>
          <cell r="AF11" t="e">
            <v>#NAME?</v>
          </cell>
          <cell r="AG11" t="e">
            <v>#NAME?</v>
          </cell>
          <cell r="AH11" t="e">
            <v>#NAME?</v>
          </cell>
          <cell r="AJ11" t="e">
            <v>#NAME?</v>
          </cell>
          <cell r="AK11" t="e">
            <v>#NAME?</v>
          </cell>
          <cell r="AL11" t="e">
            <v>#NAME?</v>
          </cell>
          <cell r="AM11" t="e">
            <v>#NAME?</v>
          </cell>
          <cell r="AN11" t="e">
            <v>#NAME?</v>
          </cell>
          <cell r="AO11" t="e">
            <v>#NAME?</v>
          </cell>
          <cell r="AP11" t="e">
            <v>#NAME?</v>
          </cell>
          <cell r="AQ11" t="e">
            <v>#NAME?</v>
          </cell>
          <cell r="AR11" t="e">
            <v>#NAME?</v>
          </cell>
          <cell r="AS11" t="e">
            <v>#NAME?</v>
          </cell>
          <cell r="AT11" t="e">
            <v>#NAME?</v>
          </cell>
          <cell r="AU11" t="e">
            <v>#NAME?</v>
          </cell>
          <cell r="AV11" t="e">
            <v>#NAME?</v>
          </cell>
          <cell r="AW11" t="e">
            <v>#NAME?</v>
          </cell>
          <cell r="AX11" t="e">
            <v>#NAME?</v>
          </cell>
          <cell r="AY11" t="e">
            <v>#NAME?</v>
          </cell>
          <cell r="AZ11" t="e">
            <v>#NAME?</v>
          </cell>
          <cell r="BA11" t="e">
            <v>#NAME?</v>
          </cell>
          <cell r="BB11" t="e">
            <v>#NAME?</v>
          </cell>
          <cell r="BC11" t="e">
            <v>#NAME?</v>
          </cell>
          <cell r="BD11" t="e">
            <v>#NAME?</v>
          </cell>
          <cell r="BE11" t="e">
            <v>#NAME?</v>
          </cell>
          <cell r="BF11" t="e">
            <v>#NAME?</v>
          </cell>
          <cell r="BG11" t="e">
            <v>#NAME?</v>
          </cell>
        </row>
        <row r="12">
          <cell r="A12" t="str">
            <v>3.1.</v>
          </cell>
          <cell r="F12">
            <v>0</v>
          </cell>
          <cell r="G12">
            <v>0</v>
          </cell>
          <cell r="H12">
            <v>0</v>
          </cell>
          <cell r="I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D12">
            <v>0</v>
          </cell>
          <cell r="AE12">
            <v>0</v>
          </cell>
          <cell r="AF12">
            <v>0</v>
          </cell>
          <cell r="AG12">
            <v>0</v>
          </cell>
          <cell r="AH12">
            <v>0</v>
          </cell>
          <cell r="AL12">
            <v>0</v>
          </cell>
          <cell r="AM12">
            <v>0</v>
          </cell>
          <cell r="AN12">
            <v>0</v>
          </cell>
          <cell r="AO12">
            <v>0</v>
          </cell>
          <cell r="AQ12">
            <v>0</v>
          </cell>
          <cell r="AR12">
            <v>0</v>
          </cell>
          <cell r="AS12">
            <v>0</v>
          </cell>
          <cell r="AT12">
            <v>0</v>
          </cell>
          <cell r="AU12">
            <v>0</v>
          </cell>
          <cell r="AW12">
            <v>0</v>
          </cell>
          <cell r="AX12">
            <v>0</v>
          </cell>
          <cell r="AY12">
            <v>0</v>
          </cell>
          <cell r="AZ12">
            <v>0</v>
          </cell>
          <cell r="BA12">
            <v>0</v>
          </cell>
        </row>
        <row r="13">
          <cell r="A13" t="str">
            <v>3.2.</v>
          </cell>
          <cell r="F13">
            <v>0</v>
          </cell>
          <cell r="G13">
            <v>0</v>
          </cell>
          <cell r="H13">
            <v>0</v>
          </cell>
          <cell r="I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D13">
            <v>0</v>
          </cell>
          <cell r="AE13">
            <v>0</v>
          </cell>
          <cell r="AF13">
            <v>0</v>
          </cell>
          <cell r="AG13">
            <v>0</v>
          </cell>
          <cell r="AH13">
            <v>0</v>
          </cell>
          <cell r="AL13">
            <v>0</v>
          </cell>
          <cell r="AM13">
            <v>0</v>
          </cell>
          <cell r="AN13">
            <v>0</v>
          </cell>
          <cell r="AO13">
            <v>0</v>
          </cell>
          <cell r="AQ13">
            <v>0</v>
          </cell>
          <cell r="AR13">
            <v>0</v>
          </cell>
          <cell r="AS13">
            <v>0</v>
          </cell>
          <cell r="AT13">
            <v>0</v>
          </cell>
          <cell r="AU13">
            <v>0</v>
          </cell>
          <cell r="AW13">
            <v>0</v>
          </cell>
          <cell r="AX13">
            <v>0</v>
          </cell>
          <cell r="AY13">
            <v>0</v>
          </cell>
          <cell r="AZ13">
            <v>0</v>
          </cell>
          <cell r="BA13">
            <v>0</v>
          </cell>
        </row>
        <row r="15">
          <cell r="A15" t="str">
            <v>4.</v>
          </cell>
          <cell r="D15" t="e">
            <v>#NAME?</v>
          </cell>
          <cell r="F15">
            <v>0</v>
          </cell>
          <cell r="G15" t="e">
            <v>#DIV/0!</v>
          </cell>
          <cell r="H15">
            <v>467.08516159531194</v>
          </cell>
          <cell r="I15">
            <v>1026.5946272929436</v>
          </cell>
          <cell r="K15" t="e">
            <v>#NAME?</v>
          </cell>
          <cell r="M15" t="e">
            <v>#NAME?</v>
          </cell>
          <cell r="N15" t="e">
            <v>#NAME?</v>
          </cell>
          <cell r="O15" t="e">
            <v>#NAME?</v>
          </cell>
          <cell r="P15" t="e">
            <v>#NAME?</v>
          </cell>
          <cell r="Q15" t="e">
            <v>#NAME?</v>
          </cell>
          <cell r="S15" t="e">
            <v>#NAME?</v>
          </cell>
          <cell r="T15" t="e">
            <v>#NAME?</v>
          </cell>
          <cell r="U15" t="e">
            <v>#NAME?</v>
          </cell>
          <cell r="V15" t="e">
            <v>#NAME?</v>
          </cell>
          <cell r="W15" t="e">
            <v>#NAME?</v>
          </cell>
          <cell r="Y15" t="e">
            <v>#NAME?</v>
          </cell>
          <cell r="Z15" t="e">
            <v>#NAME?</v>
          </cell>
          <cell r="AA15" t="e">
            <v>#NAME?</v>
          </cell>
          <cell r="AB15" t="e">
            <v>#NAME?</v>
          </cell>
          <cell r="AC15" t="e">
            <v>#NAME?</v>
          </cell>
          <cell r="AE15" t="e">
            <v>#NAME?</v>
          </cell>
          <cell r="AF15" t="e">
            <v>#NAME?</v>
          </cell>
          <cell r="AG15" t="e">
            <v>#NAME?</v>
          </cell>
          <cell r="AH15" t="e">
            <v>#NAME?</v>
          </cell>
          <cell r="AJ15" t="e">
            <v>#NAME?</v>
          </cell>
          <cell r="AK15">
            <v>0</v>
          </cell>
          <cell r="AL15" t="e">
            <v>#NAME?</v>
          </cell>
          <cell r="AM15" t="e">
            <v>#NAME?</v>
          </cell>
          <cell r="AN15" t="e">
            <v>#NAME?</v>
          </cell>
          <cell r="AO15" t="e">
            <v>#NAME?</v>
          </cell>
          <cell r="AP15" t="e">
            <v>#NAME?</v>
          </cell>
          <cell r="AR15" t="e">
            <v>#NAME?</v>
          </cell>
          <cell r="AS15" t="e">
            <v>#NAME?</v>
          </cell>
          <cell r="AT15" t="e">
            <v>#NAME?</v>
          </cell>
          <cell r="AU15" t="e">
            <v>#NAME?</v>
          </cell>
          <cell r="AV15" t="e">
            <v>#NAME?</v>
          </cell>
          <cell r="AX15" t="e">
            <v>#NAME?</v>
          </cell>
          <cell r="AY15" t="e">
            <v>#NAME?</v>
          </cell>
          <cell r="AZ15" t="e">
            <v>#NAME?</v>
          </cell>
          <cell r="BA15" t="e">
            <v>#NAME?</v>
          </cell>
          <cell r="BB15" t="e">
            <v>#NAME?</v>
          </cell>
          <cell r="BD15" t="e">
            <v>#NAME?</v>
          </cell>
          <cell r="BE15" t="e">
            <v>#NAME?</v>
          </cell>
          <cell r="BF15" t="e">
            <v>#NAME?</v>
          </cell>
          <cell r="BG15" t="e">
            <v>#NAME?</v>
          </cell>
          <cell r="BH15" t="e">
            <v>#NAME?</v>
          </cell>
          <cell r="BJ15" t="e">
            <v>#NAME?</v>
          </cell>
          <cell r="BK15" t="e">
            <v>#NAME?</v>
          </cell>
          <cell r="BL15" t="e">
            <v>#NAME?</v>
          </cell>
          <cell r="BM15" t="e">
            <v>#NAME?</v>
          </cell>
        </row>
        <row r="16">
          <cell r="A16" t="str">
            <v>4.1.</v>
          </cell>
          <cell r="F16">
            <v>0</v>
          </cell>
          <cell r="G16" t="e">
            <v>#DIV/0!</v>
          </cell>
          <cell r="H16">
            <v>467.08516159531194</v>
          </cell>
          <cell r="I16">
            <v>1026.5946272929436</v>
          </cell>
          <cell r="M16" t="e">
            <v>#NAME?</v>
          </cell>
          <cell r="N16" t="e">
            <v>#NAME?</v>
          </cell>
          <cell r="O16" t="e">
            <v>#NAME?</v>
          </cell>
          <cell r="P16" t="e">
            <v>#NAME?</v>
          </cell>
          <cell r="S16" t="e">
            <v>#NAME?</v>
          </cell>
          <cell r="T16" t="e">
            <v>#NAME?</v>
          </cell>
          <cell r="U16" t="e">
            <v>#NAME?</v>
          </cell>
          <cell r="V16" t="e">
            <v>#NAME?</v>
          </cell>
          <cell r="Y16" t="e">
            <v>#NAME?</v>
          </cell>
          <cell r="Z16" t="e">
            <v>#NAME?</v>
          </cell>
          <cell r="AA16" t="e">
            <v>#NAME?</v>
          </cell>
          <cell r="AB16" t="e">
            <v>#NAME?</v>
          </cell>
          <cell r="AE16" t="e">
            <v>#NAME?</v>
          </cell>
          <cell r="AF16" t="e">
            <v>#NAME?</v>
          </cell>
          <cell r="AG16" t="e">
            <v>#NAME?</v>
          </cell>
          <cell r="AH16" t="e">
            <v>#NAME?</v>
          </cell>
          <cell r="AL16" t="e">
            <v>#NAME?</v>
          </cell>
          <cell r="AM16" t="e">
            <v>#NAME?</v>
          </cell>
          <cell r="AN16" t="e">
            <v>#NAME?</v>
          </cell>
          <cell r="AO16" t="e">
            <v>#NAME?</v>
          </cell>
          <cell r="AR16" t="e">
            <v>#NAME?</v>
          </cell>
          <cell r="AS16" t="e">
            <v>#NAME?</v>
          </cell>
          <cell r="AT16" t="e">
            <v>#NAME?</v>
          </cell>
          <cell r="AU16" t="e">
            <v>#NAME?</v>
          </cell>
          <cell r="AX16" t="e">
            <v>#NAME?</v>
          </cell>
          <cell r="AY16" t="e">
            <v>#NAME?</v>
          </cell>
          <cell r="AZ16" t="e">
            <v>#NAME?</v>
          </cell>
          <cell r="BA16" t="e">
            <v>#NAME?</v>
          </cell>
          <cell r="BD16" t="e">
            <v>#NAME?</v>
          </cell>
          <cell r="BE16" t="e">
            <v>#NAME?</v>
          </cell>
          <cell r="BF16" t="e">
            <v>#NAME?</v>
          </cell>
          <cell r="BG16" t="e">
            <v>#NAME?</v>
          </cell>
          <cell r="BJ16" t="e">
            <v>#NAME?</v>
          </cell>
          <cell r="BK16" t="e">
            <v>#NAME?</v>
          </cell>
          <cell r="BL16" t="e">
            <v>#NAME?</v>
          </cell>
          <cell r="BM16" t="e">
            <v>#NAME?</v>
          </cell>
        </row>
        <row r="17">
          <cell r="A17" t="str">
            <v>4.1.1.</v>
          </cell>
          <cell r="F17">
            <v>0</v>
          </cell>
          <cell r="G17" t="e">
            <v>#DIV/0!</v>
          </cell>
          <cell r="H17">
            <v>398.74065326185882</v>
          </cell>
          <cell r="I17">
            <v>701.34473561941525</v>
          </cell>
          <cell r="M17" t="e">
            <v>#NAME?</v>
          </cell>
          <cell r="N17" t="e">
            <v>#NAME?</v>
          </cell>
          <cell r="O17" t="e">
            <v>#NAME?</v>
          </cell>
          <cell r="P17" t="e">
            <v>#NAME?</v>
          </cell>
          <cell r="S17" t="e">
            <v>#NAME?</v>
          </cell>
          <cell r="T17" t="e">
            <v>#NAME?</v>
          </cell>
          <cell r="U17" t="e">
            <v>#NAME?</v>
          </cell>
          <cell r="V17" t="e">
            <v>#NAME?</v>
          </cell>
          <cell r="Y17" t="e">
            <v>#NAME?</v>
          </cell>
          <cell r="Z17" t="e">
            <v>#NAME?</v>
          </cell>
          <cell r="AA17" t="e">
            <v>#NAME?</v>
          </cell>
          <cell r="AB17" t="e">
            <v>#NAME?</v>
          </cell>
          <cell r="AE17" t="e">
            <v>#NAME?</v>
          </cell>
          <cell r="AF17" t="e">
            <v>#NAME?</v>
          </cell>
          <cell r="AG17" t="e">
            <v>#NAME?</v>
          </cell>
          <cell r="AH17" t="e">
            <v>#NAME?</v>
          </cell>
          <cell r="AL17" t="e">
            <v>#NAME?</v>
          </cell>
          <cell r="AM17" t="e">
            <v>#NAME?</v>
          </cell>
          <cell r="AN17" t="e">
            <v>#NAME?</v>
          </cell>
          <cell r="AO17" t="e">
            <v>#NAME?</v>
          </cell>
          <cell r="AR17" t="e">
            <v>#NAME?</v>
          </cell>
          <cell r="AS17" t="e">
            <v>#NAME?</v>
          </cell>
          <cell r="AT17" t="e">
            <v>#NAME?</v>
          </cell>
          <cell r="AU17" t="e">
            <v>#NAME?</v>
          </cell>
          <cell r="AX17" t="e">
            <v>#NAME?</v>
          </cell>
          <cell r="AY17" t="e">
            <v>#NAME?</v>
          </cell>
          <cell r="AZ17" t="e">
            <v>#NAME?</v>
          </cell>
          <cell r="BA17" t="e">
            <v>#NAME?</v>
          </cell>
          <cell r="BD17" t="e">
            <v>#NAME?</v>
          </cell>
          <cell r="BE17" t="e">
            <v>#NAME?</v>
          </cell>
          <cell r="BF17" t="e">
            <v>#NAME?</v>
          </cell>
          <cell r="BG17" t="e">
            <v>#NAME?</v>
          </cell>
          <cell r="BJ17" t="e">
            <v>#NAME?</v>
          </cell>
          <cell r="BK17" t="e">
            <v>#NAME?</v>
          </cell>
          <cell r="BL17" t="e">
            <v>#NAME?</v>
          </cell>
          <cell r="BM17" t="e">
            <v>#NAME?</v>
          </cell>
        </row>
        <row r="18">
          <cell r="A18" t="str">
            <v>4.1.1.1.</v>
          </cell>
          <cell r="F18">
            <v>0</v>
          </cell>
          <cell r="G18">
            <v>0</v>
          </cell>
          <cell r="H18">
            <v>2572.0552464842685</v>
          </cell>
          <cell r="I18">
            <v>4524.3127104483674</v>
          </cell>
          <cell r="M18">
            <v>0</v>
          </cell>
          <cell r="N18">
            <v>0</v>
          </cell>
          <cell r="O18">
            <v>2572.0552464842685</v>
          </cell>
          <cell r="P18">
            <v>4524.3127104483674</v>
          </cell>
          <cell r="S18">
            <v>0</v>
          </cell>
          <cell r="T18">
            <v>0</v>
          </cell>
          <cell r="U18">
            <v>2572.0552464842685</v>
          </cell>
          <cell r="V18">
            <v>4524.3127104483674</v>
          </cell>
          <cell r="Y18">
            <v>0</v>
          </cell>
          <cell r="Z18">
            <v>0</v>
          </cell>
          <cell r="AA18">
            <v>2572.0552464842685</v>
          </cell>
          <cell r="AB18">
            <v>4524.3127104483674</v>
          </cell>
          <cell r="AE18">
            <v>0</v>
          </cell>
          <cell r="AF18">
            <v>0</v>
          </cell>
          <cell r="AG18">
            <v>2572.0552464842685</v>
          </cell>
          <cell r="AH18">
            <v>4524.3127104483674</v>
          </cell>
          <cell r="AL18">
            <v>0</v>
          </cell>
          <cell r="AM18">
            <v>0</v>
          </cell>
          <cell r="AN18">
            <v>2572.0552464842685</v>
          </cell>
          <cell r="AO18">
            <v>4524.3127104483674</v>
          </cell>
          <cell r="AR18">
            <v>0</v>
          </cell>
          <cell r="AS18">
            <v>0</v>
          </cell>
          <cell r="AT18">
            <v>2572.0552464842685</v>
          </cell>
          <cell r="AU18">
            <v>4524.3127104483674</v>
          </cell>
          <cell r="AX18">
            <v>0</v>
          </cell>
          <cell r="AY18">
            <v>0</v>
          </cell>
          <cell r="AZ18">
            <v>2572.0552464842685</v>
          </cell>
          <cell r="BA18">
            <v>4524.3127104483674</v>
          </cell>
          <cell r="BD18">
            <v>0</v>
          </cell>
          <cell r="BE18">
            <v>0</v>
          </cell>
          <cell r="BF18">
            <v>2572.0552464842685</v>
          </cell>
          <cell r="BG18">
            <v>4524.3127104483674</v>
          </cell>
          <cell r="BJ18">
            <v>0</v>
          </cell>
          <cell r="BK18">
            <v>0</v>
          </cell>
          <cell r="BL18">
            <v>2572.0552464842685</v>
          </cell>
          <cell r="BM18">
            <v>4524.3127104483674</v>
          </cell>
        </row>
        <row r="19">
          <cell r="A19" t="str">
            <v>4.1.2.</v>
          </cell>
          <cell r="F19">
            <v>0</v>
          </cell>
          <cell r="G19">
            <v>0</v>
          </cell>
          <cell r="H19">
            <v>68.344508333453135</v>
          </cell>
          <cell r="I19">
            <v>325.24989167352845</v>
          </cell>
          <cell r="M19">
            <v>0</v>
          </cell>
          <cell r="N19">
            <v>0</v>
          </cell>
          <cell r="O19">
            <v>68.344508333453135</v>
          </cell>
          <cell r="P19">
            <v>325.24989167352845</v>
          </cell>
          <cell r="S19">
            <v>0</v>
          </cell>
          <cell r="T19">
            <v>0</v>
          </cell>
          <cell r="U19">
            <v>68.344508333453135</v>
          </cell>
          <cell r="V19">
            <v>325.24989167352845</v>
          </cell>
          <cell r="Y19">
            <v>0</v>
          </cell>
          <cell r="Z19">
            <v>0</v>
          </cell>
          <cell r="AA19">
            <v>68.344508333453135</v>
          </cell>
          <cell r="AB19">
            <v>325.24989167352845</v>
          </cell>
          <cell r="AE19">
            <v>0</v>
          </cell>
          <cell r="AF19">
            <v>0</v>
          </cell>
          <cell r="AG19">
            <v>68.344508333453135</v>
          </cell>
          <cell r="AH19">
            <v>325.24989167352845</v>
          </cell>
          <cell r="AL19">
            <v>0</v>
          </cell>
          <cell r="AM19">
            <v>0</v>
          </cell>
          <cell r="AN19">
            <v>68.344508333453135</v>
          </cell>
          <cell r="AO19">
            <v>325.24989167352845</v>
          </cell>
          <cell r="AR19">
            <v>0</v>
          </cell>
          <cell r="AS19">
            <v>0</v>
          </cell>
          <cell r="AT19">
            <v>68.344508333453135</v>
          </cell>
          <cell r="AU19">
            <v>325.24989167352845</v>
          </cell>
          <cell r="AX19">
            <v>0</v>
          </cell>
          <cell r="AY19">
            <v>0</v>
          </cell>
          <cell r="AZ19">
            <v>68.344508333453135</v>
          </cell>
          <cell r="BA19">
            <v>325.24989167352845</v>
          </cell>
          <cell r="BD19">
            <v>0</v>
          </cell>
          <cell r="BE19">
            <v>0</v>
          </cell>
          <cell r="BF19">
            <v>68.344508333453135</v>
          </cell>
          <cell r="BG19">
            <v>325.24989167352845</v>
          </cell>
          <cell r="BJ19">
            <v>0</v>
          </cell>
          <cell r="BK19">
            <v>0</v>
          </cell>
          <cell r="BL19">
            <v>68.344508333453135</v>
          </cell>
          <cell r="BM19">
            <v>325.24989167352845</v>
          </cell>
        </row>
        <row r="21">
          <cell r="A21" t="str">
            <v>4.2.</v>
          </cell>
        </row>
        <row r="22">
          <cell r="A22" t="str">
            <v>4.3</v>
          </cell>
        </row>
        <row r="24">
          <cell r="A24" t="str">
            <v>5.</v>
          </cell>
          <cell r="D24" t="e">
            <v>#NAME?</v>
          </cell>
          <cell r="E24">
            <v>0</v>
          </cell>
          <cell r="F24">
            <v>0</v>
          </cell>
          <cell r="G24">
            <v>0</v>
          </cell>
          <cell r="H24">
            <v>0</v>
          </cell>
          <cell r="I24">
            <v>0</v>
          </cell>
          <cell r="K24" t="e">
            <v>#NAME?</v>
          </cell>
          <cell r="L24">
            <v>0</v>
          </cell>
          <cell r="M24">
            <v>0</v>
          </cell>
          <cell r="N24">
            <v>0</v>
          </cell>
          <cell r="O24">
            <v>0</v>
          </cell>
          <cell r="P24">
            <v>0</v>
          </cell>
          <cell r="Q24" t="e">
            <v>#NAME?</v>
          </cell>
          <cell r="R24">
            <v>0</v>
          </cell>
          <cell r="S24">
            <v>0</v>
          </cell>
          <cell r="T24">
            <v>0</v>
          </cell>
          <cell r="U24">
            <v>0</v>
          </cell>
          <cell r="V24">
            <v>0</v>
          </cell>
          <cell r="W24" t="e">
            <v>#NAME?</v>
          </cell>
          <cell r="X24">
            <v>0</v>
          </cell>
          <cell r="Y24">
            <v>0</v>
          </cell>
          <cell r="Z24">
            <v>0</v>
          </cell>
          <cell r="AA24">
            <v>0</v>
          </cell>
          <cell r="AB24">
            <v>0</v>
          </cell>
          <cell r="AC24" t="e">
            <v>#NAME?</v>
          </cell>
          <cell r="AD24">
            <v>0</v>
          </cell>
          <cell r="AE24">
            <v>0</v>
          </cell>
          <cell r="AF24">
            <v>0</v>
          </cell>
          <cell r="AG24">
            <v>0</v>
          </cell>
          <cell r="AH24">
            <v>0</v>
          </cell>
          <cell r="AJ24" t="e">
            <v>#NAME?</v>
          </cell>
          <cell r="AK24">
            <v>0</v>
          </cell>
          <cell r="AL24">
            <v>0</v>
          </cell>
          <cell r="AM24">
            <v>0</v>
          </cell>
          <cell r="AN24">
            <v>0</v>
          </cell>
          <cell r="AO24" t="e">
            <v>#NAME?</v>
          </cell>
          <cell r="AP24" t="e">
            <v>#NAME?</v>
          </cell>
          <cell r="AQ24">
            <v>0</v>
          </cell>
          <cell r="AR24" t="e">
            <v>#NAME?</v>
          </cell>
          <cell r="AS24" t="e">
            <v>#NAME?</v>
          </cell>
          <cell r="AT24" t="e">
            <v>#NAME?</v>
          </cell>
          <cell r="AU24" t="e">
            <v>#NAME?</v>
          </cell>
          <cell r="AV24" t="e">
            <v>#NAME?</v>
          </cell>
          <cell r="AW24">
            <v>0</v>
          </cell>
          <cell r="AX24">
            <v>0</v>
          </cell>
          <cell r="AY24">
            <v>0</v>
          </cell>
          <cell r="AZ24" t="e">
            <v>#NAME?</v>
          </cell>
          <cell r="BA24" t="e">
            <v>#NAME?</v>
          </cell>
          <cell r="BB24" t="e">
            <v>#NAME?</v>
          </cell>
          <cell r="BC24" t="e">
            <v>#NAME?</v>
          </cell>
          <cell r="BD24" t="e">
            <v>#NAME?</v>
          </cell>
          <cell r="BE24" t="e">
            <v>#NAME?</v>
          </cell>
          <cell r="BF24" t="e">
            <v>#NAME?</v>
          </cell>
          <cell r="BG24" t="e">
            <v>#NAME?</v>
          </cell>
          <cell r="BH24" t="e">
            <v>#NAME?</v>
          </cell>
          <cell r="BJ24">
            <v>0</v>
          </cell>
          <cell r="BK24">
            <v>0</v>
          </cell>
          <cell r="BL24">
            <v>0</v>
          </cell>
          <cell r="BM24">
            <v>0</v>
          </cell>
        </row>
        <row r="25">
          <cell r="A25" t="str">
            <v>5.1.</v>
          </cell>
          <cell r="D25" t="e">
            <v>#NAME?</v>
          </cell>
          <cell r="E25">
            <v>0</v>
          </cell>
          <cell r="F25">
            <v>0</v>
          </cell>
          <cell r="G25">
            <v>0</v>
          </cell>
          <cell r="H25">
            <v>2572.0552464842685</v>
          </cell>
          <cell r="I25">
            <v>4524.3127104483674</v>
          </cell>
          <cell r="K25" t="e">
            <v>#NAME?</v>
          </cell>
          <cell r="L25">
            <v>0</v>
          </cell>
          <cell r="M25">
            <v>0</v>
          </cell>
          <cell r="N25">
            <v>0</v>
          </cell>
          <cell r="O25">
            <v>2572.0552464842685</v>
          </cell>
          <cell r="P25">
            <v>4524.3127104483674</v>
          </cell>
          <cell r="Q25" t="e">
            <v>#NAME?</v>
          </cell>
          <cell r="R25">
            <v>0</v>
          </cell>
          <cell r="S25">
            <v>0</v>
          </cell>
          <cell r="T25">
            <v>0</v>
          </cell>
          <cell r="U25">
            <v>2572.0552464842685</v>
          </cell>
          <cell r="V25">
            <v>4524.3127104483674</v>
          </cell>
          <cell r="W25" t="e">
            <v>#NAME?</v>
          </cell>
          <cell r="X25">
            <v>0</v>
          </cell>
          <cell r="Y25">
            <v>0</v>
          </cell>
          <cell r="Z25">
            <v>0</v>
          </cell>
          <cell r="AA25">
            <v>2572.0552464842685</v>
          </cell>
          <cell r="AB25">
            <v>4524.3127104483674</v>
          </cell>
          <cell r="AC25" t="e">
            <v>#NAME?</v>
          </cell>
          <cell r="AD25">
            <v>0</v>
          </cell>
          <cell r="AE25">
            <v>0</v>
          </cell>
          <cell r="AF25">
            <v>0</v>
          </cell>
          <cell r="AG25">
            <v>2572.0552464842685</v>
          </cell>
          <cell r="AH25">
            <v>4524.3127104483674</v>
          </cell>
          <cell r="AJ25" t="e">
            <v>#NAME?</v>
          </cell>
          <cell r="AK25">
            <v>0</v>
          </cell>
          <cell r="AL25">
            <v>0</v>
          </cell>
          <cell r="AM25">
            <v>0</v>
          </cell>
          <cell r="AN25">
            <v>2572.0552464842685</v>
          </cell>
          <cell r="AO25">
            <v>4524.3127104483674</v>
          </cell>
          <cell r="AP25" t="e">
            <v>#NAME?</v>
          </cell>
          <cell r="AQ25">
            <v>0</v>
          </cell>
          <cell r="AR25">
            <v>0</v>
          </cell>
          <cell r="AS25">
            <v>0</v>
          </cell>
          <cell r="AT25">
            <v>2572.0552464842685</v>
          </cell>
          <cell r="AU25">
            <v>4524.3127104483674</v>
          </cell>
          <cell r="AV25" t="e">
            <v>#NAME?</v>
          </cell>
          <cell r="AW25">
            <v>0</v>
          </cell>
          <cell r="AX25">
            <v>0</v>
          </cell>
          <cell r="AY25">
            <v>0</v>
          </cell>
          <cell r="AZ25">
            <v>2572.0552464842685</v>
          </cell>
          <cell r="BA25">
            <v>4524.3127104483674</v>
          </cell>
          <cell r="BB25" t="e">
            <v>#NAME?</v>
          </cell>
          <cell r="BC25" t="e">
            <v>#NAME?</v>
          </cell>
          <cell r="BD25" t="e">
            <v>#NAME?</v>
          </cell>
          <cell r="BE25" t="e">
            <v>#NAME?</v>
          </cell>
          <cell r="BF25" t="e">
            <v>#NAME?</v>
          </cell>
          <cell r="BG25" t="e">
            <v>#NAME?</v>
          </cell>
          <cell r="BH25" t="e">
            <v>#NAME?</v>
          </cell>
          <cell r="BJ25">
            <v>0</v>
          </cell>
          <cell r="BK25">
            <v>0</v>
          </cell>
          <cell r="BL25">
            <v>2572.0552464842685</v>
          </cell>
          <cell r="BM25">
            <v>4524.3127104483674</v>
          </cell>
        </row>
        <row r="26">
          <cell r="A26" t="str">
            <v>5.2.</v>
          </cell>
          <cell r="D26" t="e">
            <v>#NAME?</v>
          </cell>
          <cell r="E26">
            <v>0</v>
          </cell>
          <cell r="F26">
            <v>0</v>
          </cell>
          <cell r="G26">
            <v>0</v>
          </cell>
          <cell r="H26">
            <v>0</v>
          </cell>
          <cell r="I26">
            <v>0</v>
          </cell>
          <cell r="K26" t="e">
            <v>#NAME?</v>
          </cell>
          <cell r="L26">
            <v>0</v>
          </cell>
          <cell r="M26">
            <v>0</v>
          </cell>
          <cell r="N26">
            <v>0</v>
          </cell>
          <cell r="O26">
            <v>0</v>
          </cell>
          <cell r="P26">
            <v>0</v>
          </cell>
          <cell r="Q26" t="e">
            <v>#NAME?</v>
          </cell>
          <cell r="R26">
            <v>0</v>
          </cell>
          <cell r="S26">
            <v>0</v>
          </cell>
          <cell r="T26">
            <v>0</v>
          </cell>
          <cell r="U26">
            <v>0</v>
          </cell>
          <cell r="V26">
            <v>0</v>
          </cell>
          <cell r="W26" t="e">
            <v>#NAME?</v>
          </cell>
          <cell r="X26">
            <v>0</v>
          </cell>
          <cell r="Y26">
            <v>0</v>
          </cell>
          <cell r="Z26">
            <v>0</v>
          </cell>
          <cell r="AA26">
            <v>0</v>
          </cell>
          <cell r="AB26">
            <v>0</v>
          </cell>
          <cell r="AC26" t="e">
            <v>#NAME?</v>
          </cell>
          <cell r="AD26">
            <v>0</v>
          </cell>
          <cell r="AE26">
            <v>0</v>
          </cell>
          <cell r="AF26">
            <v>0</v>
          </cell>
          <cell r="AG26">
            <v>0</v>
          </cell>
          <cell r="AH26">
            <v>0</v>
          </cell>
          <cell r="AJ26" t="e">
            <v>#NAME?</v>
          </cell>
          <cell r="AK26">
            <v>0</v>
          </cell>
          <cell r="AL26">
            <v>0</v>
          </cell>
          <cell r="AM26">
            <v>0</v>
          </cell>
          <cell r="AN26">
            <v>0</v>
          </cell>
          <cell r="AO26">
            <v>325.24989167352845</v>
          </cell>
          <cell r="AP26" t="e">
            <v>#NAME?</v>
          </cell>
          <cell r="AQ26">
            <v>0</v>
          </cell>
          <cell r="AR26">
            <v>0</v>
          </cell>
          <cell r="AS26">
            <v>0</v>
          </cell>
          <cell r="AT26">
            <v>68.344508333453135</v>
          </cell>
          <cell r="AU26">
            <v>325.24989167352845</v>
          </cell>
          <cell r="AV26" t="e">
            <v>#NAME?</v>
          </cell>
          <cell r="AW26">
            <v>0</v>
          </cell>
          <cell r="AX26">
            <v>0</v>
          </cell>
          <cell r="AY26">
            <v>0</v>
          </cell>
          <cell r="AZ26">
            <v>68.344508333453135</v>
          </cell>
          <cell r="BA26">
            <v>325.24989167352845</v>
          </cell>
          <cell r="BB26" t="e">
            <v>#NAME?</v>
          </cell>
          <cell r="BC26" t="e">
            <v>#NAME?</v>
          </cell>
          <cell r="BD26" t="e">
            <v>#NAME?</v>
          </cell>
          <cell r="BE26" t="e">
            <v>#NAME?</v>
          </cell>
          <cell r="BF26" t="e">
            <v>#NAME?</v>
          </cell>
          <cell r="BG26" t="e">
            <v>#NAME?</v>
          </cell>
          <cell r="BH26" t="e">
            <v>#NAME?</v>
          </cell>
          <cell r="BJ26">
            <v>0</v>
          </cell>
          <cell r="BK26">
            <v>0</v>
          </cell>
          <cell r="BL26">
            <v>0</v>
          </cell>
          <cell r="BM26">
            <v>0</v>
          </cell>
        </row>
        <row r="28">
          <cell r="A28" t="str">
            <v>6.</v>
          </cell>
          <cell r="D28">
            <v>0</v>
          </cell>
          <cell r="E28">
            <v>0</v>
          </cell>
          <cell r="F28">
            <v>0</v>
          </cell>
          <cell r="G28">
            <v>0</v>
          </cell>
          <cell r="H28">
            <v>0</v>
          </cell>
          <cell r="I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t="e">
            <v>#NAME?</v>
          </cell>
          <cell r="AK28">
            <v>0</v>
          </cell>
          <cell r="AL28">
            <v>0</v>
          </cell>
          <cell r="AM28">
            <v>0</v>
          </cell>
          <cell r="AN28">
            <v>0</v>
          </cell>
          <cell r="AO28" t="e">
            <v>#NAME?</v>
          </cell>
          <cell r="AP28" t="e">
            <v>#NAME?</v>
          </cell>
          <cell r="AQ28">
            <v>0</v>
          </cell>
          <cell r="AR28" t="e">
            <v>#NAME?</v>
          </cell>
          <cell r="AS28" t="e">
            <v>#NAME?</v>
          </cell>
          <cell r="AT28" t="e">
            <v>#NAME?</v>
          </cell>
          <cell r="AU28" t="e">
            <v>#NAME?</v>
          </cell>
          <cell r="AV28" t="e">
            <v>#NAME?</v>
          </cell>
          <cell r="AW28">
            <v>0</v>
          </cell>
          <cell r="AX28">
            <v>0</v>
          </cell>
          <cell r="AY28">
            <v>0</v>
          </cell>
          <cell r="AZ28" t="e">
            <v>#NAME?</v>
          </cell>
          <cell r="BA28" t="e">
            <v>#NAME?</v>
          </cell>
          <cell r="BB28" t="e">
            <v>#NAME?</v>
          </cell>
          <cell r="BC28">
            <v>0</v>
          </cell>
          <cell r="BD28" t="e">
            <v>#NAME?</v>
          </cell>
          <cell r="BE28" t="e">
            <v>#NAME?</v>
          </cell>
          <cell r="BF28" t="e">
            <v>#NAME?</v>
          </cell>
          <cell r="BG28" t="e">
            <v>#NAME?</v>
          </cell>
          <cell r="BH28">
            <v>0</v>
          </cell>
          <cell r="BJ28">
            <v>0</v>
          </cell>
          <cell r="BK28">
            <v>0</v>
          </cell>
          <cell r="BL28">
            <v>0</v>
          </cell>
          <cell r="BM28">
            <v>0</v>
          </cell>
        </row>
        <row r="30">
          <cell r="A30" t="str">
            <v>6.1.</v>
          </cell>
          <cell r="D30" t="e">
            <v>#NAME?</v>
          </cell>
          <cell r="E30" t="e">
            <v>#NAME?</v>
          </cell>
          <cell r="F30" t="e">
            <v>#NAME?</v>
          </cell>
          <cell r="G30" t="e">
            <v>#NAME?</v>
          </cell>
          <cell r="H30" t="e">
            <v>#NAME?</v>
          </cell>
          <cell r="I30" t="e">
            <v>#NAME?</v>
          </cell>
          <cell r="K30" t="e">
            <v>#NAME?</v>
          </cell>
          <cell r="L30" t="e">
            <v>#NAME?</v>
          </cell>
          <cell r="M30" t="e">
            <v>#NAME?</v>
          </cell>
          <cell r="N30" t="e">
            <v>#NAME?</v>
          </cell>
          <cell r="O30" t="e">
            <v>#NAME?</v>
          </cell>
          <cell r="P30" t="e">
            <v>#NAME?</v>
          </cell>
          <cell r="Q30" t="e">
            <v>#NAME?</v>
          </cell>
          <cell r="R30" t="e">
            <v>#NAME?</v>
          </cell>
          <cell r="S30" t="e">
            <v>#NAME?</v>
          </cell>
          <cell r="T30" t="e">
            <v>#NAME?</v>
          </cell>
          <cell r="U30" t="e">
            <v>#NAME?</v>
          </cell>
          <cell r="V30" t="e">
            <v>#NAME?</v>
          </cell>
          <cell r="W30" t="e">
            <v>#NAME?</v>
          </cell>
          <cell r="X30" t="e">
            <v>#NAME?</v>
          </cell>
          <cell r="Y30" t="e">
            <v>#NAME?</v>
          </cell>
          <cell r="Z30" t="e">
            <v>#NAME?</v>
          </cell>
          <cell r="AA30" t="e">
            <v>#NAME?</v>
          </cell>
          <cell r="AB30" t="e">
            <v>#NAME?</v>
          </cell>
          <cell r="AC30" t="e">
            <v>#NAME?</v>
          </cell>
          <cell r="AD30" t="e">
            <v>#NAME?</v>
          </cell>
          <cell r="AE30" t="e">
            <v>#NAME?</v>
          </cell>
          <cell r="AF30" t="e">
            <v>#NAME?</v>
          </cell>
          <cell r="AG30" t="e">
            <v>#NAME?</v>
          </cell>
          <cell r="AH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cell r="AZ30" t="e">
            <v>#NAME?</v>
          </cell>
          <cell r="BA30" t="e">
            <v>#NAME?</v>
          </cell>
          <cell r="BB30" t="e">
            <v>#NAME?</v>
          </cell>
          <cell r="BC30" t="e">
            <v>#NAME?</v>
          </cell>
          <cell r="BD30" t="e">
            <v>#NAME?</v>
          </cell>
          <cell r="BE30" t="e">
            <v>#NAME?</v>
          </cell>
          <cell r="BF30" t="e">
            <v>#NAME?</v>
          </cell>
          <cell r="BG30" t="e">
            <v>#NAME?</v>
          </cell>
          <cell r="BH30">
            <v>0</v>
          </cell>
          <cell r="BJ30">
            <v>0</v>
          </cell>
          <cell r="BK30">
            <v>0</v>
          </cell>
          <cell r="BL30">
            <v>0</v>
          </cell>
          <cell r="BM30">
            <v>0</v>
          </cell>
        </row>
        <row r="31">
          <cell r="A31" t="str">
            <v>6.2.</v>
          </cell>
          <cell r="D31" t="e">
            <v>#DIV/0!</v>
          </cell>
          <cell r="E31">
            <v>0</v>
          </cell>
          <cell r="F31">
            <v>0</v>
          </cell>
          <cell r="G31" t="e">
            <v>#DIV/0!</v>
          </cell>
          <cell r="H31">
            <v>0</v>
          </cell>
          <cell r="I31">
            <v>0</v>
          </cell>
          <cell r="K31" t="e">
            <v>#NAME?</v>
          </cell>
          <cell r="L31">
            <v>0</v>
          </cell>
          <cell r="M31" t="e">
            <v>#NAME?</v>
          </cell>
          <cell r="N31" t="e">
            <v>#NAME?</v>
          </cell>
          <cell r="O31" t="e">
            <v>#NAME?</v>
          </cell>
          <cell r="P31" t="e">
            <v>#NAME?</v>
          </cell>
          <cell r="Q31" t="e">
            <v>#NAME?</v>
          </cell>
          <cell r="R31">
            <v>0</v>
          </cell>
          <cell r="S31" t="e">
            <v>#NAME?</v>
          </cell>
          <cell r="T31" t="e">
            <v>#NAME?</v>
          </cell>
          <cell r="U31" t="e">
            <v>#NAME?</v>
          </cell>
          <cell r="V31" t="e">
            <v>#NAME?</v>
          </cell>
          <cell r="W31" t="e">
            <v>#NAME?</v>
          </cell>
          <cell r="X31">
            <v>0</v>
          </cell>
          <cell r="Y31" t="e">
            <v>#NAME?</v>
          </cell>
          <cell r="Z31" t="e">
            <v>#NAME?</v>
          </cell>
          <cell r="AA31" t="e">
            <v>#NAME?</v>
          </cell>
          <cell r="AB31" t="e">
            <v>#NAME?</v>
          </cell>
          <cell r="AC31" t="e">
            <v>#NAME?</v>
          </cell>
          <cell r="AD31">
            <v>0</v>
          </cell>
          <cell r="AE31" t="e">
            <v>#NAME?</v>
          </cell>
          <cell r="AF31" t="e">
            <v>#NAME?</v>
          </cell>
          <cell r="AG31" t="e">
            <v>#NAME?</v>
          </cell>
          <cell r="AH31" t="e">
            <v>#NAME?</v>
          </cell>
          <cell r="AJ31" t="e">
            <v>#NAME?</v>
          </cell>
          <cell r="AK31">
            <v>0</v>
          </cell>
          <cell r="AL31" t="e">
            <v>#NAME?</v>
          </cell>
          <cell r="AM31" t="e">
            <v>#NAME?</v>
          </cell>
          <cell r="AN31" t="e">
            <v>#NAME?</v>
          </cell>
          <cell r="AO31" t="e">
            <v>#NAME?</v>
          </cell>
          <cell r="AP31" t="e">
            <v>#NAME?</v>
          </cell>
          <cell r="AQ31">
            <v>0</v>
          </cell>
          <cell r="AR31" t="e">
            <v>#NAME?</v>
          </cell>
          <cell r="AS31" t="e">
            <v>#NAME?</v>
          </cell>
          <cell r="AT31" t="e">
            <v>#NAME?</v>
          </cell>
          <cell r="AU31" t="e">
            <v>#NAME?</v>
          </cell>
          <cell r="AV31" t="e">
            <v>#NAME?</v>
          </cell>
          <cell r="AW31">
            <v>0</v>
          </cell>
          <cell r="AX31" t="e">
            <v>#NAME?</v>
          </cell>
          <cell r="AY31" t="e">
            <v>#NAME?</v>
          </cell>
          <cell r="AZ31" t="e">
            <v>#NAME?</v>
          </cell>
          <cell r="BA31" t="e">
            <v>#NAME?</v>
          </cell>
          <cell r="BB31" t="e">
            <v>#DIV/0!</v>
          </cell>
          <cell r="BC31">
            <v>0</v>
          </cell>
          <cell r="BD31" t="e">
            <v>#NAME?</v>
          </cell>
          <cell r="BE31" t="e">
            <v>#DIV/0!</v>
          </cell>
          <cell r="BF31" t="e">
            <v>#NAME?</v>
          </cell>
          <cell r="BG31" t="e">
            <v>#NAME?</v>
          </cell>
          <cell r="BH31" t="e">
            <v>#NAME?</v>
          </cell>
          <cell r="BJ31" t="e">
            <v>#NAME?</v>
          </cell>
          <cell r="BK31" t="e">
            <v>#NAME?</v>
          </cell>
          <cell r="BL31" t="e">
            <v>#NAME?</v>
          </cell>
          <cell r="BM31" t="e">
            <v>#NAME?</v>
          </cell>
        </row>
        <row r="32">
          <cell r="A32" t="str">
            <v>6.2.1.</v>
          </cell>
          <cell r="D32">
            <v>0</v>
          </cell>
          <cell r="E32">
            <v>0</v>
          </cell>
          <cell r="F32">
            <v>0</v>
          </cell>
          <cell r="G32">
            <v>0</v>
          </cell>
          <cell r="H32">
            <v>0</v>
          </cell>
          <cell r="I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91846.991659796025</v>
          </cell>
          <cell r="AK32">
            <v>0</v>
          </cell>
          <cell r="AL32">
            <v>0</v>
          </cell>
          <cell r="AM32">
            <v>0</v>
          </cell>
          <cell r="AN32">
            <v>0</v>
          </cell>
          <cell r="AO32">
            <v>91846.991659796025</v>
          </cell>
          <cell r="AP32">
            <v>59797.09921046337</v>
          </cell>
          <cell r="AQ32">
            <v>0</v>
          </cell>
          <cell r="AR32">
            <v>0</v>
          </cell>
          <cell r="AS32">
            <v>0</v>
          </cell>
          <cell r="AT32">
            <v>33077.170109699648</v>
          </cell>
          <cell r="AU32">
            <v>26719.929100763722</v>
          </cell>
          <cell r="AV32">
            <v>8236.1960685696085</v>
          </cell>
          <cell r="AW32">
            <v>0</v>
          </cell>
          <cell r="AX32">
            <v>0</v>
          </cell>
          <cell r="AY32">
            <v>0</v>
          </cell>
          <cell r="AZ32">
            <v>4522.4928054412603</v>
          </cell>
          <cell r="BA32">
            <v>3713.7032631283478</v>
          </cell>
          <cell r="BB32">
            <v>151644.09087025939</v>
          </cell>
          <cell r="BC32">
            <v>0</v>
          </cell>
          <cell r="BD32">
            <v>0</v>
          </cell>
          <cell r="BE32">
            <v>0</v>
          </cell>
          <cell r="BF32">
            <v>33077.170109699648</v>
          </cell>
          <cell r="BG32">
            <v>118566.92076055975</v>
          </cell>
          <cell r="BH32">
            <v>0</v>
          </cell>
          <cell r="BJ32">
            <v>0</v>
          </cell>
          <cell r="BK32">
            <v>0</v>
          </cell>
          <cell r="BL32">
            <v>0</v>
          </cell>
          <cell r="BM32">
            <v>0</v>
          </cell>
        </row>
        <row r="33">
          <cell r="A33" t="str">
            <v>То же п.6</v>
          </cell>
        </row>
        <row r="34">
          <cell r="A34" t="str">
            <v>6.3.1.</v>
          </cell>
          <cell r="D34">
            <v>0</v>
          </cell>
          <cell r="E34">
            <v>0</v>
          </cell>
          <cell r="F34">
            <v>0</v>
          </cell>
          <cell r="G34">
            <v>0</v>
          </cell>
          <cell r="H34">
            <v>0</v>
          </cell>
          <cell r="I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198029.16733632502</v>
          </cell>
          <cell r="AK34">
            <v>0</v>
          </cell>
          <cell r="AL34">
            <v>0</v>
          </cell>
          <cell r="AM34">
            <v>0</v>
          </cell>
          <cell r="AN34">
            <v>0</v>
          </cell>
          <cell r="AO34">
            <v>198029.16733632502</v>
          </cell>
          <cell r="AP34">
            <v>250621.04907482694</v>
          </cell>
          <cell r="AQ34">
            <v>0</v>
          </cell>
          <cell r="AR34">
            <v>0</v>
          </cell>
          <cell r="AS34">
            <v>0</v>
          </cell>
          <cell r="AT34">
            <v>192981.30514371468</v>
          </cell>
          <cell r="AU34">
            <v>57639.743931112243</v>
          </cell>
          <cell r="AV34">
            <v>38429.49742689421</v>
          </cell>
          <cell r="AW34">
            <v>0</v>
          </cell>
          <cell r="AX34">
            <v>0</v>
          </cell>
          <cell r="AY34">
            <v>0</v>
          </cell>
          <cell r="AZ34">
            <v>30453.134118373739</v>
          </cell>
          <cell r="BA34">
            <v>7976.363308520471</v>
          </cell>
          <cell r="BB34">
            <v>448650.21641115192</v>
          </cell>
          <cell r="BC34">
            <v>0</v>
          </cell>
          <cell r="BD34">
            <v>0</v>
          </cell>
          <cell r="BE34">
            <v>0</v>
          </cell>
          <cell r="BF34">
            <v>192981.30514371468</v>
          </cell>
          <cell r="BG34">
            <v>255668.91126743727</v>
          </cell>
          <cell r="BH34">
            <v>0</v>
          </cell>
          <cell r="BJ34">
            <v>0</v>
          </cell>
          <cell r="BK34">
            <v>0</v>
          </cell>
          <cell r="BL34">
            <v>0</v>
          </cell>
          <cell r="BM34">
            <v>0</v>
          </cell>
        </row>
        <row r="35">
          <cell r="A35" t="str">
            <v>6.3.2.</v>
          </cell>
          <cell r="D35">
            <v>0</v>
          </cell>
          <cell r="E35">
            <v>0</v>
          </cell>
          <cell r="F35">
            <v>0</v>
          </cell>
          <cell r="G35">
            <v>0</v>
          </cell>
          <cell r="H35">
            <v>0</v>
          </cell>
          <cell r="I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91846.991659796025</v>
          </cell>
          <cell r="AK35">
            <v>0</v>
          </cell>
          <cell r="AL35">
            <v>0</v>
          </cell>
          <cell r="AM35">
            <v>0</v>
          </cell>
          <cell r="AN35">
            <v>0</v>
          </cell>
          <cell r="AO35">
            <v>91846.991659796025</v>
          </cell>
          <cell r="AP35">
            <v>59797.09921046337</v>
          </cell>
          <cell r="AQ35">
            <v>0</v>
          </cell>
          <cell r="AR35">
            <v>0</v>
          </cell>
          <cell r="AS35">
            <v>0</v>
          </cell>
          <cell r="AT35">
            <v>33077.170109699648</v>
          </cell>
          <cell r="AU35">
            <v>26719.929100763722</v>
          </cell>
          <cell r="AV35">
            <v>8236.1960685696085</v>
          </cell>
          <cell r="AW35">
            <v>0</v>
          </cell>
          <cell r="AX35">
            <v>0</v>
          </cell>
          <cell r="AY35">
            <v>0</v>
          </cell>
          <cell r="AZ35">
            <v>4522.4928054412603</v>
          </cell>
          <cell r="BA35">
            <v>3713.7032631283478</v>
          </cell>
          <cell r="BB35">
            <v>151644.09087025939</v>
          </cell>
          <cell r="BC35">
            <v>0</v>
          </cell>
          <cell r="BD35">
            <v>0</v>
          </cell>
          <cell r="BE35">
            <v>0</v>
          </cell>
          <cell r="BF35">
            <v>33077.170109699648</v>
          </cell>
          <cell r="BG35">
            <v>118566.92076055975</v>
          </cell>
          <cell r="BH35">
            <v>0</v>
          </cell>
          <cell r="BJ35">
            <v>0</v>
          </cell>
          <cell r="BK35">
            <v>0</v>
          </cell>
          <cell r="BL35">
            <v>0</v>
          </cell>
          <cell r="BM35">
            <v>0</v>
          </cell>
        </row>
      </sheetData>
      <sheetData sheetId="18">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F34">
            <v>140</v>
          </cell>
          <cell r="G34">
            <v>2.6</v>
          </cell>
          <cell r="H34">
            <v>3.64</v>
          </cell>
        </row>
        <row r="35">
          <cell r="F35">
            <v>110</v>
          </cell>
          <cell r="G35">
            <v>53.2</v>
          </cell>
          <cell r="H35">
            <v>58.52</v>
          </cell>
        </row>
        <row r="36">
          <cell r="H36">
            <v>0</v>
          </cell>
        </row>
        <row r="37">
          <cell r="F37">
            <v>350</v>
          </cell>
          <cell r="G37">
            <v>497.2</v>
          </cell>
          <cell r="H37">
            <v>1740.2</v>
          </cell>
        </row>
        <row r="38">
          <cell r="H38">
            <v>0</v>
          </cell>
        </row>
        <row r="39">
          <cell r="H39">
            <v>1802.3600000000001</v>
          </cell>
        </row>
        <row r="40">
          <cell r="H40">
            <v>0</v>
          </cell>
        </row>
        <row r="41">
          <cell r="F41">
            <v>220</v>
          </cell>
          <cell r="G41">
            <v>91.9</v>
          </cell>
          <cell r="H41">
            <v>202.18</v>
          </cell>
        </row>
        <row r="42">
          <cell r="F42">
            <v>150</v>
          </cell>
          <cell r="G42">
            <v>381.5</v>
          </cell>
          <cell r="H42">
            <v>572.25</v>
          </cell>
        </row>
        <row r="43">
          <cell r="F43">
            <v>270</v>
          </cell>
          <cell r="G43">
            <v>250.9</v>
          </cell>
          <cell r="H43">
            <v>677.43</v>
          </cell>
        </row>
        <row r="44">
          <cell r="H44">
            <v>1451.8600000000001</v>
          </cell>
        </row>
      </sheetData>
      <sheetData sheetId="19">
        <row r="6">
          <cell r="A6">
            <v>1</v>
          </cell>
          <cell r="B6">
            <v>2</v>
          </cell>
          <cell r="D6">
            <v>3</v>
          </cell>
          <cell r="E6">
            <v>4</v>
          </cell>
          <cell r="F6">
            <v>5</v>
          </cell>
          <cell r="G6">
            <v>6</v>
          </cell>
          <cell r="H6" t="str">
            <v>7=5*6</v>
          </cell>
        </row>
        <row r="7">
          <cell r="F7">
            <v>1000</v>
          </cell>
          <cell r="G7">
            <v>0</v>
          </cell>
          <cell r="H7">
            <v>0</v>
          </cell>
        </row>
        <row r="8">
          <cell r="F8">
            <v>600</v>
          </cell>
          <cell r="G8">
            <v>0</v>
          </cell>
          <cell r="H8">
            <v>0</v>
          </cell>
        </row>
        <row r="9">
          <cell r="F9">
            <v>500</v>
          </cell>
          <cell r="G9">
            <v>0</v>
          </cell>
          <cell r="H9">
            <v>0</v>
          </cell>
        </row>
        <row r="10">
          <cell r="F10">
            <v>250</v>
          </cell>
          <cell r="G10">
            <v>0</v>
          </cell>
          <cell r="H10">
            <v>0</v>
          </cell>
        </row>
        <row r="11">
          <cell r="F11">
            <v>210</v>
          </cell>
          <cell r="G11">
            <v>0</v>
          </cell>
          <cell r="H11">
            <v>0</v>
          </cell>
        </row>
        <row r="12">
          <cell r="F12">
            <v>105</v>
          </cell>
          <cell r="G12">
            <v>0</v>
          </cell>
          <cell r="H12">
            <v>0</v>
          </cell>
        </row>
        <row r="13">
          <cell r="F13">
            <v>75</v>
          </cell>
          <cell r="G13">
            <v>0</v>
          </cell>
          <cell r="H13">
            <v>0</v>
          </cell>
        </row>
        <row r="14">
          <cell r="F14">
            <v>60</v>
          </cell>
          <cell r="G14">
            <v>0</v>
          </cell>
          <cell r="H14">
            <v>0</v>
          </cell>
        </row>
        <row r="15">
          <cell r="F15">
            <v>43</v>
          </cell>
          <cell r="G15">
            <v>0</v>
          </cell>
          <cell r="H15">
            <v>0</v>
          </cell>
        </row>
        <row r="16">
          <cell r="F16">
            <v>28</v>
          </cell>
          <cell r="G16">
            <v>0</v>
          </cell>
          <cell r="H16">
            <v>0</v>
          </cell>
        </row>
        <row r="17">
          <cell r="F17">
            <v>18</v>
          </cell>
          <cell r="G17">
            <v>0</v>
          </cell>
          <cell r="H17">
            <v>0</v>
          </cell>
        </row>
        <row r="18">
          <cell r="F18">
            <v>14</v>
          </cell>
          <cell r="G18">
            <v>0</v>
          </cell>
          <cell r="H18">
            <v>0</v>
          </cell>
        </row>
        <row r="19">
          <cell r="F19">
            <v>7.8</v>
          </cell>
          <cell r="G19">
            <v>0</v>
          </cell>
          <cell r="H19">
            <v>0</v>
          </cell>
        </row>
        <row r="20">
          <cell r="F20">
            <v>2.1</v>
          </cell>
          <cell r="G20">
            <v>0</v>
          </cell>
          <cell r="H20">
            <v>0</v>
          </cell>
        </row>
        <row r="21">
          <cell r="F21">
            <v>1</v>
          </cell>
          <cell r="G21">
            <v>0</v>
          </cell>
          <cell r="H21">
            <v>0</v>
          </cell>
        </row>
        <row r="22">
          <cell r="F22">
            <v>180</v>
          </cell>
          <cell r="G22">
            <v>0</v>
          </cell>
          <cell r="H22">
            <v>0</v>
          </cell>
        </row>
        <row r="23">
          <cell r="F23">
            <v>130</v>
          </cell>
          <cell r="G23">
            <v>0</v>
          </cell>
          <cell r="H23">
            <v>0</v>
          </cell>
        </row>
        <row r="24">
          <cell r="F24">
            <v>88</v>
          </cell>
          <cell r="G24">
            <v>0</v>
          </cell>
          <cell r="H24">
            <v>0</v>
          </cell>
        </row>
        <row r="25">
          <cell r="F25">
            <v>66</v>
          </cell>
          <cell r="G25">
            <v>0</v>
          </cell>
          <cell r="H25">
            <v>0</v>
          </cell>
        </row>
        <row r="26">
          <cell r="F26">
            <v>43</v>
          </cell>
          <cell r="G26">
            <v>0</v>
          </cell>
          <cell r="H26">
            <v>0</v>
          </cell>
        </row>
        <row r="27">
          <cell r="F27">
            <v>26</v>
          </cell>
          <cell r="G27">
            <v>0</v>
          </cell>
          <cell r="H27">
            <v>0</v>
          </cell>
        </row>
        <row r="28">
          <cell r="F28">
            <v>11</v>
          </cell>
          <cell r="G28">
            <v>0</v>
          </cell>
          <cell r="H28">
            <v>0</v>
          </cell>
        </row>
        <row r="29">
          <cell r="F29">
            <v>5.5</v>
          </cell>
          <cell r="G29">
            <v>0</v>
          </cell>
          <cell r="H29">
            <v>0</v>
          </cell>
        </row>
        <row r="30">
          <cell r="F30">
            <v>23</v>
          </cell>
          <cell r="G30">
            <v>0</v>
          </cell>
          <cell r="H30">
            <v>0</v>
          </cell>
        </row>
        <row r="31">
          <cell r="F31">
            <v>14</v>
          </cell>
          <cell r="G31">
            <v>0</v>
          </cell>
          <cell r="H31">
            <v>0</v>
          </cell>
        </row>
        <row r="32">
          <cell r="F32">
            <v>6.4</v>
          </cell>
          <cell r="G32">
            <v>0</v>
          </cell>
          <cell r="H32">
            <v>0</v>
          </cell>
        </row>
        <row r="33">
          <cell r="F33">
            <v>3.1</v>
          </cell>
          <cell r="G33">
            <v>253</v>
          </cell>
          <cell r="H33">
            <v>784.30000000000007</v>
          </cell>
        </row>
        <row r="34">
          <cell r="F34">
            <v>35</v>
          </cell>
          <cell r="G34">
            <v>0</v>
          </cell>
          <cell r="H34">
            <v>0</v>
          </cell>
        </row>
        <row r="35">
          <cell r="F35">
            <v>24</v>
          </cell>
          <cell r="G35">
            <v>0</v>
          </cell>
          <cell r="H35">
            <v>0</v>
          </cell>
        </row>
        <row r="36">
          <cell r="F36">
            <v>19</v>
          </cell>
          <cell r="G36">
            <v>0</v>
          </cell>
          <cell r="H36">
            <v>0</v>
          </cell>
        </row>
        <row r="37">
          <cell r="F37">
            <v>9.5</v>
          </cell>
          <cell r="G37">
            <v>0</v>
          </cell>
          <cell r="H37">
            <v>0</v>
          </cell>
        </row>
        <row r="38">
          <cell r="F38">
            <v>4.7</v>
          </cell>
          <cell r="G38">
            <v>0</v>
          </cell>
          <cell r="H38">
            <v>0</v>
          </cell>
        </row>
        <row r="39">
          <cell r="F39">
            <v>2.2999999999999998</v>
          </cell>
          <cell r="G39">
            <v>1222</v>
          </cell>
          <cell r="H39">
            <v>2810.6</v>
          </cell>
        </row>
        <row r="40">
          <cell r="F40">
            <v>2.6</v>
          </cell>
          <cell r="G40">
            <v>0</v>
          </cell>
          <cell r="H40">
            <v>0</v>
          </cell>
        </row>
        <row r="41">
          <cell r="F41">
            <v>48</v>
          </cell>
          <cell r="G41">
            <v>0</v>
          </cell>
          <cell r="H41">
            <v>0</v>
          </cell>
        </row>
        <row r="42">
          <cell r="F42">
            <v>2.4</v>
          </cell>
          <cell r="G42">
            <v>0</v>
          </cell>
          <cell r="H42">
            <v>0</v>
          </cell>
        </row>
        <row r="43">
          <cell r="F43">
            <v>2.4</v>
          </cell>
          <cell r="G43">
            <v>0</v>
          </cell>
          <cell r="H43">
            <v>0</v>
          </cell>
        </row>
        <row r="44">
          <cell r="F44">
            <v>2.5</v>
          </cell>
          <cell r="G44">
            <v>0</v>
          </cell>
          <cell r="H44">
            <v>0</v>
          </cell>
        </row>
        <row r="45">
          <cell r="F45">
            <v>2.2999999999999998</v>
          </cell>
          <cell r="G45">
            <v>236</v>
          </cell>
          <cell r="H45">
            <v>542.79999999999995</v>
          </cell>
        </row>
        <row r="46">
          <cell r="F46">
            <v>3</v>
          </cell>
          <cell r="G46">
            <v>242</v>
          </cell>
          <cell r="H46">
            <v>726</v>
          </cell>
        </row>
        <row r="47">
          <cell r="F47">
            <v>3.5</v>
          </cell>
          <cell r="G47">
            <v>0</v>
          </cell>
          <cell r="H47">
            <v>0</v>
          </cell>
        </row>
        <row r="48">
          <cell r="H48">
            <v>0</v>
          </cell>
        </row>
        <row r="49">
          <cell r="H49">
            <v>0</v>
          </cell>
        </row>
        <row r="50">
          <cell r="H50">
            <v>4863.7</v>
          </cell>
        </row>
        <row r="51">
          <cell r="H51">
            <v>0</v>
          </cell>
        </row>
      </sheetData>
      <sheetData sheetId="20"/>
      <sheetData sheetId="21">
        <row r="7">
          <cell r="A7">
            <v>1</v>
          </cell>
          <cell r="B7">
            <v>2</v>
          </cell>
          <cell r="F7">
            <v>3</v>
          </cell>
          <cell r="G7">
            <v>4</v>
          </cell>
          <cell r="H7">
            <v>5</v>
          </cell>
          <cell r="I7">
            <v>7</v>
          </cell>
          <cell r="J7">
            <v>8</v>
          </cell>
          <cell r="K7">
            <v>9</v>
          </cell>
          <cell r="L7">
            <v>11</v>
          </cell>
          <cell r="M7">
            <v>12</v>
          </cell>
          <cell r="N7" t="str">
            <v>13</v>
          </cell>
          <cell r="O7" t="str">
            <v>14</v>
          </cell>
        </row>
        <row r="8">
          <cell r="F8" t="e">
            <v>#DIV/0!</v>
          </cell>
          <cell r="G8" t="e">
            <v>#DIV/0!</v>
          </cell>
        </row>
        <row r="9">
          <cell r="F9" t="e">
            <v>#DIV/0!</v>
          </cell>
          <cell r="G9" t="e">
            <v>#DIV/0!</v>
          </cell>
          <cell r="H9">
            <v>0</v>
          </cell>
          <cell r="I9">
            <v>0</v>
          </cell>
          <cell r="K9">
            <v>0</v>
          </cell>
          <cell r="L9">
            <v>0</v>
          </cell>
          <cell r="M9">
            <v>0</v>
          </cell>
          <cell r="N9" t="e">
            <v>#DIV/0!</v>
          </cell>
          <cell r="O9">
            <v>0</v>
          </cell>
        </row>
        <row r="10">
          <cell r="F10" t="e">
            <v>#DIV/0!</v>
          </cell>
          <cell r="G10" t="e">
            <v>#DIV/0!</v>
          </cell>
          <cell r="H10">
            <v>0</v>
          </cell>
          <cell r="I10">
            <v>0</v>
          </cell>
          <cell r="K10">
            <v>0</v>
          </cell>
          <cell r="L10">
            <v>0</v>
          </cell>
          <cell r="M10">
            <v>0</v>
          </cell>
          <cell r="N10" t="e">
            <v>#DIV/0!</v>
          </cell>
          <cell r="O10">
            <v>0</v>
          </cell>
        </row>
        <row r="11">
          <cell r="H11">
            <v>0</v>
          </cell>
          <cell r="I11">
            <v>0</v>
          </cell>
          <cell r="K11">
            <v>0</v>
          </cell>
          <cell r="L11">
            <v>0</v>
          </cell>
          <cell r="M11">
            <v>0</v>
          </cell>
          <cell r="O11">
            <v>0</v>
          </cell>
        </row>
        <row r="12">
          <cell r="I12">
            <v>0</v>
          </cell>
          <cell r="L12">
            <v>0</v>
          </cell>
          <cell r="M12">
            <v>0</v>
          </cell>
          <cell r="O12">
            <v>0</v>
          </cell>
        </row>
        <row r="13">
          <cell r="I13">
            <v>0</v>
          </cell>
          <cell r="L13">
            <v>0</v>
          </cell>
          <cell r="M13">
            <v>0</v>
          </cell>
          <cell r="O13">
            <v>0</v>
          </cell>
        </row>
        <row r="14">
          <cell r="I14">
            <v>0</v>
          </cell>
          <cell r="L14">
            <v>0</v>
          </cell>
          <cell r="M14">
            <v>0</v>
          </cell>
          <cell r="O14">
            <v>0</v>
          </cell>
        </row>
        <row r="15">
          <cell r="I15">
            <v>0</v>
          </cell>
          <cell r="L15">
            <v>0</v>
          </cell>
          <cell r="M15">
            <v>0</v>
          </cell>
          <cell r="O15">
            <v>0</v>
          </cell>
        </row>
        <row r="16">
          <cell r="I16">
            <v>0</v>
          </cell>
          <cell r="L16">
            <v>0</v>
          </cell>
          <cell r="M16">
            <v>0</v>
          </cell>
          <cell r="O16">
            <v>0</v>
          </cell>
        </row>
        <row r="17">
          <cell r="H17">
            <v>0</v>
          </cell>
          <cell r="I17">
            <v>0</v>
          </cell>
          <cell r="K17">
            <v>0</v>
          </cell>
          <cell r="L17">
            <v>0</v>
          </cell>
          <cell r="M17">
            <v>0</v>
          </cell>
          <cell r="O17">
            <v>0</v>
          </cell>
        </row>
        <row r="18">
          <cell r="I18">
            <v>0</v>
          </cell>
          <cell r="L18">
            <v>0</v>
          </cell>
          <cell r="M18">
            <v>0</v>
          </cell>
          <cell r="O18">
            <v>0</v>
          </cell>
        </row>
        <row r="19">
          <cell r="I19">
            <v>0</v>
          </cell>
          <cell r="L19">
            <v>0</v>
          </cell>
          <cell r="M19">
            <v>0</v>
          </cell>
          <cell r="O19">
            <v>0</v>
          </cell>
        </row>
        <row r="20">
          <cell r="I20">
            <v>0</v>
          </cell>
          <cell r="L20">
            <v>0</v>
          </cell>
          <cell r="M20">
            <v>0</v>
          </cell>
          <cell r="O20">
            <v>0</v>
          </cell>
        </row>
        <row r="21">
          <cell r="I21">
            <v>0</v>
          </cell>
          <cell r="L21">
            <v>0</v>
          </cell>
          <cell r="M21">
            <v>0</v>
          </cell>
          <cell r="O21">
            <v>0</v>
          </cell>
        </row>
        <row r="22">
          <cell r="I22">
            <v>0</v>
          </cell>
          <cell r="L22">
            <v>0</v>
          </cell>
          <cell r="M22">
            <v>0</v>
          </cell>
          <cell r="O22">
            <v>0</v>
          </cell>
        </row>
        <row r="23">
          <cell r="H23">
            <v>0</v>
          </cell>
          <cell r="I23">
            <v>0</v>
          </cell>
          <cell r="K23">
            <v>0</v>
          </cell>
          <cell r="L23">
            <v>0</v>
          </cell>
          <cell r="M23">
            <v>0</v>
          </cell>
          <cell r="N23" t="e">
            <v>#DIV/0!</v>
          </cell>
          <cell r="O23">
            <v>0</v>
          </cell>
        </row>
        <row r="24">
          <cell r="I24">
            <v>0</v>
          </cell>
          <cell r="L24">
            <v>0</v>
          </cell>
          <cell r="M24">
            <v>0</v>
          </cell>
          <cell r="O24">
            <v>0</v>
          </cell>
        </row>
        <row r="25">
          <cell r="I25">
            <v>0</v>
          </cell>
          <cell r="L25">
            <v>0</v>
          </cell>
          <cell r="M25">
            <v>0</v>
          </cell>
          <cell r="O25">
            <v>0</v>
          </cell>
        </row>
        <row r="26">
          <cell r="I26">
            <v>0</v>
          </cell>
          <cell r="L26">
            <v>0</v>
          </cell>
          <cell r="M26">
            <v>0</v>
          </cell>
          <cell r="O26">
            <v>0</v>
          </cell>
        </row>
        <row r="27">
          <cell r="I27">
            <v>0</v>
          </cell>
          <cell r="L27">
            <v>0</v>
          </cell>
          <cell r="M27">
            <v>0</v>
          </cell>
          <cell r="O27">
            <v>0</v>
          </cell>
        </row>
        <row r="28">
          <cell r="I28">
            <v>0</v>
          </cell>
          <cell r="L28">
            <v>0</v>
          </cell>
          <cell r="M28">
            <v>0</v>
          </cell>
          <cell r="O28">
            <v>0</v>
          </cell>
        </row>
        <row r="29">
          <cell r="H29">
            <v>0</v>
          </cell>
          <cell r="I29">
            <v>0</v>
          </cell>
          <cell r="K29">
            <v>0</v>
          </cell>
          <cell r="L29">
            <v>0</v>
          </cell>
          <cell r="M29">
            <v>0</v>
          </cell>
          <cell r="N29" t="e">
            <v>#DIV/0!</v>
          </cell>
          <cell r="O29">
            <v>0</v>
          </cell>
        </row>
        <row r="30">
          <cell r="I30">
            <v>0</v>
          </cell>
          <cell r="L30">
            <v>0</v>
          </cell>
          <cell r="M30">
            <v>0</v>
          </cell>
          <cell r="O30">
            <v>0</v>
          </cell>
        </row>
        <row r="31">
          <cell r="I31">
            <v>0</v>
          </cell>
          <cell r="L31">
            <v>0</v>
          </cell>
          <cell r="M31">
            <v>0</v>
          </cell>
          <cell r="O31">
            <v>0</v>
          </cell>
        </row>
        <row r="32">
          <cell r="I32">
            <v>0</v>
          </cell>
          <cell r="L32">
            <v>0</v>
          </cell>
          <cell r="M32">
            <v>0</v>
          </cell>
          <cell r="O32">
            <v>0</v>
          </cell>
        </row>
        <row r="33">
          <cell r="I33">
            <v>0</v>
          </cell>
          <cell r="L33">
            <v>0</v>
          </cell>
          <cell r="M33">
            <v>0</v>
          </cell>
          <cell r="O33">
            <v>0</v>
          </cell>
        </row>
        <row r="34">
          <cell r="I34">
            <v>0</v>
          </cell>
          <cell r="L34">
            <v>0</v>
          </cell>
          <cell r="M34">
            <v>0</v>
          </cell>
          <cell r="O34">
            <v>0</v>
          </cell>
        </row>
        <row r="35">
          <cell r="H35">
            <v>0</v>
          </cell>
          <cell r="I35">
            <v>0</v>
          </cell>
          <cell r="K35">
            <v>0</v>
          </cell>
          <cell r="L35">
            <v>0</v>
          </cell>
          <cell r="M35">
            <v>0</v>
          </cell>
          <cell r="O35">
            <v>0</v>
          </cell>
        </row>
        <row r="36">
          <cell r="I36">
            <v>0</v>
          </cell>
          <cell r="L36">
            <v>0</v>
          </cell>
          <cell r="M36">
            <v>0</v>
          </cell>
          <cell r="O36">
            <v>0</v>
          </cell>
        </row>
        <row r="37">
          <cell r="I37">
            <v>0</v>
          </cell>
          <cell r="L37">
            <v>0</v>
          </cell>
          <cell r="M37">
            <v>0</v>
          </cell>
          <cell r="O37">
            <v>0</v>
          </cell>
        </row>
        <row r="38">
          <cell r="I38">
            <v>0</v>
          </cell>
          <cell r="L38">
            <v>0</v>
          </cell>
          <cell r="M38">
            <v>0</v>
          </cell>
          <cell r="O38">
            <v>0</v>
          </cell>
        </row>
        <row r="39">
          <cell r="I39">
            <v>0</v>
          </cell>
          <cell r="L39">
            <v>0</v>
          </cell>
          <cell r="M39">
            <v>0</v>
          </cell>
          <cell r="O39">
            <v>0</v>
          </cell>
        </row>
        <row r="40">
          <cell r="I40">
            <v>0</v>
          </cell>
          <cell r="L40">
            <v>0</v>
          </cell>
          <cell r="M40">
            <v>0</v>
          </cell>
          <cell r="O40">
            <v>0</v>
          </cell>
        </row>
        <row r="41">
          <cell r="H41">
            <v>0</v>
          </cell>
          <cell r="I41">
            <v>0</v>
          </cell>
          <cell r="K41">
            <v>0</v>
          </cell>
          <cell r="L41">
            <v>0</v>
          </cell>
          <cell r="M41">
            <v>0</v>
          </cell>
          <cell r="O41">
            <v>0</v>
          </cell>
        </row>
        <row r="42">
          <cell r="I42">
            <v>0</v>
          </cell>
          <cell r="L42">
            <v>0</v>
          </cell>
          <cell r="M42">
            <v>0</v>
          </cell>
          <cell r="O42">
            <v>0</v>
          </cell>
        </row>
        <row r="43">
          <cell r="I43">
            <v>0</v>
          </cell>
          <cell r="L43">
            <v>0</v>
          </cell>
          <cell r="M43">
            <v>0</v>
          </cell>
          <cell r="O43">
            <v>0</v>
          </cell>
        </row>
        <row r="44">
          <cell r="I44">
            <v>0</v>
          </cell>
          <cell r="L44">
            <v>0</v>
          </cell>
          <cell r="M44">
            <v>0</v>
          </cell>
          <cell r="O44">
            <v>0</v>
          </cell>
        </row>
        <row r="45">
          <cell r="I45">
            <v>0</v>
          </cell>
          <cell r="L45">
            <v>0</v>
          </cell>
          <cell r="M45">
            <v>0</v>
          </cell>
          <cell r="O45">
            <v>0</v>
          </cell>
        </row>
        <row r="46">
          <cell r="I46">
            <v>0</v>
          </cell>
          <cell r="L46">
            <v>0</v>
          </cell>
          <cell r="M46">
            <v>0</v>
          </cell>
          <cell r="O46">
            <v>0</v>
          </cell>
        </row>
        <row r="47">
          <cell r="F47" t="e">
            <v>#DIV/0!</v>
          </cell>
          <cell r="G47" t="e">
            <v>#DIV/0!</v>
          </cell>
          <cell r="H47">
            <v>0</v>
          </cell>
          <cell r="I47">
            <v>0</v>
          </cell>
          <cell r="K47">
            <v>0</v>
          </cell>
          <cell r="L47">
            <v>0</v>
          </cell>
          <cell r="M47">
            <v>0</v>
          </cell>
          <cell r="N47" t="e">
            <v>#DIV/0!</v>
          </cell>
          <cell r="O47">
            <v>0</v>
          </cell>
        </row>
        <row r="48">
          <cell r="F48" t="e">
            <v>#DIV/0!</v>
          </cell>
          <cell r="G48" t="e">
            <v>#DIV/0!</v>
          </cell>
          <cell r="H48">
            <v>0</v>
          </cell>
          <cell r="I48">
            <v>0</v>
          </cell>
          <cell r="K48">
            <v>0</v>
          </cell>
          <cell r="L48">
            <v>0</v>
          </cell>
          <cell r="M48">
            <v>0</v>
          </cell>
          <cell r="N48" t="e">
            <v>#DIV/0!</v>
          </cell>
          <cell r="O48">
            <v>0</v>
          </cell>
        </row>
        <row r="49">
          <cell r="H49">
            <v>0</v>
          </cell>
          <cell r="I49">
            <v>0</v>
          </cell>
          <cell r="K49">
            <v>0</v>
          </cell>
          <cell r="L49">
            <v>0</v>
          </cell>
          <cell r="M49">
            <v>0</v>
          </cell>
          <cell r="O49">
            <v>0</v>
          </cell>
        </row>
        <row r="50">
          <cell r="I50">
            <v>0</v>
          </cell>
          <cell r="L50">
            <v>0</v>
          </cell>
          <cell r="M50">
            <v>0</v>
          </cell>
          <cell r="O50">
            <v>0</v>
          </cell>
        </row>
        <row r="51">
          <cell r="I51">
            <v>0</v>
          </cell>
          <cell r="L51">
            <v>0</v>
          </cell>
          <cell r="M51">
            <v>0</v>
          </cell>
          <cell r="O51">
            <v>0</v>
          </cell>
        </row>
        <row r="52">
          <cell r="I52">
            <v>0</v>
          </cell>
          <cell r="L52">
            <v>0</v>
          </cell>
          <cell r="M52">
            <v>0</v>
          </cell>
          <cell r="O52">
            <v>0</v>
          </cell>
        </row>
        <row r="53">
          <cell r="I53">
            <v>0</v>
          </cell>
          <cell r="L53">
            <v>0</v>
          </cell>
          <cell r="M53">
            <v>0</v>
          </cell>
          <cell r="O53">
            <v>0</v>
          </cell>
        </row>
        <row r="54">
          <cell r="I54">
            <v>0</v>
          </cell>
          <cell r="L54">
            <v>0</v>
          </cell>
          <cell r="M54">
            <v>0</v>
          </cell>
          <cell r="O54">
            <v>0</v>
          </cell>
        </row>
        <row r="55">
          <cell r="H55">
            <v>0</v>
          </cell>
          <cell r="I55">
            <v>0</v>
          </cell>
          <cell r="K55">
            <v>0</v>
          </cell>
          <cell r="L55">
            <v>0</v>
          </cell>
          <cell r="M55">
            <v>0</v>
          </cell>
          <cell r="O55">
            <v>0</v>
          </cell>
        </row>
        <row r="56">
          <cell r="I56">
            <v>0</v>
          </cell>
          <cell r="L56">
            <v>0</v>
          </cell>
          <cell r="M56">
            <v>0</v>
          </cell>
          <cell r="O56">
            <v>0</v>
          </cell>
        </row>
        <row r="57">
          <cell r="I57">
            <v>0</v>
          </cell>
          <cell r="L57">
            <v>0</v>
          </cell>
          <cell r="M57">
            <v>0</v>
          </cell>
          <cell r="O57">
            <v>0</v>
          </cell>
        </row>
        <row r="58">
          <cell r="I58">
            <v>0</v>
          </cell>
          <cell r="L58">
            <v>0</v>
          </cell>
          <cell r="M58">
            <v>0</v>
          </cell>
          <cell r="O58">
            <v>0</v>
          </cell>
        </row>
        <row r="59">
          <cell r="I59">
            <v>0</v>
          </cell>
          <cell r="L59">
            <v>0</v>
          </cell>
          <cell r="M59">
            <v>0</v>
          </cell>
          <cell r="O59">
            <v>0</v>
          </cell>
        </row>
        <row r="60">
          <cell r="I60">
            <v>0</v>
          </cell>
          <cell r="L60">
            <v>0</v>
          </cell>
          <cell r="M60">
            <v>0</v>
          </cell>
          <cell r="O60">
            <v>0</v>
          </cell>
        </row>
        <row r="61">
          <cell r="H61">
            <v>0</v>
          </cell>
          <cell r="I61">
            <v>0</v>
          </cell>
          <cell r="K61">
            <v>0</v>
          </cell>
          <cell r="L61">
            <v>0</v>
          </cell>
          <cell r="M61">
            <v>0</v>
          </cell>
          <cell r="N61" t="e">
            <v>#DIV/0!</v>
          </cell>
          <cell r="O61">
            <v>0</v>
          </cell>
        </row>
        <row r="62">
          <cell r="I62">
            <v>0</v>
          </cell>
          <cell r="L62">
            <v>0</v>
          </cell>
          <cell r="M62">
            <v>0</v>
          </cell>
          <cell r="O62">
            <v>0</v>
          </cell>
        </row>
        <row r="63">
          <cell r="I63">
            <v>0</v>
          </cell>
          <cell r="L63">
            <v>0</v>
          </cell>
          <cell r="M63">
            <v>0</v>
          </cell>
          <cell r="O63">
            <v>0</v>
          </cell>
        </row>
        <row r="64">
          <cell r="I64">
            <v>0</v>
          </cell>
          <cell r="L64">
            <v>0</v>
          </cell>
          <cell r="M64">
            <v>0</v>
          </cell>
          <cell r="O64">
            <v>0</v>
          </cell>
        </row>
        <row r="65">
          <cell r="I65">
            <v>0</v>
          </cell>
          <cell r="L65">
            <v>0</v>
          </cell>
          <cell r="M65">
            <v>0</v>
          </cell>
          <cell r="O65">
            <v>0</v>
          </cell>
        </row>
        <row r="66">
          <cell r="I66">
            <v>0</v>
          </cell>
          <cell r="L66">
            <v>0</v>
          </cell>
          <cell r="M66">
            <v>0</v>
          </cell>
          <cell r="O66">
            <v>0</v>
          </cell>
        </row>
        <row r="67">
          <cell r="H67">
            <v>0</v>
          </cell>
          <cell r="I67">
            <v>0</v>
          </cell>
          <cell r="K67">
            <v>0</v>
          </cell>
          <cell r="L67">
            <v>0</v>
          </cell>
          <cell r="M67">
            <v>0</v>
          </cell>
          <cell r="N67" t="e">
            <v>#DIV/0!</v>
          </cell>
          <cell r="O67">
            <v>0</v>
          </cell>
        </row>
        <row r="68">
          <cell r="I68">
            <v>0</v>
          </cell>
          <cell r="L68">
            <v>0</v>
          </cell>
          <cell r="M68">
            <v>0</v>
          </cell>
          <cell r="O68">
            <v>0</v>
          </cell>
        </row>
        <row r="69">
          <cell r="I69">
            <v>0</v>
          </cell>
          <cell r="L69">
            <v>0</v>
          </cell>
          <cell r="M69">
            <v>0</v>
          </cell>
          <cell r="O69">
            <v>0</v>
          </cell>
        </row>
        <row r="70">
          <cell r="I70">
            <v>0</v>
          </cell>
          <cell r="L70">
            <v>0</v>
          </cell>
          <cell r="M70">
            <v>0</v>
          </cell>
          <cell r="O70">
            <v>0</v>
          </cell>
        </row>
        <row r="71">
          <cell r="I71">
            <v>0</v>
          </cell>
          <cell r="L71">
            <v>0</v>
          </cell>
          <cell r="M71">
            <v>0</v>
          </cell>
          <cell r="O71">
            <v>0</v>
          </cell>
        </row>
        <row r="72">
          <cell r="I72">
            <v>0</v>
          </cell>
          <cell r="L72">
            <v>0</v>
          </cell>
          <cell r="M72">
            <v>0</v>
          </cell>
          <cell r="O72">
            <v>0</v>
          </cell>
        </row>
        <row r="73">
          <cell r="H73">
            <v>0</v>
          </cell>
          <cell r="I73">
            <v>0</v>
          </cell>
          <cell r="K73">
            <v>0</v>
          </cell>
          <cell r="L73">
            <v>0</v>
          </cell>
          <cell r="M73">
            <v>0</v>
          </cell>
          <cell r="O73">
            <v>0</v>
          </cell>
        </row>
        <row r="74">
          <cell r="I74">
            <v>0</v>
          </cell>
          <cell r="L74">
            <v>0</v>
          </cell>
          <cell r="M74">
            <v>0</v>
          </cell>
          <cell r="O74">
            <v>0</v>
          </cell>
        </row>
        <row r="75">
          <cell r="I75">
            <v>0</v>
          </cell>
          <cell r="L75">
            <v>0</v>
          </cell>
          <cell r="M75">
            <v>0</v>
          </cell>
          <cell r="O75">
            <v>0</v>
          </cell>
        </row>
        <row r="76">
          <cell r="I76">
            <v>0</v>
          </cell>
          <cell r="L76">
            <v>0</v>
          </cell>
          <cell r="M76">
            <v>0</v>
          </cell>
          <cell r="O76">
            <v>0</v>
          </cell>
        </row>
        <row r="77">
          <cell r="I77">
            <v>0</v>
          </cell>
          <cell r="L77">
            <v>0</v>
          </cell>
          <cell r="M77">
            <v>0</v>
          </cell>
          <cell r="O77">
            <v>0</v>
          </cell>
        </row>
        <row r="78">
          <cell r="I78">
            <v>0</v>
          </cell>
          <cell r="L78">
            <v>0</v>
          </cell>
          <cell r="M78">
            <v>0</v>
          </cell>
          <cell r="O78">
            <v>0</v>
          </cell>
        </row>
        <row r="79">
          <cell r="H79">
            <v>0</v>
          </cell>
          <cell r="I79">
            <v>0</v>
          </cell>
          <cell r="K79">
            <v>0</v>
          </cell>
          <cell r="L79">
            <v>0</v>
          </cell>
          <cell r="M79">
            <v>0</v>
          </cell>
          <cell r="O79">
            <v>0</v>
          </cell>
        </row>
        <row r="80">
          <cell r="I80">
            <v>0</v>
          </cell>
          <cell r="L80">
            <v>0</v>
          </cell>
          <cell r="M80">
            <v>0</v>
          </cell>
          <cell r="O80">
            <v>0</v>
          </cell>
        </row>
        <row r="81">
          <cell r="I81">
            <v>0</v>
          </cell>
          <cell r="L81">
            <v>0</v>
          </cell>
          <cell r="M81">
            <v>0</v>
          </cell>
          <cell r="O81">
            <v>0</v>
          </cell>
        </row>
        <row r="82">
          <cell r="I82">
            <v>0</v>
          </cell>
          <cell r="L82">
            <v>0</v>
          </cell>
          <cell r="M82">
            <v>0</v>
          </cell>
          <cell r="O82">
            <v>0</v>
          </cell>
        </row>
        <row r="83">
          <cell r="I83">
            <v>0</v>
          </cell>
          <cell r="L83">
            <v>0</v>
          </cell>
          <cell r="M83">
            <v>0</v>
          </cell>
          <cell r="O83">
            <v>0</v>
          </cell>
        </row>
        <row r="84">
          <cell r="I84">
            <v>0</v>
          </cell>
          <cell r="L84">
            <v>0</v>
          </cell>
          <cell r="M84">
            <v>0</v>
          </cell>
          <cell r="O84">
            <v>0</v>
          </cell>
        </row>
        <row r="85">
          <cell r="H85">
            <v>0</v>
          </cell>
          <cell r="I85">
            <v>0</v>
          </cell>
          <cell r="K85">
            <v>0</v>
          </cell>
          <cell r="L85">
            <v>0</v>
          </cell>
          <cell r="M85">
            <v>0</v>
          </cell>
          <cell r="O85">
            <v>0</v>
          </cell>
        </row>
        <row r="86">
          <cell r="F86" t="e">
            <v>#DIV/0!</v>
          </cell>
          <cell r="G86" t="e">
            <v>#DIV/0!</v>
          </cell>
        </row>
        <row r="87">
          <cell r="F87" t="e">
            <v>#DIV/0!</v>
          </cell>
          <cell r="G87" t="e">
            <v>#DIV/0!</v>
          </cell>
          <cell r="H87">
            <v>0</v>
          </cell>
          <cell r="I87">
            <v>0</v>
          </cell>
          <cell r="K87">
            <v>0</v>
          </cell>
          <cell r="L87">
            <v>0</v>
          </cell>
          <cell r="M87">
            <v>0</v>
          </cell>
          <cell r="N87" t="e">
            <v>#DIV/0!</v>
          </cell>
          <cell r="O87">
            <v>0</v>
          </cell>
        </row>
        <row r="88">
          <cell r="F88" t="e">
            <v>#DIV/0!</v>
          </cell>
          <cell r="G88" t="e">
            <v>#DIV/0!</v>
          </cell>
          <cell r="H88">
            <v>0</v>
          </cell>
          <cell r="I88">
            <v>0</v>
          </cell>
          <cell r="K88">
            <v>0</v>
          </cell>
          <cell r="L88">
            <v>0</v>
          </cell>
          <cell r="M88">
            <v>0</v>
          </cell>
          <cell r="N88" t="e">
            <v>#DIV/0!</v>
          </cell>
          <cell r="O88">
            <v>0</v>
          </cell>
        </row>
        <row r="89">
          <cell r="H89">
            <v>0</v>
          </cell>
          <cell r="I89">
            <v>0</v>
          </cell>
          <cell r="K89">
            <v>0</v>
          </cell>
          <cell r="L89">
            <v>0</v>
          </cell>
          <cell r="M89">
            <v>0</v>
          </cell>
          <cell r="O89">
            <v>0</v>
          </cell>
        </row>
        <row r="90">
          <cell r="I90">
            <v>0</v>
          </cell>
          <cell r="L90">
            <v>0</v>
          </cell>
          <cell r="M90">
            <v>0</v>
          </cell>
          <cell r="O90">
            <v>0</v>
          </cell>
        </row>
        <row r="91">
          <cell r="I91">
            <v>0</v>
          </cell>
          <cell r="L91">
            <v>0</v>
          </cell>
          <cell r="M91">
            <v>0</v>
          </cell>
          <cell r="O91">
            <v>0</v>
          </cell>
        </row>
        <row r="92">
          <cell r="I92">
            <v>0</v>
          </cell>
          <cell r="L92">
            <v>0</v>
          </cell>
          <cell r="M92">
            <v>0</v>
          </cell>
          <cell r="O92">
            <v>0</v>
          </cell>
        </row>
        <row r="93">
          <cell r="I93">
            <v>0</v>
          </cell>
          <cell r="L93">
            <v>0</v>
          </cell>
          <cell r="M93">
            <v>0</v>
          </cell>
          <cell r="O93">
            <v>0</v>
          </cell>
        </row>
        <row r="94">
          <cell r="I94">
            <v>0</v>
          </cell>
          <cell r="L94">
            <v>0</v>
          </cell>
          <cell r="M94">
            <v>0</v>
          </cell>
          <cell r="O94">
            <v>0</v>
          </cell>
        </row>
        <row r="95">
          <cell r="H95">
            <v>0</v>
          </cell>
          <cell r="I95">
            <v>0</v>
          </cell>
          <cell r="K95">
            <v>0</v>
          </cell>
          <cell r="L95">
            <v>0</v>
          </cell>
          <cell r="M95">
            <v>0</v>
          </cell>
          <cell r="O95">
            <v>0</v>
          </cell>
        </row>
        <row r="96">
          <cell r="I96">
            <v>0</v>
          </cell>
          <cell r="L96">
            <v>0</v>
          </cell>
          <cell r="M96">
            <v>0</v>
          </cell>
          <cell r="O96">
            <v>0</v>
          </cell>
        </row>
        <row r="97">
          <cell r="I97">
            <v>0</v>
          </cell>
          <cell r="L97">
            <v>0</v>
          </cell>
          <cell r="M97">
            <v>0</v>
          </cell>
          <cell r="O97">
            <v>0</v>
          </cell>
        </row>
        <row r="98">
          <cell r="I98">
            <v>0</v>
          </cell>
          <cell r="L98">
            <v>0</v>
          </cell>
          <cell r="M98">
            <v>0</v>
          </cell>
          <cell r="O98">
            <v>0</v>
          </cell>
        </row>
        <row r="99">
          <cell r="I99">
            <v>0</v>
          </cell>
          <cell r="L99">
            <v>0</v>
          </cell>
          <cell r="M99">
            <v>0</v>
          </cell>
          <cell r="O99">
            <v>0</v>
          </cell>
        </row>
        <row r="100">
          <cell r="I100">
            <v>0</v>
          </cell>
          <cell r="L100">
            <v>0</v>
          </cell>
          <cell r="M100">
            <v>0</v>
          </cell>
          <cell r="O100">
            <v>0</v>
          </cell>
        </row>
        <row r="101">
          <cell r="H101">
            <v>0</v>
          </cell>
          <cell r="I101">
            <v>0</v>
          </cell>
          <cell r="K101">
            <v>0</v>
          </cell>
          <cell r="L101">
            <v>0</v>
          </cell>
          <cell r="M101">
            <v>0</v>
          </cell>
          <cell r="N101" t="e">
            <v>#DIV/0!</v>
          </cell>
          <cell r="O101">
            <v>0</v>
          </cell>
        </row>
        <row r="102">
          <cell r="I102">
            <v>0</v>
          </cell>
          <cell r="L102">
            <v>0</v>
          </cell>
          <cell r="M102">
            <v>0</v>
          </cell>
          <cell r="O102">
            <v>0</v>
          </cell>
        </row>
        <row r="103">
          <cell r="I103">
            <v>0</v>
          </cell>
          <cell r="L103">
            <v>0</v>
          </cell>
          <cell r="M103">
            <v>0</v>
          </cell>
          <cell r="O103">
            <v>0</v>
          </cell>
        </row>
        <row r="104">
          <cell r="I104">
            <v>0</v>
          </cell>
          <cell r="L104">
            <v>0</v>
          </cell>
          <cell r="M104">
            <v>0</v>
          </cell>
          <cell r="O104">
            <v>0</v>
          </cell>
        </row>
        <row r="105">
          <cell r="I105">
            <v>0</v>
          </cell>
          <cell r="L105">
            <v>0</v>
          </cell>
          <cell r="M105">
            <v>0</v>
          </cell>
          <cell r="O105">
            <v>0</v>
          </cell>
        </row>
        <row r="106">
          <cell r="I106">
            <v>0</v>
          </cell>
          <cell r="L106">
            <v>0</v>
          </cell>
          <cell r="M106">
            <v>0</v>
          </cell>
          <cell r="O106">
            <v>0</v>
          </cell>
        </row>
        <row r="107">
          <cell r="H107">
            <v>0</v>
          </cell>
          <cell r="I107">
            <v>0</v>
          </cell>
          <cell r="K107">
            <v>0</v>
          </cell>
          <cell r="L107">
            <v>0</v>
          </cell>
          <cell r="M107">
            <v>0</v>
          </cell>
          <cell r="N107" t="e">
            <v>#DIV/0!</v>
          </cell>
          <cell r="O107">
            <v>0</v>
          </cell>
        </row>
        <row r="108">
          <cell r="I108">
            <v>0</v>
          </cell>
          <cell r="L108">
            <v>0</v>
          </cell>
          <cell r="M108">
            <v>0</v>
          </cell>
          <cell r="O108">
            <v>0</v>
          </cell>
        </row>
        <row r="109">
          <cell r="I109">
            <v>0</v>
          </cell>
          <cell r="L109">
            <v>0</v>
          </cell>
          <cell r="M109">
            <v>0</v>
          </cell>
          <cell r="O109">
            <v>0</v>
          </cell>
        </row>
        <row r="110">
          <cell r="I110">
            <v>0</v>
          </cell>
          <cell r="L110">
            <v>0</v>
          </cell>
          <cell r="M110">
            <v>0</v>
          </cell>
          <cell r="O110">
            <v>0</v>
          </cell>
        </row>
        <row r="111">
          <cell r="I111">
            <v>0</v>
          </cell>
          <cell r="L111">
            <v>0</v>
          </cell>
          <cell r="M111">
            <v>0</v>
          </cell>
          <cell r="O111">
            <v>0</v>
          </cell>
        </row>
        <row r="112">
          <cell r="I112">
            <v>0</v>
          </cell>
          <cell r="L112">
            <v>0</v>
          </cell>
          <cell r="M112">
            <v>0</v>
          </cell>
          <cell r="O112">
            <v>0</v>
          </cell>
        </row>
        <row r="113">
          <cell r="H113">
            <v>0</v>
          </cell>
          <cell r="I113">
            <v>0</v>
          </cell>
          <cell r="K113">
            <v>0</v>
          </cell>
          <cell r="L113">
            <v>0</v>
          </cell>
          <cell r="M113">
            <v>0</v>
          </cell>
          <cell r="O113">
            <v>0</v>
          </cell>
        </row>
        <row r="114">
          <cell r="I114">
            <v>0</v>
          </cell>
          <cell r="L114">
            <v>0</v>
          </cell>
          <cell r="M114">
            <v>0</v>
          </cell>
          <cell r="O114">
            <v>0</v>
          </cell>
        </row>
        <row r="115">
          <cell r="I115">
            <v>0</v>
          </cell>
          <cell r="L115">
            <v>0</v>
          </cell>
          <cell r="M115">
            <v>0</v>
          </cell>
          <cell r="O115">
            <v>0</v>
          </cell>
        </row>
        <row r="116">
          <cell r="I116">
            <v>0</v>
          </cell>
          <cell r="L116">
            <v>0</v>
          </cell>
          <cell r="M116">
            <v>0</v>
          </cell>
          <cell r="O116">
            <v>0</v>
          </cell>
        </row>
        <row r="117">
          <cell r="I117">
            <v>0</v>
          </cell>
          <cell r="L117">
            <v>0</v>
          </cell>
          <cell r="M117">
            <v>0</v>
          </cell>
          <cell r="O117">
            <v>0</v>
          </cell>
        </row>
        <row r="118">
          <cell r="I118">
            <v>0</v>
          </cell>
          <cell r="L118">
            <v>0</v>
          </cell>
          <cell r="M118">
            <v>0</v>
          </cell>
          <cell r="O118">
            <v>0</v>
          </cell>
        </row>
        <row r="119">
          <cell r="H119">
            <v>0</v>
          </cell>
          <cell r="I119">
            <v>0</v>
          </cell>
          <cell r="K119">
            <v>0</v>
          </cell>
          <cell r="L119">
            <v>0</v>
          </cell>
          <cell r="M119">
            <v>0</v>
          </cell>
          <cell r="O119">
            <v>0</v>
          </cell>
        </row>
        <row r="120">
          <cell r="L120">
            <v>0</v>
          </cell>
          <cell r="M120">
            <v>0</v>
          </cell>
          <cell r="O120">
            <v>0</v>
          </cell>
        </row>
        <row r="121">
          <cell r="I121">
            <v>0</v>
          </cell>
          <cell r="L121">
            <v>0</v>
          </cell>
          <cell r="M121">
            <v>0</v>
          </cell>
          <cell r="O121">
            <v>0</v>
          </cell>
        </row>
        <row r="122">
          <cell r="I122">
            <v>0</v>
          </cell>
          <cell r="L122">
            <v>0</v>
          </cell>
          <cell r="M122">
            <v>0</v>
          </cell>
          <cell r="O122">
            <v>0</v>
          </cell>
        </row>
        <row r="123">
          <cell r="I123">
            <v>0</v>
          </cell>
          <cell r="L123">
            <v>0</v>
          </cell>
          <cell r="M123">
            <v>0</v>
          </cell>
          <cell r="O123">
            <v>0</v>
          </cell>
        </row>
        <row r="124">
          <cell r="I124">
            <v>0</v>
          </cell>
          <cell r="L124">
            <v>0</v>
          </cell>
          <cell r="M124">
            <v>0</v>
          </cell>
          <cell r="O124">
            <v>0</v>
          </cell>
        </row>
        <row r="125">
          <cell r="F125" t="e">
            <v>#DIV/0!</v>
          </cell>
          <cell r="G125" t="e">
            <v>#DIV/0!</v>
          </cell>
          <cell r="H125">
            <v>0</v>
          </cell>
          <cell r="I125">
            <v>0</v>
          </cell>
          <cell r="K125">
            <v>0</v>
          </cell>
          <cell r="L125">
            <v>0</v>
          </cell>
          <cell r="M125">
            <v>0</v>
          </cell>
          <cell r="N125" t="e">
            <v>#DIV/0!</v>
          </cell>
          <cell r="O125">
            <v>0</v>
          </cell>
        </row>
        <row r="126">
          <cell r="F126" t="e">
            <v>#DIV/0!</v>
          </cell>
          <cell r="G126" t="e">
            <v>#DIV/0!</v>
          </cell>
          <cell r="H126">
            <v>0</v>
          </cell>
          <cell r="I126">
            <v>0</v>
          </cell>
          <cell r="K126">
            <v>0</v>
          </cell>
          <cell r="L126">
            <v>0</v>
          </cell>
          <cell r="M126">
            <v>0</v>
          </cell>
          <cell r="N126" t="e">
            <v>#DIV/0!</v>
          </cell>
          <cell r="O126">
            <v>0</v>
          </cell>
        </row>
        <row r="127">
          <cell r="H127">
            <v>0</v>
          </cell>
          <cell r="I127">
            <v>0</v>
          </cell>
          <cell r="K127">
            <v>0</v>
          </cell>
          <cell r="L127">
            <v>0</v>
          </cell>
          <cell r="M127">
            <v>0</v>
          </cell>
          <cell r="O127">
            <v>0</v>
          </cell>
        </row>
        <row r="128">
          <cell r="I128">
            <v>0</v>
          </cell>
          <cell r="L128">
            <v>0</v>
          </cell>
          <cell r="M128">
            <v>0</v>
          </cell>
          <cell r="O128">
            <v>0</v>
          </cell>
        </row>
        <row r="129">
          <cell r="I129">
            <v>0</v>
          </cell>
          <cell r="L129">
            <v>0</v>
          </cell>
          <cell r="M129">
            <v>0</v>
          </cell>
          <cell r="O129">
            <v>0</v>
          </cell>
        </row>
        <row r="130">
          <cell r="I130">
            <v>0</v>
          </cell>
          <cell r="L130">
            <v>0</v>
          </cell>
          <cell r="M130">
            <v>0</v>
          </cell>
          <cell r="O130">
            <v>0</v>
          </cell>
        </row>
        <row r="131">
          <cell r="I131">
            <v>0</v>
          </cell>
          <cell r="L131">
            <v>0</v>
          </cell>
          <cell r="M131">
            <v>0</v>
          </cell>
          <cell r="O131">
            <v>0</v>
          </cell>
        </row>
        <row r="132">
          <cell r="I132">
            <v>0</v>
          </cell>
          <cell r="L132">
            <v>0</v>
          </cell>
          <cell r="M132">
            <v>0</v>
          </cell>
          <cell r="O132">
            <v>0</v>
          </cell>
        </row>
        <row r="133">
          <cell r="H133">
            <v>0</v>
          </cell>
          <cell r="I133">
            <v>0</v>
          </cell>
          <cell r="K133">
            <v>0</v>
          </cell>
          <cell r="L133">
            <v>0</v>
          </cell>
          <cell r="M133">
            <v>0</v>
          </cell>
          <cell r="O133">
            <v>0</v>
          </cell>
        </row>
        <row r="134">
          <cell r="I134">
            <v>0</v>
          </cell>
          <cell r="L134">
            <v>0</v>
          </cell>
          <cell r="M134">
            <v>0</v>
          </cell>
          <cell r="O134">
            <v>0</v>
          </cell>
        </row>
        <row r="135">
          <cell r="I135">
            <v>0</v>
          </cell>
          <cell r="L135">
            <v>0</v>
          </cell>
          <cell r="M135">
            <v>0</v>
          </cell>
          <cell r="O135">
            <v>0</v>
          </cell>
        </row>
        <row r="136">
          <cell r="I136">
            <v>0</v>
          </cell>
          <cell r="L136">
            <v>0</v>
          </cell>
          <cell r="M136">
            <v>0</v>
          </cell>
          <cell r="O136">
            <v>0</v>
          </cell>
        </row>
        <row r="137">
          <cell r="I137">
            <v>0</v>
          </cell>
          <cell r="L137">
            <v>0</v>
          </cell>
          <cell r="M137">
            <v>0</v>
          </cell>
          <cell r="O137">
            <v>0</v>
          </cell>
        </row>
        <row r="138">
          <cell r="I138">
            <v>0</v>
          </cell>
          <cell r="L138">
            <v>0</v>
          </cell>
          <cell r="M138">
            <v>0</v>
          </cell>
          <cell r="O138">
            <v>0</v>
          </cell>
        </row>
        <row r="139">
          <cell r="H139">
            <v>0</v>
          </cell>
          <cell r="I139">
            <v>0</v>
          </cell>
          <cell r="K139">
            <v>0</v>
          </cell>
          <cell r="L139">
            <v>0</v>
          </cell>
          <cell r="M139">
            <v>0</v>
          </cell>
          <cell r="N139" t="e">
            <v>#DIV/0!</v>
          </cell>
          <cell r="O139">
            <v>0</v>
          </cell>
        </row>
        <row r="140">
          <cell r="I140">
            <v>0</v>
          </cell>
          <cell r="L140">
            <v>0</v>
          </cell>
          <cell r="M140">
            <v>0</v>
          </cell>
          <cell r="O140">
            <v>0</v>
          </cell>
        </row>
        <row r="141">
          <cell r="I141">
            <v>0</v>
          </cell>
          <cell r="L141">
            <v>0</v>
          </cell>
          <cell r="M141">
            <v>0</v>
          </cell>
          <cell r="O141">
            <v>0</v>
          </cell>
        </row>
        <row r="142">
          <cell r="I142">
            <v>0</v>
          </cell>
          <cell r="L142">
            <v>0</v>
          </cell>
          <cell r="M142">
            <v>0</v>
          </cell>
          <cell r="O142">
            <v>0</v>
          </cell>
        </row>
        <row r="143">
          <cell r="I143">
            <v>0</v>
          </cell>
          <cell r="L143">
            <v>0</v>
          </cell>
          <cell r="M143">
            <v>0</v>
          </cell>
          <cell r="O143">
            <v>0</v>
          </cell>
        </row>
        <row r="144">
          <cell r="I144">
            <v>0</v>
          </cell>
          <cell r="L144">
            <v>0</v>
          </cell>
          <cell r="M144">
            <v>0</v>
          </cell>
          <cell r="O144">
            <v>0</v>
          </cell>
        </row>
        <row r="145">
          <cell r="H145">
            <v>0</v>
          </cell>
          <cell r="I145">
            <v>0</v>
          </cell>
          <cell r="K145">
            <v>0</v>
          </cell>
          <cell r="L145">
            <v>0</v>
          </cell>
          <cell r="M145">
            <v>0</v>
          </cell>
          <cell r="N145" t="e">
            <v>#DIV/0!</v>
          </cell>
          <cell r="O145">
            <v>0</v>
          </cell>
        </row>
        <row r="146">
          <cell r="I146">
            <v>0</v>
          </cell>
          <cell r="L146">
            <v>0</v>
          </cell>
          <cell r="M146">
            <v>0</v>
          </cell>
          <cell r="O146">
            <v>0</v>
          </cell>
        </row>
        <row r="147">
          <cell r="I147">
            <v>0</v>
          </cell>
          <cell r="L147">
            <v>0</v>
          </cell>
          <cell r="M147">
            <v>0</v>
          </cell>
          <cell r="O147">
            <v>0</v>
          </cell>
        </row>
        <row r="148">
          <cell r="I148">
            <v>0</v>
          </cell>
          <cell r="L148">
            <v>0</v>
          </cell>
          <cell r="M148">
            <v>0</v>
          </cell>
          <cell r="O148">
            <v>0</v>
          </cell>
        </row>
        <row r="149">
          <cell r="I149">
            <v>0</v>
          </cell>
          <cell r="L149">
            <v>0</v>
          </cell>
          <cell r="M149">
            <v>0</v>
          </cell>
          <cell r="O149">
            <v>0</v>
          </cell>
        </row>
        <row r="150">
          <cell r="I150">
            <v>0</v>
          </cell>
          <cell r="L150">
            <v>0</v>
          </cell>
          <cell r="M150">
            <v>0</v>
          </cell>
          <cell r="O150">
            <v>0</v>
          </cell>
        </row>
        <row r="151">
          <cell r="H151">
            <v>0</v>
          </cell>
          <cell r="I151">
            <v>0</v>
          </cell>
          <cell r="K151">
            <v>0</v>
          </cell>
          <cell r="L151">
            <v>0</v>
          </cell>
          <cell r="M151">
            <v>0</v>
          </cell>
          <cell r="O151">
            <v>0</v>
          </cell>
        </row>
        <row r="152">
          <cell r="I152">
            <v>0</v>
          </cell>
          <cell r="L152">
            <v>0</v>
          </cell>
          <cell r="M152">
            <v>0</v>
          </cell>
          <cell r="O152">
            <v>0</v>
          </cell>
        </row>
        <row r="153">
          <cell r="I153">
            <v>0</v>
          </cell>
          <cell r="L153">
            <v>0</v>
          </cell>
          <cell r="M153">
            <v>0</v>
          </cell>
          <cell r="O153">
            <v>0</v>
          </cell>
        </row>
        <row r="154">
          <cell r="I154">
            <v>0</v>
          </cell>
          <cell r="L154">
            <v>0</v>
          </cell>
          <cell r="M154">
            <v>0</v>
          </cell>
          <cell r="O154">
            <v>0</v>
          </cell>
        </row>
        <row r="155">
          <cell r="I155">
            <v>0</v>
          </cell>
          <cell r="L155">
            <v>0</v>
          </cell>
          <cell r="M155">
            <v>0</v>
          </cell>
          <cell r="O155">
            <v>0</v>
          </cell>
        </row>
        <row r="156">
          <cell r="I156">
            <v>0</v>
          </cell>
          <cell r="L156">
            <v>0</v>
          </cell>
          <cell r="M156">
            <v>0</v>
          </cell>
          <cell r="O156">
            <v>0</v>
          </cell>
        </row>
        <row r="157">
          <cell r="H157">
            <v>0</v>
          </cell>
          <cell r="I157">
            <v>0</v>
          </cell>
          <cell r="K157">
            <v>0</v>
          </cell>
          <cell r="L157">
            <v>0</v>
          </cell>
          <cell r="M157">
            <v>0</v>
          </cell>
          <cell r="O157">
            <v>0</v>
          </cell>
        </row>
        <row r="158">
          <cell r="I158">
            <v>0</v>
          </cell>
          <cell r="L158">
            <v>0</v>
          </cell>
          <cell r="M158">
            <v>0</v>
          </cell>
          <cell r="O158">
            <v>0</v>
          </cell>
        </row>
        <row r="159">
          <cell r="I159">
            <v>0</v>
          </cell>
          <cell r="L159">
            <v>0</v>
          </cell>
          <cell r="M159">
            <v>0</v>
          </cell>
          <cell r="O159">
            <v>0</v>
          </cell>
        </row>
        <row r="160">
          <cell r="I160">
            <v>0</v>
          </cell>
          <cell r="L160">
            <v>0</v>
          </cell>
          <cell r="M160">
            <v>0</v>
          </cell>
          <cell r="O160">
            <v>0</v>
          </cell>
        </row>
        <row r="161">
          <cell r="I161">
            <v>0</v>
          </cell>
          <cell r="L161">
            <v>0</v>
          </cell>
          <cell r="M161">
            <v>0</v>
          </cell>
          <cell r="O161">
            <v>0</v>
          </cell>
        </row>
        <row r="162">
          <cell r="I162">
            <v>0</v>
          </cell>
          <cell r="L162">
            <v>0</v>
          </cell>
          <cell r="M162">
            <v>0</v>
          </cell>
          <cell r="O162">
            <v>0</v>
          </cell>
        </row>
        <row r="163">
          <cell r="H163">
            <v>0</v>
          </cell>
          <cell r="I163">
            <v>0</v>
          </cell>
          <cell r="K163">
            <v>0</v>
          </cell>
          <cell r="L163">
            <v>0</v>
          </cell>
          <cell r="M163">
            <v>0</v>
          </cell>
          <cell r="O163">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refreshError="1"/>
      <sheetData sheetId="127" refreshError="1"/>
      <sheetData sheetId="128"/>
      <sheetData sheetId="129" refreshError="1"/>
      <sheetData sheetId="130" refreshError="1"/>
      <sheetData sheetId="131" refreshError="1"/>
      <sheetData sheetId="132"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табл1"/>
      <sheetName val="табл2"/>
      <sheetName val="табл3"/>
      <sheetName val="3.1."/>
      <sheetName val="3.1.1."/>
      <sheetName val="3.1.2."/>
      <sheetName val="3.1.3."/>
      <sheetName val="3.1.4. "/>
      <sheetName val="3.1.5."/>
      <sheetName val="3.3."/>
      <sheetName val="3.4."/>
      <sheetName val="3.5.1."/>
      <sheetName val="3.5.1.1."/>
      <sheetName val="3.5.1.2."/>
      <sheetName val="3.5.2."/>
      <sheetName val="3.5.2.1."/>
      <sheetName val="3.5.2.2."/>
      <sheetName val="3.6."/>
      <sheetName val="3.7."/>
      <sheetName val="3.8."/>
      <sheetName val="3.9."/>
      <sheetName val="3.10.1."/>
      <sheetName val="3.10.2."/>
      <sheetName val="3.12.1."/>
      <sheetName val="3.12.2."/>
      <sheetName val="3.12.3."/>
      <sheetName val="3.12.4."/>
      <sheetName val="3.11."/>
      <sheetName val="3.11.1."/>
      <sheetName val="3.11.2."/>
      <sheetName val="3.11.3.1."/>
      <sheetName val="3.11.4."/>
      <sheetName val="3.11.5.1."/>
      <sheetName val="3.11.6."/>
      <sheetName val="3.11.8."/>
      <sheetName val="3.11.7."/>
      <sheetName val="табл4"/>
      <sheetName val="4.1."/>
      <sheetName val="табл5"/>
      <sheetName val="табл6"/>
      <sheetName val="табл7"/>
      <sheetName val="7.1."/>
      <sheetName val="7.2."/>
      <sheetName val="табл8"/>
      <sheetName val="12"/>
      <sheetName val="10"/>
      <sheetName val="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D6" t="str">
            <v>Владивосток</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Титульный"/>
      <sheetName val="лист1"/>
      <sheetName val="OREP.INV.NET"/>
      <sheetName val="на 1 тут"/>
      <sheetName val="Содержание"/>
      <sheetName val="15"/>
      <sheetName val="16"/>
      <sheetName val="17.1"/>
      <sheetName val="17"/>
      <sheetName val="18.2"/>
      <sheetName val="перекрестка"/>
      <sheetName val="20.1"/>
      <sheetName val="20"/>
      <sheetName val="21.3"/>
      <sheetName val="24"/>
      <sheetName val="25"/>
      <sheetName val="27"/>
      <sheetName val="3"/>
      <sheetName val="4"/>
      <sheetName val="5"/>
      <sheetName val="6"/>
      <sheetName val="P2.1"/>
      <sheetName val="P2.2"/>
      <sheetName val="REESTR"/>
      <sheetName val="Anlagevermögen"/>
      <sheetName val="TSheet"/>
      <sheetName val="fes"/>
      <sheetName val="1"/>
      <sheetName val="2"/>
      <sheetName val="2.1"/>
      <sheetName val="2.2"/>
      <sheetName val="2.3"/>
      <sheetName val="ИП"/>
      <sheetName val="Ист-ики финанс-я"/>
      <sheetName val="Расчет прибыли"/>
      <sheetName val="0.1"/>
      <sheetName val="Индексы"/>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23"/>
      <sheetName val="Инструкция"/>
      <sheetName val="Список организаций"/>
      <sheetName val="Баланс производство"/>
      <sheetName val="Баланс передача"/>
      <sheetName val="Калькуляция"/>
      <sheetName val="Комментарии"/>
      <sheetName val="Свод"/>
      <sheetName val="Ошибки загрузки"/>
      <sheetName val="Диапазоны"/>
      <sheetName val="TEHSHEET"/>
      <sheetName val="Проверка"/>
      <sheetName val="REESTR"/>
      <sheetName val="Заголовок2"/>
      <sheetName val="Заголовок"/>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ow r="1">
          <cell r="D1" t="str">
            <v>Передача+Сбыт</v>
          </cell>
        </row>
        <row r="2">
          <cell r="D2" t="str">
            <v>Передача</v>
          </cell>
        </row>
        <row r="3">
          <cell r="D3" t="str">
            <v>производство (комбинированная выработка)+передача+сбыт</v>
          </cell>
        </row>
        <row r="4">
          <cell r="D4" t="str">
            <v>производство (комбинированная выработка)+передача</v>
          </cell>
        </row>
        <row r="5">
          <cell r="D5" t="str">
            <v>производство (комбинированная выработка)+сбыт</v>
          </cell>
        </row>
        <row r="6">
          <cell r="D6" t="str">
            <v>производство (комбинированная выработка)</v>
          </cell>
        </row>
        <row r="7">
          <cell r="D7" t="str">
            <v>производство (некомбинированная выработка)+передача+сбыт</v>
          </cell>
        </row>
        <row r="8">
          <cell r="D8" t="str">
            <v>производство (некомбинированная выработка)+передача</v>
          </cell>
        </row>
        <row r="9">
          <cell r="D9" t="str">
            <v>производство (некомбинированная выработка)+сбыт</v>
          </cell>
        </row>
        <row r="10">
          <cell r="D10" t="str">
            <v>производство (некомбинированная выработка)</v>
          </cell>
        </row>
      </sheetData>
      <sheetData sheetId="11" refreshError="1"/>
      <sheetData sheetId="12"/>
      <sheetData sheetId="13" refreshError="1"/>
      <sheetData sheetId="14"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ZAC02_97"/>
      <sheetName val="2"/>
      <sheetName val="Списки"/>
      <sheetName val="Свод"/>
      <sheetName val="Баланс ВО"/>
      <sheetName val="Справочники"/>
      <sheetName val="FES"/>
      <sheetName val="Огл. Графиков"/>
      <sheetName val="Текущие цены"/>
      <sheetName val="рабочий"/>
      <sheetName val="окраска"/>
      <sheetName val="ZAC02_97.XLS"/>
      <sheetName val="Титульный"/>
      <sheetName val="Настройки регулятора"/>
      <sheetName val="TEHSHEET"/>
      <sheetName val="Лист"/>
      <sheetName val="навигация"/>
      <sheetName val="Т12"/>
      <sheetName val="Т3"/>
      <sheetName val="ИТОГИ  по Н,Р,Э,Q"/>
      <sheetName val="P2.1"/>
      <sheetName val="Лист2"/>
      <sheetName val="Main"/>
      <sheetName val="1"/>
      <sheetName val="3"/>
      <sheetName val="4"/>
      <sheetName val=""/>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23"/>
      <sheetName val="Заголовок2"/>
      <sheetName val="1"/>
      <sheetName val="main"/>
      <sheetName val="Регионы"/>
      <sheetName val="lists"/>
      <sheetName val="All"/>
    </sheetNames>
    <sheetDataSet>
      <sheetData sheetId="0"/>
      <sheetData sheetId="1"/>
      <sheetData sheetId="2"/>
      <sheetData sheetId="3"/>
      <sheetData sheetId="4">
        <row r="2">
          <cell r="A2" t="str">
            <v>Выберите регион из списка…</v>
          </cell>
        </row>
        <row r="3">
          <cell r="A3" t="str">
            <v>Агинский Бурятский автономный округ</v>
          </cell>
        </row>
        <row r="4">
          <cell r="A4" t="str">
            <v>Алтайский край</v>
          </cell>
        </row>
        <row r="5">
          <cell r="A5" t="str">
            <v>Амурская область</v>
          </cell>
        </row>
        <row r="6">
          <cell r="A6" t="str">
            <v>Архангельская область</v>
          </cell>
        </row>
        <row r="7">
          <cell r="A7" t="str">
            <v>Астраханская область</v>
          </cell>
        </row>
        <row r="8">
          <cell r="A8" t="str">
            <v>г.Байконур</v>
          </cell>
        </row>
        <row r="9">
          <cell r="A9" t="str">
            <v>Белгородская область</v>
          </cell>
        </row>
        <row r="10">
          <cell r="A10" t="str">
            <v>Брянская область</v>
          </cell>
        </row>
        <row r="11">
          <cell r="A11" t="str">
            <v>Владимирская область</v>
          </cell>
        </row>
        <row r="12">
          <cell r="A12" t="str">
            <v>Волгоградская область</v>
          </cell>
        </row>
        <row r="13">
          <cell r="A13" t="str">
            <v>Вологодская область</v>
          </cell>
        </row>
        <row r="14">
          <cell r="A14" t="str">
            <v>Воронежская область</v>
          </cell>
        </row>
        <row r="15">
          <cell r="A15" t="str">
            <v>Еврейская автономная область</v>
          </cell>
        </row>
        <row r="16">
          <cell r="A16" t="str">
            <v>Ивановская область</v>
          </cell>
        </row>
        <row r="17">
          <cell r="A17" t="str">
            <v>Иркутская область</v>
          </cell>
        </row>
        <row r="18">
          <cell r="A18" t="str">
            <v>Кабардино-Балкарская республика</v>
          </cell>
        </row>
        <row r="19">
          <cell r="A19" t="str">
            <v>Калининградская область</v>
          </cell>
        </row>
        <row r="20">
          <cell r="A20" t="str">
            <v>Калужская область</v>
          </cell>
        </row>
        <row r="21">
          <cell r="A21" t="str">
            <v>Камчатская область</v>
          </cell>
        </row>
        <row r="22">
          <cell r="A22" t="str">
            <v>Карачаево-Черкесская республика</v>
          </cell>
        </row>
        <row r="23">
          <cell r="A23" t="str">
            <v>Кемеровская область</v>
          </cell>
        </row>
        <row r="24">
          <cell r="A24" t="str">
            <v>Кировская область</v>
          </cell>
        </row>
        <row r="25">
          <cell r="A25" t="str">
            <v>Корякский автономный округ</v>
          </cell>
        </row>
        <row r="26">
          <cell r="A26" t="str">
            <v>Костромская область</v>
          </cell>
        </row>
        <row r="27">
          <cell r="A27" t="str">
            <v>Краснодарский край</v>
          </cell>
        </row>
        <row r="28">
          <cell r="A28" t="str">
            <v>Красноярский край</v>
          </cell>
        </row>
        <row r="29">
          <cell r="A29" t="str">
            <v>Курганская область</v>
          </cell>
        </row>
        <row r="30">
          <cell r="A30" t="str">
            <v>Курская область</v>
          </cell>
        </row>
        <row r="31">
          <cell r="A31" t="str">
            <v>Ленинградская область</v>
          </cell>
        </row>
        <row r="32">
          <cell r="A32" t="str">
            <v>Липецкая область</v>
          </cell>
        </row>
        <row r="33">
          <cell r="A33" t="str">
            <v>Магаданская область</v>
          </cell>
        </row>
        <row r="34">
          <cell r="A34" t="str">
            <v>г.Москва</v>
          </cell>
        </row>
        <row r="35">
          <cell r="A35" t="str">
            <v>Московская область</v>
          </cell>
        </row>
        <row r="36">
          <cell r="A36" t="str">
            <v>Мурманская область</v>
          </cell>
        </row>
        <row r="37">
          <cell r="A37" t="str">
            <v>Ненецкий автономный округ</v>
          </cell>
        </row>
        <row r="38">
          <cell r="A38" t="str">
            <v>Нижегородская область</v>
          </cell>
        </row>
        <row r="39">
          <cell r="A39" t="str">
            <v>Новгородская область</v>
          </cell>
        </row>
        <row r="40">
          <cell r="A40" t="str">
            <v>Новосибирская область</v>
          </cell>
        </row>
        <row r="41">
          <cell r="A41" t="str">
            <v>Омская область</v>
          </cell>
        </row>
        <row r="42">
          <cell r="A42" t="str">
            <v>Оренбургская область</v>
          </cell>
        </row>
        <row r="43">
          <cell r="A43" t="str">
            <v>Орловская область</v>
          </cell>
        </row>
        <row r="44">
          <cell r="A44" t="str">
            <v>Пензенская область</v>
          </cell>
        </row>
        <row r="45">
          <cell r="A45" t="str">
            <v>Пермский край</v>
          </cell>
        </row>
        <row r="46">
          <cell r="A46" t="str">
            <v>Приморский край</v>
          </cell>
        </row>
        <row r="47">
          <cell r="A47" t="str">
            <v>Псковская область</v>
          </cell>
        </row>
        <row r="48">
          <cell r="A48" t="str">
            <v>Республика Адыгея</v>
          </cell>
        </row>
        <row r="49">
          <cell r="A49" t="str">
            <v>Республика Алтай</v>
          </cell>
        </row>
        <row r="50">
          <cell r="A50" t="str">
            <v>Республика Башкортостан</v>
          </cell>
        </row>
        <row r="51">
          <cell r="A51" t="str">
            <v>Республика Бурятия</v>
          </cell>
        </row>
        <row r="52">
          <cell r="A52" t="str">
            <v>Республика Дагестан</v>
          </cell>
        </row>
        <row r="53">
          <cell r="A53" t="str">
            <v>Республика Ингушетия</v>
          </cell>
        </row>
        <row r="54">
          <cell r="A54" t="str">
            <v>Республика Калмыкия</v>
          </cell>
        </row>
        <row r="55">
          <cell r="A55" t="str">
            <v>Республика Карелия</v>
          </cell>
        </row>
        <row r="56">
          <cell r="A56" t="str">
            <v>Республика Коми</v>
          </cell>
        </row>
        <row r="57">
          <cell r="A57" t="str">
            <v>Республика Марий Эл</v>
          </cell>
        </row>
        <row r="58">
          <cell r="A58" t="str">
            <v>Республика Мордовия</v>
          </cell>
        </row>
        <row r="59">
          <cell r="A59" t="str">
            <v>Республика Саха (Якутия)</v>
          </cell>
        </row>
        <row r="60">
          <cell r="A60" t="str">
            <v>Республика Северная Осетия-Алания</v>
          </cell>
        </row>
        <row r="61">
          <cell r="A61" t="str">
            <v>Республика Татарстан</v>
          </cell>
        </row>
        <row r="62">
          <cell r="A62" t="str">
            <v>Республика Тыва</v>
          </cell>
        </row>
        <row r="63">
          <cell r="A63" t="str">
            <v>Республика Хакасия</v>
          </cell>
        </row>
        <row r="64">
          <cell r="A64" t="str">
            <v>Ростовская область</v>
          </cell>
        </row>
        <row r="65">
          <cell r="A65" t="str">
            <v>Рязанская область</v>
          </cell>
        </row>
        <row r="66">
          <cell r="A66" t="str">
            <v>Самарская область</v>
          </cell>
        </row>
        <row r="67">
          <cell r="A67" t="str">
            <v>г.Санкт-Петербург</v>
          </cell>
        </row>
        <row r="68">
          <cell r="A68" t="str">
            <v>Саратовская область</v>
          </cell>
        </row>
        <row r="69">
          <cell r="A69" t="str">
            <v>Сахалинская область</v>
          </cell>
        </row>
        <row r="70">
          <cell r="A70" t="str">
            <v>Свердловская область</v>
          </cell>
        </row>
        <row r="71">
          <cell r="A71" t="str">
            <v>Смоленская область</v>
          </cell>
        </row>
        <row r="72">
          <cell r="A72" t="str">
            <v>Ставропольский край</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sheetData>
      <sheetData sheetId="5"/>
      <sheetData sheetId="6"/>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ZAC06_97"/>
      <sheetName val="FES"/>
      <sheetName val="2001"/>
      <sheetName val="Свод"/>
      <sheetName val="Баланс ВО"/>
      <sheetName val="Справочники"/>
      <sheetName val="ZAC06_97.XLS"/>
      <sheetName val="Personnel"/>
      <sheetName val=""/>
    </sheetNames>
    <definedNames>
      <definedName name="w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Смета "/>
      <sheetName val="ДЭС"/>
      <sheetName val="НО"/>
      <sheetName val="Численность"/>
      <sheetName val="расчет ФОТ"/>
      <sheetName val="ТО ДЭС"/>
      <sheetName val="ТО НО "/>
      <sheetName val="Поверка"/>
      <sheetName val="АСЗ НО"/>
      <sheetName val="АСЗ ДЭС"/>
      <sheetName val="автотранспорт"/>
      <sheetName val="спец. од "/>
      <sheetName val="Сиз расчет"/>
      <sheetName val="медосм"/>
      <sheetName val="обучение"/>
      <sheetName val="аттестация раб. мест"/>
      <sheetName val="Утилизация"/>
      <sheetName val="проезд"/>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Заголовок"/>
      <sheetName val="Содержание"/>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СЦТ"/>
    </sheetNames>
    <sheetDataSet>
      <sheetData sheetId="0">
        <row r="1">
          <cell r="G1" t="str">
            <v>Титульный лист</v>
          </cell>
        </row>
        <row r="14">
          <cell r="B14">
            <v>2011</v>
          </cell>
        </row>
      </sheetData>
      <sheetData sheetId="1"/>
      <sheetData sheetId="2">
        <row r="1">
          <cell r="E1" t="str">
            <v>Таблица № П1.1.1</v>
          </cell>
        </row>
        <row r="2">
          <cell r="A2" t="str">
            <v xml:space="preserve"> Баланс мощности ПЭ в годовом совмещенном максимуме графика электрической нагрузки ОЭС</v>
          </cell>
        </row>
        <row r="4">
          <cell r="A4" t="str">
            <v>№ п.п.</v>
          </cell>
          <cell r="B4" t="str">
            <v>Показатели</v>
          </cell>
          <cell r="C4" t="str">
            <v>Единица измерения</v>
          </cell>
          <cell r="D4">
            <v>2010</v>
          </cell>
          <cell r="E4">
            <v>2011</v>
          </cell>
        </row>
        <row r="5">
          <cell r="A5">
            <v>1</v>
          </cell>
          <cell r="B5">
            <v>2</v>
          </cell>
          <cell r="C5">
            <v>3</v>
          </cell>
          <cell r="D5">
            <v>4</v>
          </cell>
          <cell r="E5">
            <v>5</v>
          </cell>
        </row>
        <row r="6">
          <cell r="A6" t="str">
            <v>1.</v>
          </cell>
          <cell r="B6" t="str">
            <v xml:space="preserve">Установленная мощность эл. станций ПЭ </v>
          </cell>
          <cell r="C6" t="str">
            <v>тыс. кВт</v>
          </cell>
          <cell r="D6">
            <v>0</v>
          </cell>
          <cell r="E6">
            <v>0</v>
          </cell>
        </row>
        <row r="7">
          <cell r="A7" t="str">
            <v>1.1.</v>
          </cell>
          <cell r="B7" t="str">
            <v>ТЭС</v>
          </cell>
          <cell r="C7" t="str">
            <v>тыс. кВт</v>
          </cell>
          <cell r="D7">
            <v>0</v>
          </cell>
          <cell r="E7">
            <v>0</v>
          </cell>
        </row>
        <row r="8">
          <cell r="B8" t="str">
            <v xml:space="preserve">    в том числе:</v>
          </cell>
        </row>
        <row r="9">
          <cell r="A9" t="str">
            <v>1.1.1</v>
          </cell>
        </row>
        <row r="11">
          <cell r="A11" t="str">
            <v>1.2.</v>
          </cell>
          <cell r="B11" t="str">
            <v>ГЭС</v>
          </cell>
          <cell r="C11" t="str">
            <v>тыс. кВт</v>
          </cell>
          <cell r="D11">
            <v>0</v>
          </cell>
          <cell r="E11">
            <v>0</v>
          </cell>
        </row>
        <row r="12">
          <cell r="B12" t="str">
            <v xml:space="preserve">    в том числе:</v>
          </cell>
        </row>
        <row r="13">
          <cell r="A13" t="str">
            <v>1.2.2</v>
          </cell>
        </row>
        <row r="15">
          <cell r="A15" t="str">
            <v>2.</v>
          </cell>
          <cell r="B15" t="str">
            <v>Снижение мощности из-за вывода оборудования в консервацию</v>
          </cell>
          <cell r="C15" t="str">
            <v>тыс. кВт</v>
          </cell>
        </row>
        <row r="16">
          <cell r="A16" t="str">
            <v>3.</v>
          </cell>
          <cell r="B16" t="str">
            <v>Нормативные, согласованные с ОРГРЭС ограничения мощности</v>
          </cell>
          <cell r="C16" t="str">
            <v>тыс. кВт</v>
          </cell>
        </row>
        <row r="17">
          <cell r="A17" t="str">
            <v>4.</v>
          </cell>
          <cell r="B17" t="str">
            <v>Прочие ограничения</v>
          </cell>
          <cell r="C17" t="str">
            <v>тыс. кВт</v>
          </cell>
        </row>
        <row r="18">
          <cell r="A18" t="str">
            <v>5.</v>
          </cell>
          <cell r="B18" t="str">
            <v>Располагаемая мощность ПЭ</v>
          </cell>
          <cell r="C18" t="str">
            <v>тыс. кВт</v>
          </cell>
          <cell r="D18">
            <v>0</v>
          </cell>
          <cell r="E18">
            <v>0</v>
          </cell>
        </row>
        <row r="19">
          <cell r="A19" t="str">
            <v>6.</v>
          </cell>
          <cell r="B19" t="str">
            <v>Снижение мощности из-за вывода оборудования в реконструкцию и во все виды ремонтов</v>
          </cell>
          <cell r="C19" t="str">
            <v>тыс. кВт</v>
          </cell>
        </row>
        <row r="20">
          <cell r="A20" t="str">
            <v>7.</v>
          </cell>
          <cell r="B20" t="str">
            <v>Рабочая мощность ПЭ</v>
          </cell>
          <cell r="C20" t="str">
            <v>тыс. кВт</v>
          </cell>
          <cell r="D20">
            <v>0</v>
          </cell>
          <cell r="E20">
            <v>0</v>
          </cell>
        </row>
        <row r="21">
          <cell r="A21" t="str">
            <v>8.</v>
          </cell>
          <cell r="B21" t="str">
            <v>Мощность на собственнные нужды</v>
          </cell>
          <cell r="C21" t="str">
            <v>тыс. кВт</v>
          </cell>
        </row>
        <row r="22">
          <cell r="A22" t="str">
            <v>9.</v>
          </cell>
          <cell r="B22" t="str">
            <v>Полезная мощность ПЭ в общую сеть</v>
          </cell>
          <cell r="C22" t="str">
            <v>тыс. кВт</v>
          </cell>
          <cell r="D22">
            <v>0</v>
          </cell>
          <cell r="E22">
            <v>0</v>
          </cell>
        </row>
      </sheetData>
      <sheetData sheetId="3">
        <row r="1">
          <cell r="E1" t="str">
            <v>Таблица № П1.1.2</v>
          </cell>
        </row>
        <row r="2">
          <cell r="A2" t="str">
            <v xml:space="preserve"> Баланс мощности ЭСО в годовом совмещенном максимуме графика электрической нагрузки ОЭС</v>
          </cell>
        </row>
        <row r="4">
          <cell r="A4" t="str">
            <v>№ п.п.</v>
          </cell>
          <cell r="B4" t="str">
            <v>Показатели</v>
          </cell>
          <cell r="C4" t="str">
            <v>Единица измерения</v>
          </cell>
          <cell r="D4">
            <v>2010</v>
          </cell>
          <cell r="E4">
            <v>2011</v>
          </cell>
        </row>
        <row r="5">
          <cell r="A5">
            <v>1</v>
          </cell>
          <cell r="B5">
            <v>2</v>
          </cell>
          <cell r="C5">
            <v>3</v>
          </cell>
          <cell r="D5">
            <v>4</v>
          </cell>
          <cell r="E5">
            <v>5</v>
          </cell>
        </row>
        <row r="6">
          <cell r="A6" t="str">
            <v>1.</v>
          </cell>
          <cell r="B6" t="str">
            <v xml:space="preserve">Поступление мощности в сеть ЭСО от ПЭ </v>
          </cell>
          <cell r="C6" t="str">
            <v>тыс. кВт</v>
          </cell>
          <cell r="D6">
            <v>0</v>
          </cell>
          <cell r="E6">
            <v>0</v>
          </cell>
        </row>
        <row r="7">
          <cell r="B7" t="str">
            <v xml:space="preserve">    в том числе:</v>
          </cell>
        </row>
        <row r="8">
          <cell r="A8" t="str">
            <v>1.1.</v>
          </cell>
          <cell r="B8" t="str">
            <v>от cобственных станций</v>
          </cell>
          <cell r="C8" t="str">
            <v>тыс. кВт</v>
          </cell>
          <cell r="D8">
            <v>0</v>
          </cell>
          <cell r="E8">
            <v>0</v>
          </cell>
        </row>
        <row r="9">
          <cell r="A9" t="str">
            <v>1.2.</v>
          </cell>
          <cell r="B9" t="str">
            <v>от блокстанций</v>
          </cell>
          <cell r="C9" t="str">
            <v>тыс. кВт</v>
          </cell>
          <cell r="D9">
            <v>0</v>
          </cell>
          <cell r="E9">
            <v>0</v>
          </cell>
        </row>
        <row r="10">
          <cell r="A10" t="str">
            <v>1.3.</v>
          </cell>
          <cell r="B10" t="str">
            <v>с оптового рынка</v>
          </cell>
          <cell r="C10" t="str">
            <v>тыс. кВт</v>
          </cell>
        </row>
        <row r="11">
          <cell r="B11" t="str">
            <v xml:space="preserve">    в том числе:</v>
          </cell>
        </row>
        <row r="12">
          <cell r="A12" t="str">
            <v>1.3.1.</v>
          </cell>
          <cell r="B12" t="str">
            <v>- для собственных потребителей ЭСО</v>
          </cell>
          <cell r="C12" t="str">
            <v>тыс. кВт</v>
          </cell>
          <cell r="D12">
            <v>0</v>
          </cell>
          <cell r="E12">
            <v>0</v>
          </cell>
        </row>
        <row r="13">
          <cell r="A13" t="str">
            <v>1.3.2.</v>
          </cell>
          <cell r="B13" t="str">
            <v>- по прямым договорам в общую сеть</v>
          </cell>
          <cell r="C13" t="str">
            <v>тыс. кВт</v>
          </cell>
          <cell r="D13">
            <v>0</v>
          </cell>
          <cell r="E13">
            <v>0</v>
          </cell>
        </row>
        <row r="14">
          <cell r="A14" t="str">
            <v>1.4.</v>
          </cell>
          <cell r="B14" t="str">
            <v>от других ПЭ и ЭСО</v>
          </cell>
          <cell r="C14" t="str">
            <v>тыс. кВт</v>
          </cell>
          <cell r="D14">
            <v>0</v>
          </cell>
          <cell r="E14">
            <v>0</v>
          </cell>
        </row>
        <row r="15">
          <cell r="A15" t="str">
            <v>2.</v>
          </cell>
          <cell r="B15" t="str">
            <v xml:space="preserve">Потери в сети </v>
          </cell>
          <cell r="C15" t="str">
            <v>тыс. кВт</v>
          </cell>
          <cell r="D15">
            <v>0</v>
          </cell>
          <cell r="E15">
            <v>1.38</v>
          </cell>
        </row>
        <row r="16">
          <cell r="A16" t="str">
            <v>3.</v>
          </cell>
          <cell r="B16" t="str">
            <v>Мощность на производственные и хозяйственные нужды</v>
          </cell>
          <cell r="C16" t="str">
            <v>тыс. кВт</v>
          </cell>
          <cell r="D16">
            <v>0</v>
          </cell>
          <cell r="E16">
            <v>0</v>
          </cell>
        </row>
        <row r="17">
          <cell r="A17" t="str">
            <v>4.</v>
          </cell>
          <cell r="B17" t="str">
            <v>Полезный отпуск мощности ЭСО</v>
          </cell>
          <cell r="C17" t="str">
            <v>тыс. кВт</v>
          </cell>
          <cell r="D17">
            <v>0</v>
          </cell>
          <cell r="E17">
            <v>31.439999999999998</v>
          </cell>
        </row>
        <row r="18">
          <cell r="B18" t="str">
            <v xml:space="preserve">    в том числе:</v>
          </cell>
        </row>
        <row r="19">
          <cell r="A19" t="str">
            <v>4.1.</v>
          </cell>
          <cell r="B19" t="str">
            <v>Максимум нагрузки собственных потребителей</v>
          </cell>
          <cell r="C19" t="str">
            <v>тыс. кВт</v>
          </cell>
        </row>
        <row r="20">
          <cell r="A20" t="str">
            <v>4.2.</v>
          </cell>
          <cell r="B20" t="str">
            <v xml:space="preserve">Передача мощности по прямым договорам </v>
          </cell>
          <cell r="C20" t="str">
            <v>тыс. кВт</v>
          </cell>
        </row>
        <row r="21">
          <cell r="A21" t="str">
            <v>4.3.</v>
          </cell>
          <cell r="B21" t="str">
            <v>Передача мощности другим ЭСО</v>
          </cell>
          <cell r="C21" t="str">
            <v>тыс. кВт</v>
          </cell>
        </row>
        <row r="22">
          <cell r="A22" t="str">
            <v>4.4.</v>
          </cell>
          <cell r="B22" t="str">
            <v xml:space="preserve">Передача мощности на оптовый рынок </v>
          </cell>
          <cell r="C22" t="str">
            <v>тыс. кВт</v>
          </cell>
        </row>
      </sheetData>
      <sheetData sheetId="4">
        <row r="1">
          <cell r="D1" t="str">
            <v>Таблица № П1.2.1</v>
          </cell>
        </row>
        <row r="2">
          <cell r="A2" t="str">
            <v>Расчет полезного отпуска электрической энергии по ПЭ</v>
          </cell>
        </row>
        <row r="3">
          <cell r="D3" t="str">
            <v>млн.кВтч</v>
          </cell>
        </row>
        <row r="4">
          <cell r="A4" t="str">
            <v>№ п.п.</v>
          </cell>
          <cell r="B4" t="str">
            <v>Показатели</v>
          </cell>
          <cell r="C4">
            <v>2010</v>
          </cell>
          <cell r="D4">
            <v>2011</v>
          </cell>
        </row>
        <row r="5">
          <cell r="A5">
            <v>1</v>
          </cell>
          <cell r="B5">
            <v>2</v>
          </cell>
          <cell r="C5">
            <v>3</v>
          </cell>
          <cell r="D5">
            <v>4</v>
          </cell>
        </row>
        <row r="6">
          <cell r="A6" t="str">
            <v>1.</v>
          </cell>
          <cell r="B6" t="str">
            <v>Выработка электроэнергии, всего</v>
          </cell>
          <cell r="C6">
            <v>0</v>
          </cell>
          <cell r="D6">
            <v>0</v>
          </cell>
        </row>
        <row r="7">
          <cell r="A7" t="str">
            <v>1.1.</v>
          </cell>
          <cell r="B7" t="str">
            <v>ТЭС</v>
          </cell>
          <cell r="C7">
            <v>0</v>
          </cell>
          <cell r="D7">
            <v>0</v>
          </cell>
        </row>
        <row r="8">
          <cell r="B8" t="str">
            <v xml:space="preserve">    в том числе:</v>
          </cell>
        </row>
        <row r="9">
          <cell r="A9" t="str">
            <v>1.1.1</v>
          </cell>
        </row>
        <row r="11">
          <cell r="A11" t="str">
            <v>1.2.</v>
          </cell>
          <cell r="B11" t="str">
            <v>ГЭС</v>
          </cell>
          <cell r="C11">
            <v>0</v>
          </cell>
          <cell r="D11">
            <v>0</v>
          </cell>
        </row>
        <row r="12">
          <cell r="B12" t="str">
            <v xml:space="preserve">    в том числе:</v>
          </cell>
        </row>
        <row r="13">
          <cell r="A13" t="str">
            <v>1.2.1</v>
          </cell>
        </row>
        <row r="15">
          <cell r="A15" t="str">
            <v>2.</v>
          </cell>
          <cell r="B15" t="str">
            <v>Покупная электроэнергия от других собственников</v>
          </cell>
        </row>
        <row r="16">
          <cell r="A16" t="str">
            <v>3.</v>
          </cell>
          <cell r="B16" t="str">
            <v>Расход электроэнергии на собственные нужды</v>
          </cell>
          <cell r="C16">
            <v>0</v>
          </cell>
          <cell r="D16">
            <v>0</v>
          </cell>
        </row>
        <row r="17">
          <cell r="B17" t="str">
            <v>в том числе: на ТЭС</v>
          </cell>
          <cell r="C17">
            <v>0</v>
          </cell>
          <cell r="D17">
            <v>0</v>
          </cell>
        </row>
        <row r="18">
          <cell r="B18" t="str">
            <v>- на производство электроэнергии</v>
          </cell>
        </row>
        <row r="19">
          <cell r="B19" t="str">
            <v>то же в %</v>
          </cell>
          <cell r="C19">
            <v>0</v>
          </cell>
          <cell r="D19">
            <v>0</v>
          </cell>
        </row>
        <row r="20">
          <cell r="B20" t="str">
            <v>- на производство теплоэнергии</v>
          </cell>
        </row>
        <row r="21">
          <cell r="B21" t="str">
            <v>то же в кВт.ч/Гкал</v>
          </cell>
          <cell r="C21">
            <v>0</v>
          </cell>
          <cell r="D21">
            <v>0</v>
          </cell>
        </row>
        <row r="22">
          <cell r="B22" t="str">
            <v>на ГЭС</v>
          </cell>
        </row>
        <row r="23">
          <cell r="B23" t="str">
            <v>то же в %</v>
          </cell>
          <cell r="C23">
            <v>0</v>
          </cell>
          <cell r="D23">
            <v>0</v>
          </cell>
        </row>
        <row r="24">
          <cell r="A24" t="str">
            <v>4.</v>
          </cell>
          <cell r="B24" t="str">
            <v>Отпуск электроэнергии с шин (п.1-п.3), всего</v>
          </cell>
          <cell r="C24">
            <v>0</v>
          </cell>
          <cell r="D24">
            <v>0</v>
          </cell>
        </row>
        <row r="25">
          <cell r="A25" t="str">
            <v>4.1.</v>
          </cell>
          <cell r="B25" t="str">
            <v>ТЭС</v>
          </cell>
          <cell r="C25">
            <v>0</v>
          </cell>
          <cell r="D25">
            <v>0</v>
          </cell>
        </row>
        <row r="26">
          <cell r="B26" t="str">
            <v xml:space="preserve">    в том числе:</v>
          </cell>
        </row>
        <row r="27">
          <cell r="A27" t="str">
            <v>4.1.1</v>
          </cell>
        </row>
        <row r="29">
          <cell r="A29" t="str">
            <v>4.2.</v>
          </cell>
          <cell r="B29" t="str">
            <v>ГЭС</v>
          </cell>
          <cell r="C29">
            <v>0</v>
          </cell>
          <cell r="D29">
            <v>0</v>
          </cell>
        </row>
        <row r="30">
          <cell r="B30" t="str">
            <v xml:space="preserve">    в том числе:</v>
          </cell>
        </row>
        <row r="31">
          <cell r="A31" t="str">
            <v>4.2.1</v>
          </cell>
        </row>
        <row r="33">
          <cell r="A33" t="str">
            <v>5.</v>
          </cell>
          <cell r="B33" t="str">
            <v>Расход электроэнергии на производственные и хозяйственные нужды ПЭ</v>
          </cell>
        </row>
        <row r="34">
          <cell r="A34" t="str">
            <v>6.</v>
          </cell>
          <cell r="B34" t="str">
            <v>Потери электроэнергии в пристанционных узлах</v>
          </cell>
        </row>
        <row r="35">
          <cell r="A35" t="str">
            <v>7.</v>
          </cell>
          <cell r="B35" t="str">
            <v>Полезный отпуск ПЭ, (п.4+п.2-п.5-п.6)</v>
          </cell>
          <cell r="C35">
            <v>0</v>
          </cell>
          <cell r="D35">
            <v>0</v>
          </cell>
        </row>
        <row r="36">
          <cell r="A36" t="str">
            <v>7.1.</v>
          </cell>
          <cell r="B36" t="str">
            <v>ТЭС</v>
          </cell>
          <cell r="C36">
            <v>0</v>
          </cell>
          <cell r="D36">
            <v>0</v>
          </cell>
        </row>
        <row r="37">
          <cell r="B37" t="str">
            <v xml:space="preserve">    в том числе:</v>
          </cell>
        </row>
        <row r="38">
          <cell r="A38" t="str">
            <v>7.1.1</v>
          </cell>
        </row>
        <row r="40">
          <cell r="A40" t="str">
            <v>7.2.</v>
          </cell>
          <cell r="B40" t="str">
            <v>ГЭС</v>
          </cell>
          <cell r="C40">
            <v>0</v>
          </cell>
          <cell r="D40">
            <v>0</v>
          </cell>
        </row>
        <row r="41">
          <cell r="B41" t="str">
            <v xml:space="preserve">    в том числе:</v>
          </cell>
        </row>
        <row r="42">
          <cell r="A42" t="str">
            <v>7.2.1</v>
          </cell>
        </row>
        <row r="44">
          <cell r="B44" t="str">
            <v xml:space="preserve">    из полезного отпуска всего:</v>
          </cell>
        </row>
        <row r="45">
          <cell r="A45" t="str">
            <v>7.3.</v>
          </cell>
          <cell r="B45" t="str">
            <v>по прямым договорам в общую сеть</v>
          </cell>
        </row>
      </sheetData>
      <sheetData sheetId="5">
        <row r="1">
          <cell r="D1" t="str">
            <v>Таблица № П1.2.2</v>
          </cell>
        </row>
        <row r="2">
          <cell r="A2" t="str">
            <v>Расчет полезного отпуска электрической энергии по ЭСО</v>
          </cell>
        </row>
        <row r="3">
          <cell r="D3" t="str">
            <v>млн.кВтч</v>
          </cell>
        </row>
        <row r="4">
          <cell r="A4" t="str">
            <v>№ п.п.</v>
          </cell>
          <cell r="B4" t="str">
            <v>Показатели</v>
          </cell>
          <cell r="C4">
            <v>2010</v>
          </cell>
          <cell r="D4">
            <v>2011</v>
          </cell>
        </row>
        <row r="5">
          <cell r="A5">
            <v>1</v>
          </cell>
          <cell r="B5">
            <v>2</v>
          </cell>
          <cell r="C5">
            <v>3</v>
          </cell>
          <cell r="D5">
            <v>4</v>
          </cell>
        </row>
        <row r="6">
          <cell r="A6" t="str">
            <v>1.</v>
          </cell>
          <cell r="B6" t="str">
            <v>Полезный отпуск ПЭ, (строка 7 т.1.2.1)</v>
          </cell>
          <cell r="C6">
            <v>0</v>
          </cell>
          <cell r="D6">
            <v>0</v>
          </cell>
        </row>
        <row r="7">
          <cell r="A7" t="str">
            <v>2.</v>
          </cell>
          <cell r="B7" t="str">
            <v xml:space="preserve">Покупная электроэнергия </v>
          </cell>
          <cell r="C7">
            <v>0</v>
          </cell>
          <cell r="D7">
            <v>0</v>
          </cell>
        </row>
        <row r="8">
          <cell r="A8" t="str">
            <v>2.1.</v>
          </cell>
          <cell r="B8" t="str">
            <v>с оптового рынка</v>
          </cell>
          <cell r="C8">
            <v>0</v>
          </cell>
          <cell r="D8">
            <v>0</v>
          </cell>
        </row>
        <row r="9">
          <cell r="B9" t="str">
            <v xml:space="preserve">    в том числе:</v>
          </cell>
        </row>
        <row r="10">
          <cell r="A10" t="str">
            <v>2.1.1.</v>
          </cell>
          <cell r="B10" t="str">
            <v>для собственных потребителей</v>
          </cell>
          <cell r="C10">
            <v>0</v>
          </cell>
          <cell r="D10">
            <v>0</v>
          </cell>
        </row>
        <row r="11">
          <cell r="A11" t="str">
            <v>2.1.2.</v>
          </cell>
          <cell r="B11" t="str">
            <v>по прямым договорам</v>
          </cell>
        </row>
        <row r="12">
          <cell r="A12" t="str">
            <v>2.2.</v>
          </cell>
          <cell r="B12" t="str">
            <v>от блок-станций</v>
          </cell>
          <cell r="C12">
            <v>0</v>
          </cell>
          <cell r="D12">
            <v>0</v>
          </cell>
        </row>
        <row r="13">
          <cell r="A13" t="str">
            <v>2.3.</v>
          </cell>
          <cell r="B13" t="str">
            <v>от других поставщиков</v>
          </cell>
          <cell r="C13">
            <v>0</v>
          </cell>
          <cell r="D13">
            <v>0</v>
          </cell>
        </row>
        <row r="14">
          <cell r="A14" t="str">
            <v>3.</v>
          </cell>
          <cell r="B14" t="str">
            <v>Потери электроэнергии в сетях</v>
          </cell>
        </row>
        <row r="15">
          <cell r="B15" t="str">
            <v>то же в % к отпуску в сеть</v>
          </cell>
          <cell r="C15" t="e">
            <v>#DIV/0!</v>
          </cell>
          <cell r="D15" t="e">
            <v>#DIV/0!</v>
          </cell>
        </row>
        <row r="16">
          <cell r="A16" t="str">
            <v>4.</v>
          </cell>
          <cell r="B16" t="str">
            <v>Расход электроэнергии на производственные и хозяйственные нужды</v>
          </cell>
          <cell r="C16">
            <v>0</v>
          </cell>
          <cell r="D16">
            <v>0</v>
          </cell>
        </row>
        <row r="17">
          <cell r="B17" t="str">
            <v xml:space="preserve">    в том числе:</v>
          </cell>
        </row>
        <row r="18">
          <cell r="B18" t="str">
            <v>- для закачки воды ГАЭС</v>
          </cell>
        </row>
        <row r="19">
          <cell r="B19" t="str">
            <v>- для электробойлерных</v>
          </cell>
        </row>
        <row r="20">
          <cell r="B20" t="str">
            <v>- для котельных</v>
          </cell>
        </row>
        <row r="21">
          <cell r="A21" t="str">
            <v>5.</v>
          </cell>
          <cell r="B21" t="str">
            <v>Полезный отпуск электроэнергии ЭСО , всего</v>
          </cell>
          <cell r="C21">
            <v>0</v>
          </cell>
          <cell r="D21">
            <v>0</v>
          </cell>
        </row>
        <row r="22">
          <cell r="B22" t="str">
            <v xml:space="preserve">    в том числе:</v>
          </cell>
        </row>
        <row r="23">
          <cell r="A23" t="str">
            <v>5.1.</v>
          </cell>
          <cell r="B23" t="str">
            <v>Передача электроэнергии на оптовый рынок</v>
          </cell>
        </row>
        <row r="24">
          <cell r="A24" t="str">
            <v>5.2.</v>
          </cell>
          <cell r="B24" t="str">
            <v>Отпуск электроэнергии по прямым договорам</v>
          </cell>
          <cell r="C24">
            <v>0</v>
          </cell>
          <cell r="D24">
            <v>0</v>
          </cell>
        </row>
        <row r="25">
          <cell r="A25" t="str">
            <v>5.3.</v>
          </cell>
          <cell r="B25" t="str">
            <v>Полезный отпуск электроэнергии в общую сеть</v>
          </cell>
          <cell r="C25">
            <v>0</v>
          </cell>
          <cell r="D25">
            <v>0</v>
          </cell>
        </row>
      </sheetData>
      <sheetData sheetId="6">
        <row r="1">
          <cell r="N1" t="str">
            <v>Таблица № П1.3.</v>
          </cell>
        </row>
        <row r="2">
          <cell r="A2" t="str">
            <v>Расчёт технологического расхода электрической энергии (потерь) в электрических сетях ЭСО (региональных электрических сетях)</v>
          </cell>
        </row>
        <row r="4">
          <cell r="A4" t="str">
            <v>№. п.п.</v>
          </cell>
          <cell r="B4" t="str">
            <v>Показатели</v>
          </cell>
          <cell r="D4" t="str">
            <v>Ед.изм.</v>
          </cell>
          <cell r="E4">
            <v>2010</v>
          </cell>
          <cell r="J4">
            <v>2011</v>
          </cell>
        </row>
        <row r="5">
          <cell r="E5" t="str">
            <v>ВН</v>
          </cell>
          <cell r="F5" t="str">
            <v>СН1</v>
          </cell>
          <cell r="G5" t="str">
            <v>СН2</v>
          </cell>
          <cell r="H5" t="str">
            <v>НН</v>
          </cell>
          <cell r="I5" t="str">
            <v>Всего</v>
          </cell>
          <cell r="J5" t="str">
            <v>ВН</v>
          </cell>
          <cell r="K5" t="str">
            <v>СН1</v>
          </cell>
          <cell r="L5" t="str">
            <v>СН2</v>
          </cell>
          <cell r="M5" t="str">
            <v>НН</v>
          </cell>
          <cell r="N5" t="str">
            <v>Всего</v>
          </cell>
        </row>
        <row r="6">
          <cell r="A6">
            <v>1</v>
          </cell>
          <cell r="B6">
            <v>2</v>
          </cell>
          <cell r="D6">
            <v>3</v>
          </cell>
          <cell r="E6">
            <v>4</v>
          </cell>
          <cell r="F6">
            <v>5</v>
          </cell>
          <cell r="G6">
            <v>6</v>
          </cell>
          <cell r="H6">
            <v>7</v>
          </cell>
          <cell r="I6">
            <v>8</v>
          </cell>
          <cell r="J6">
            <v>9</v>
          </cell>
          <cell r="K6">
            <v>10</v>
          </cell>
          <cell r="L6">
            <v>11</v>
          </cell>
          <cell r="M6">
            <v>12</v>
          </cell>
          <cell r="N6">
            <v>13</v>
          </cell>
        </row>
        <row r="7">
          <cell r="A7" t="str">
            <v>1.</v>
          </cell>
          <cell r="B7" t="str">
            <v>Технические потери</v>
          </cell>
          <cell r="D7" t="str">
            <v>млн. кВтч</v>
          </cell>
          <cell r="E7">
            <v>0</v>
          </cell>
          <cell r="F7">
            <v>0</v>
          </cell>
          <cell r="G7">
            <v>0</v>
          </cell>
          <cell r="H7">
            <v>0</v>
          </cell>
          <cell r="I7">
            <v>0</v>
          </cell>
          <cell r="J7">
            <v>0</v>
          </cell>
          <cell r="K7">
            <v>0</v>
          </cell>
          <cell r="L7">
            <v>0</v>
          </cell>
          <cell r="M7">
            <v>0</v>
          </cell>
          <cell r="N7">
            <v>0</v>
          </cell>
        </row>
        <row r="8">
          <cell r="A8" t="str">
            <v>1.1.</v>
          </cell>
          <cell r="B8" t="str">
            <v>Потери холостого хода в трансформаторах (ахбхв)</v>
          </cell>
          <cell r="D8" t="str">
            <v>млн. кВтч</v>
          </cell>
          <cell r="E8">
            <v>0</v>
          </cell>
          <cell r="F8">
            <v>0</v>
          </cell>
          <cell r="G8">
            <v>0</v>
          </cell>
          <cell r="H8">
            <v>0</v>
          </cell>
          <cell r="I8">
            <v>0</v>
          </cell>
          <cell r="J8">
            <v>0</v>
          </cell>
          <cell r="K8">
            <v>0</v>
          </cell>
          <cell r="L8">
            <v>0</v>
          </cell>
          <cell r="M8">
            <v>0</v>
          </cell>
          <cell r="N8">
            <v>0</v>
          </cell>
        </row>
        <row r="9">
          <cell r="A9" t="str">
            <v>а</v>
          </cell>
          <cell r="B9" t="str">
            <v>Норматив потерь</v>
          </cell>
          <cell r="D9" t="str">
            <v>кВт/ МВА</v>
          </cell>
        </row>
        <row r="10">
          <cell r="A10" t="str">
            <v>б</v>
          </cell>
          <cell r="B10" t="str">
            <v>Суммарная мощность трансформаторов</v>
          </cell>
          <cell r="D10" t="str">
            <v>МВА</v>
          </cell>
          <cell r="I10">
            <v>0</v>
          </cell>
          <cell r="N10">
            <v>0</v>
          </cell>
        </row>
        <row r="11">
          <cell r="A11" t="str">
            <v>в</v>
          </cell>
          <cell r="B11" t="str">
            <v>Продолжительность периода</v>
          </cell>
          <cell r="D11" t="str">
            <v>час</v>
          </cell>
        </row>
        <row r="12">
          <cell r="A12" t="str">
            <v>1.2.</v>
          </cell>
          <cell r="B12" t="str">
            <v>Потери в БСК и СТК (ахб)</v>
          </cell>
          <cell r="D12" t="str">
            <v>млн. кВтч</v>
          </cell>
          <cell r="E12">
            <v>0</v>
          </cell>
          <cell r="F12">
            <v>0</v>
          </cell>
          <cell r="G12">
            <v>0</v>
          </cell>
          <cell r="H12">
            <v>0</v>
          </cell>
          <cell r="I12">
            <v>0</v>
          </cell>
          <cell r="J12">
            <v>0</v>
          </cell>
          <cell r="K12">
            <v>0</v>
          </cell>
          <cell r="L12">
            <v>0</v>
          </cell>
          <cell r="M12">
            <v>0</v>
          </cell>
          <cell r="N12">
            <v>0</v>
          </cell>
        </row>
        <row r="13">
          <cell r="A13" t="str">
            <v>а</v>
          </cell>
          <cell r="B13" t="str">
            <v>Норматив потерь</v>
          </cell>
          <cell r="D13" t="str">
            <v>тыс.кВтч в год/шт.</v>
          </cell>
        </row>
        <row r="14">
          <cell r="A14" t="str">
            <v>б</v>
          </cell>
          <cell r="B14" t="str">
            <v>Количество БСК и СТК</v>
          </cell>
          <cell r="D14" t="str">
            <v>шт.</v>
          </cell>
        </row>
        <row r="15">
          <cell r="A15" t="str">
            <v>1.3.</v>
          </cell>
          <cell r="B15" t="str">
            <v>Потери в шунтирующих реакторах (ахб)</v>
          </cell>
          <cell r="D15" t="str">
            <v>млн. кВтч</v>
          </cell>
          <cell r="E15">
            <v>0</v>
          </cell>
          <cell r="F15">
            <v>0</v>
          </cell>
          <cell r="G15">
            <v>0</v>
          </cell>
          <cell r="H15">
            <v>0</v>
          </cell>
          <cell r="I15">
            <v>0</v>
          </cell>
          <cell r="J15">
            <v>0</v>
          </cell>
          <cell r="K15">
            <v>0</v>
          </cell>
          <cell r="L15">
            <v>0</v>
          </cell>
          <cell r="M15">
            <v>0</v>
          </cell>
          <cell r="N15">
            <v>0</v>
          </cell>
        </row>
        <row r="16">
          <cell r="A16" t="str">
            <v>а</v>
          </cell>
          <cell r="B16" t="str">
            <v>Норматив потерь</v>
          </cell>
          <cell r="D16" t="str">
            <v>тыс.кВтч в год/шт.</v>
          </cell>
        </row>
        <row r="17">
          <cell r="A17" t="str">
            <v>б</v>
          </cell>
          <cell r="B17" t="str">
            <v>Количество реакторов</v>
          </cell>
          <cell r="D17" t="str">
            <v>шт.</v>
          </cell>
        </row>
        <row r="18">
          <cell r="A18" t="str">
            <v>1.4.</v>
          </cell>
          <cell r="B18" t="str">
            <v>Потери в СК и генераторах, работающих в режиме СК, всего</v>
          </cell>
          <cell r="D18" t="str">
            <v>млн. кВтч</v>
          </cell>
          <cell r="E18">
            <v>0</v>
          </cell>
          <cell r="F18">
            <v>0</v>
          </cell>
          <cell r="G18">
            <v>0</v>
          </cell>
          <cell r="H18">
            <v>0</v>
          </cell>
          <cell r="I18">
            <v>0</v>
          </cell>
          <cell r="J18">
            <v>0</v>
          </cell>
          <cell r="K18">
            <v>0</v>
          </cell>
          <cell r="L18">
            <v>0</v>
          </cell>
          <cell r="M18">
            <v>0</v>
          </cell>
          <cell r="N18">
            <v>0</v>
          </cell>
        </row>
        <row r="19">
          <cell r="A19" t="str">
            <v>1.4.1.</v>
          </cell>
          <cell r="B19" t="str">
            <v>СК</v>
          </cell>
          <cell r="C19" t="str">
            <v>СК</v>
          </cell>
          <cell r="D19" t="str">
            <v>млн. кВтч</v>
          </cell>
          <cell r="E19">
            <v>0</v>
          </cell>
          <cell r="F19">
            <v>0</v>
          </cell>
          <cell r="G19">
            <v>0</v>
          </cell>
          <cell r="H19">
            <v>0</v>
          </cell>
          <cell r="I19">
            <v>0</v>
          </cell>
          <cell r="J19">
            <v>0</v>
          </cell>
          <cell r="K19">
            <v>0</v>
          </cell>
          <cell r="L19">
            <v>0</v>
          </cell>
          <cell r="M19">
            <v>0</v>
          </cell>
          <cell r="N19">
            <v>0</v>
          </cell>
        </row>
        <row r="20">
          <cell r="A20" t="str">
            <v>а</v>
          </cell>
          <cell r="B20" t="str">
            <v>Норматив потерь</v>
          </cell>
          <cell r="C20" t="str">
            <v>СК</v>
          </cell>
          <cell r="D20" t="str">
            <v>тыс.кВтч в год/шт.</v>
          </cell>
        </row>
        <row r="21">
          <cell r="A21" t="str">
            <v>б</v>
          </cell>
          <cell r="B21" t="str">
            <v>Количество СК</v>
          </cell>
          <cell r="C21" t="str">
            <v>СК</v>
          </cell>
          <cell r="D21" t="str">
            <v>шт.</v>
          </cell>
        </row>
        <row r="23">
          <cell r="A23" t="str">
            <v>1.5.</v>
          </cell>
          <cell r="B23" t="str">
            <v>Потери электрической энергии на корону, всего</v>
          </cell>
          <cell r="D23" t="str">
            <v>млн. кВтч</v>
          </cell>
          <cell r="E23">
            <v>0</v>
          </cell>
          <cell r="F23">
            <v>0</v>
          </cell>
          <cell r="G23">
            <v>0</v>
          </cell>
          <cell r="H23">
            <v>0</v>
          </cell>
          <cell r="I23">
            <v>0</v>
          </cell>
          <cell r="J23">
            <v>0</v>
          </cell>
          <cell r="K23">
            <v>0</v>
          </cell>
          <cell r="L23">
            <v>0</v>
          </cell>
          <cell r="M23">
            <v>0</v>
          </cell>
          <cell r="N23">
            <v>0</v>
          </cell>
        </row>
        <row r="24">
          <cell r="A24" t="str">
            <v>1.5.1.</v>
          </cell>
          <cell r="B24" t="str">
            <v>Линии по напряжению</v>
          </cell>
          <cell r="C24" t="str">
            <v>Линии по напряжению</v>
          </cell>
          <cell r="D24" t="str">
            <v>млн. кВтч</v>
          </cell>
          <cell r="E24">
            <v>0</v>
          </cell>
          <cell r="F24">
            <v>0</v>
          </cell>
          <cell r="G24">
            <v>0</v>
          </cell>
          <cell r="H24">
            <v>0</v>
          </cell>
          <cell r="I24">
            <v>0</v>
          </cell>
          <cell r="J24">
            <v>0</v>
          </cell>
          <cell r="K24">
            <v>0</v>
          </cell>
          <cell r="L24">
            <v>0</v>
          </cell>
          <cell r="M24">
            <v>0</v>
          </cell>
          <cell r="N24">
            <v>0</v>
          </cell>
        </row>
        <row r="25">
          <cell r="A25" t="str">
            <v>а</v>
          </cell>
          <cell r="B25" t="str">
            <v>Норматив потерь</v>
          </cell>
          <cell r="C25" t="str">
            <v>Линии по напряжению</v>
          </cell>
          <cell r="D25" t="str">
            <v xml:space="preserve">тыс. кВтч в год/км </v>
          </cell>
        </row>
        <row r="26">
          <cell r="A26" t="str">
            <v>б</v>
          </cell>
          <cell r="B26" t="str">
            <v>Протяженность линий</v>
          </cell>
          <cell r="C26" t="str">
            <v>Линии по напряжению</v>
          </cell>
          <cell r="D26" t="str">
            <v>км</v>
          </cell>
        </row>
        <row r="28">
          <cell r="A28" t="str">
            <v>1.6.</v>
          </cell>
          <cell r="B28" t="str">
            <v>Нагрузочные потери, всего</v>
          </cell>
          <cell r="D28" t="str">
            <v>млн. кВтч</v>
          </cell>
          <cell r="E28">
            <v>0</v>
          </cell>
          <cell r="F28">
            <v>0</v>
          </cell>
          <cell r="G28">
            <v>0</v>
          </cell>
          <cell r="H28">
            <v>0</v>
          </cell>
          <cell r="I28">
            <v>0</v>
          </cell>
          <cell r="J28">
            <v>0</v>
          </cell>
          <cell r="K28">
            <v>0</v>
          </cell>
          <cell r="L28">
            <v>0</v>
          </cell>
          <cell r="M28">
            <v>0</v>
          </cell>
          <cell r="N28">
            <v>0</v>
          </cell>
        </row>
        <row r="29">
          <cell r="A29" t="str">
            <v>1.6.1.</v>
          </cell>
          <cell r="B29" t="str">
            <v>Нагрузочные потери в сетях ВН,СН-1,СН-2 (ахб)</v>
          </cell>
          <cell r="D29" t="str">
            <v>млн. кВтч</v>
          </cell>
          <cell r="E29">
            <v>0</v>
          </cell>
          <cell r="F29">
            <v>0</v>
          </cell>
          <cell r="G29">
            <v>0</v>
          </cell>
          <cell r="H29">
            <v>0</v>
          </cell>
          <cell r="I29">
            <v>0</v>
          </cell>
          <cell r="J29">
            <v>0</v>
          </cell>
          <cell r="K29">
            <v>0</v>
          </cell>
          <cell r="L29">
            <v>0</v>
          </cell>
          <cell r="M29">
            <v>0</v>
          </cell>
          <cell r="N29">
            <v>0</v>
          </cell>
        </row>
        <row r="30">
          <cell r="A30" t="str">
            <v>а</v>
          </cell>
          <cell r="B30" t="str">
            <v>Норматив потерь</v>
          </cell>
          <cell r="D30" t="str">
            <v>%</v>
          </cell>
        </row>
        <row r="31">
          <cell r="A31" t="str">
            <v>б</v>
          </cell>
          <cell r="B31" t="str">
            <v>Отпуск в сеть</v>
          </cell>
          <cell r="D31" t="str">
            <v>млн. кВтч</v>
          </cell>
          <cell r="E31">
            <v>0</v>
          </cell>
          <cell r="F31">
            <v>0</v>
          </cell>
          <cell r="G31">
            <v>0</v>
          </cell>
          <cell r="J31">
            <v>0</v>
          </cell>
          <cell r="K31">
            <v>0</v>
          </cell>
          <cell r="L31">
            <v>0</v>
          </cell>
        </row>
        <row r="32">
          <cell r="A32" t="str">
            <v>1.6.2.</v>
          </cell>
          <cell r="B32" t="str">
            <v>Нагрузочные потери в сетях НН (ахб)</v>
          </cell>
          <cell r="D32" t="str">
            <v>млн. кВтч</v>
          </cell>
          <cell r="E32">
            <v>0</v>
          </cell>
          <cell r="F32">
            <v>0</v>
          </cell>
          <cell r="G32">
            <v>0</v>
          </cell>
          <cell r="H32">
            <v>0</v>
          </cell>
          <cell r="I32">
            <v>0</v>
          </cell>
          <cell r="J32">
            <v>0</v>
          </cell>
          <cell r="K32">
            <v>0</v>
          </cell>
          <cell r="L32">
            <v>0</v>
          </cell>
          <cell r="M32">
            <v>0</v>
          </cell>
          <cell r="N32">
            <v>0</v>
          </cell>
        </row>
        <row r="33">
          <cell r="A33" t="str">
            <v>а</v>
          </cell>
          <cell r="B33" t="str">
            <v>Норматив потрерь</v>
          </cell>
          <cell r="D33" t="str">
            <v xml:space="preserve">тыс. кВтч в год/км </v>
          </cell>
        </row>
        <row r="34">
          <cell r="A34" t="str">
            <v>б</v>
          </cell>
          <cell r="B34" t="str">
            <v xml:space="preserve">Протяженность линий 0,4 кВ </v>
          </cell>
          <cell r="D34" t="str">
            <v>км</v>
          </cell>
        </row>
        <row r="36">
          <cell r="A36" t="str">
            <v xml:space="preserve">2. </v>
          </cell>
          <cell r="B36" t="str">
            <v>Расход электроэнергии на собственные нужды подстанций</v>
          </cell>
          <cell r="D36" t="str">
            <v>млн. кВтч</v>
          </cell>
          <cell r="I36">
            <v>0</v>
          </cell>
          <cell r="N36">
            <v>0</v>
          </cell>
        </row>
        <row r="38">
          <cell r="A38" t="str">
            <v xml:space="preserve">3. </v>
          </cell>
          <cell r="B38" t="str">
            <v>Потери, обусловленные погрешностями приборов учета электроэнергии</v>
          </cell>
          <cell r="D38" t="str">
            <v>млн. кВтч</v>
          </cell>
          <cell r="I38">
            <v>0</v>
          </cell>
          <cell r="N38">
            <v>0</v>
          </cell>
        </row>
        <row r="40">
          <cell r="A40" t="str">
            <v>4.</v>
          </cell>
          <cell r="B40" t="str">
            <v>Итого</v>
          </cell>
          <cell r="D40" t="str">
            <v>млн. кВтч</v>
          </cell>
          <cell r="E40">
            <v>0</v>
          </cell>
          <cell r="F40">
            <v>0</v>
          </cell>
          <cell r="G40">
            <v>0</v>
          </cell>
          <cell r="H40">
            <v>0</v>
          </cell>
          <cell r="I40">
            <v>0</v>
          </cell>
          <cell r="J40">
            <v>0</v>
          </cell>
          <cell r="K40">
            <v>0</v>
          </cell>
          <cell r="L40">
            <v>0</v>
          </cell>
          <cell r="M40">
            <v>0</v>
          </cell>
          <cell r="N40">
            <v>0</v>
          </cell>
        </row>
      </sheetData>
      <sheetData sheetId="7"/>
      <sheetData sheetId="8">
        <row r="8">
          <cell r="C8">
            <v>0</v>
          </cell>
          <cell r="D8">
            <v>0</v>
          </cell>
          <cell r="E8">
            <v>0</v>
          </cell>
          <cell r="F8">
            <v>0</v>
          </cell>
          <cell r="G8">
            <v>0</v>
          </cell>
          <cell r="H8">
            <v>32.82</v>
          </cell>
          <cell r="I8">
            <v>0</v>
          </cell>
          <cell r="J8">
            <v>4.92</v>
          </cell>
          <cell r="K8">
            <v>32.69</v>
          </cell>
          <cell r="L8">
            <v>22.61</v>
          </cell>
        </row>
        <row r="9">
          <cell r="D9">
            <v>0</v>
          </cell>
          <cell r="E9">
            <v>0</v>
          </cell>
          <cell r="F9">
            <v>0</v>
          </cell>
          <cell r="G9">
            <v>0</v>
          </cell>
          <cell r="I9">
            <v>0</v>
          </cell>
          <cell r="J9">
            <v>0</v>
          </cell>
          <cell r="K9">
            <v>4.79</v>
          </cell>
          <cell r="L9">
            <v>22.61</v>
          </cell>
        </row>
        <row r="12">
          <cell r="K12">
            <v>4.79</v>
          </cell>
        </row>
        <row r="13">
          <cell r="L13">
            <v>22.61</v>
          </cell>
        </row>
        <row r="14">
          <cell r="C14">
            <v>0</v>
          </cell>
          <cell r="H14">
            <v>0</v>
          </cell>
        </row>
        <row r="15">
          <cell r="C15">
            <v>0</v>
          </cell>
          <cell r="H15">
            <v>0</v>
          </cell>
        </row>
        <row r="16">
          <cell r="C16">
            <v>0</v>
          </cell>
          <cell r="H16">
            <v>32.82</v>
          </cell>
          <cell r="J16">
            <v>4.92</v>
          </cell>
          <cell r="K16">
            <v>27.9</v>
          </cell>
        </row>
        <row r="17">
          <cell r="C17">
            <v>0</v>
          </cell>
          <cell r="H17">
            <v>1.38</v>
          </cell>
          <cell r="J17">
            <v>0.13</v>
          </cell>
          <cell r="K17">
            <v>1.25</v>
          </cell>
        </row>
        <row r="18">
          <cell r="C18" t="e">
            <v>#DIV/0!</v>
          </cell>
          <cell r="D18" t="e">
            <v>#DIV/0!</v>
          </cell>
          <cell r="E18" t="e">
            <v>#DIV/0!</v>
          </cell>
          <cell r="F18" t="e">
            <v>#DIV/0!</v>
          </cell>
          <cell r="G18" t="e">
            <v>#DIV/0!</v>
          </cell>
          <cell r="H18">
            <v>4.2047531992687386</v>
          </cell>
          <cell r="I18" t="e">
            <v>#DIV/0!</v>
          </cell>
          <cell r="J18">
            <v>2.6422764227642279</v>
          </cell>
          <cell r="K18">
            <v>3.8237993270113186</v>
          </cell>
          <cell r="L18">
            <v>0</v>
          </cell>
        </row>
        <row r="19">
          <cell r="C19">
            <v>0</v>
          </cell>
          <cell r="H19">
            <v>0</v>
          </cell>
        </row>
        <row r="20">
          <cell r="C20">
            <v>0</v>
          </cell>
          <cell r="D20">
            <v>0</v>
          </cell>
          <cell r="E20">
            <v>0</v>
          </cell>
          <cell r="F20">
            <v>0</v>
          </cell>
          <cell r="G20">
            <v>0</v>
          </cell>
          <cell r="H20">
            <v>31.439999999999998</v>
          </cell>
          <cell r="I20">
            <v>0</v>
          </cell>
          <cell r="J20">
            <v>0</v>
          </cell>
          <cell r="K20">
            <v>8.83</v>
          </cell>
          <cell r="L20">
            <v>22.61</v>
          </cell>
        </row>
        <row r="21">
          <cell r="C21">
            <v>0</v>
          </cell>
          <cell r="D21">
            <v>0</v>
          </cell>
          <cell r="E21">
            <v>0</v>
          </cell>
          <cell r="F21">
            <v>0</v>
          </cell>
          <cell r="G21">
            <v>0</v>
          </cell>
          <cell r="H21">
            <v>0</v>
          </cell>
          <cell r="I21">
            <v>0</v>
          </cell>
          <cell r="J21">
            <v>0</v>
          </cell>
          <cell r="K21">
            <v>0</v>
          </cell>
          <cell r="L21">
            <v>0</v>
          </cell>
        </row>
        <row r="22">
          <cell r="C22">
            <v>0</v>
          </cell>
          <cell r="H22">
            <v>0</v>
          </cell>
        </row>
        <row r="23">
          <cell r="C23">
            <v>0</v>
          </cell>
          <cell r="H23">
            <v>31.439999999999998</v>
          </cell>
          <cell r="K23">
            <v>8.83</v>
          </cell>
          <cell r="L23">
            <v>22.61</v>
          </cell>
        </row>
      </sheetData>
      <sheetData sheetId="9">
        <row r="1">
          <cell r="U1" t="str">
            <v>Таблица № П1.6.</v>
          </cell>
        </row>
        <row r="2">
          <cell r="A2" t="str">
            <v>Структура полезного отпуска электрической энергии (мощности) по группам потребителей ЭСО</v>
          </cell>
        </row>
        <row r="4">
          <cell r="A4" t="str">
            <v>№ п.п.</v>
          </cell>
          <cell r="B4" t="str">
            <v>Группа потребителей</v>
          </cell>
          <cell r="C4" t="str">
            <v>Объем полезного отпуска электроэнергии, млн.кВтч.</v>
          </cell>
          <cell r="I4" t="str">
            <v xml:space="preserve">Заявленная (расчетная) мощность, тыс.кВт. </v>
          </cell>
          <cell r="O4" t="str">
            <v>Число часов использования, час</v>
          </cell>
          <cell r="P4" t="str">
            <v xml:space="preserve">Доля потребления на разных диапазонах напряжений, % </v>
          </cell>
        </row>
        <row r="5">
          <cell r="C5" t="str">
            <v>Всего</v>
          </cell>
          <cell r="D5" t="str">
            <v>с шин</v>
          </cell>
          <cell r="E5" t="str">
            <v>ВН</v>
          </cell>
          <cell r="F5" t="str">
            <v>СН1</v>
          </cell>
          <cell r="G5" t="str">
            <v>СН2</v>
          </cell>
          <cell r="H5" t="str">
            <v>НН</v>
          </cell>
          <cell r="I5" t="str">
            <v>Всего</v>
          </cell>
          <cell r="J5" t="str">
            <v>с шин</v>
          </cell>
          <cell r="K5" t="str">
            <v>ВН</v>
          </cell>
          <cell r="L5" t="str">
            <v>СН1</v>
          </cell>
          <cell r="M5" t="str">
            <v>СН2</v>
          </cell>
          <cell r="N5" t="str">
            <v>НН</v>
          </cell>
          <cell r="P5" t="str">
            <v>Всего</v>
          </cell>
          <cell r="Q5" t="str">
            <v>с шин</v>
          </cell>
          <cell r="R5" t="str">
            <v>ВН</v>
          </cell>
          <cell r="S5" t="str">
            <v>СН1</v>
          </cell>
          <cell r="T5" t="str">
            <v>СН2</v>
          </cell>
          <cell r="U5" t="str">
            <v>НН</v>
          </cell>
        </row>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row>
        <row r="7">
          <cell r="A7">
            <v>2010</v>
          </cell>
        </row>
        <row r="8">
          <cell r="A8" t="str">
            <v>1.</v>
          </cell>
          <cell r="B8" t="str">
            <v>Базовые потребители</v>
          </cell>
          <cell r="C8">
            <v>0</v>
          </cell>
          <cell r="D8">
            <v>0</v>
          </cell>
          <cell r="E8">
            <v>0</v>
          </cell>
          <cell r="F8">
            <v>0</v>
          </cell>
          <cell r="G8">
            <v>0</v>
          </cell>
          <cell r="H8">
            <v>0</v>
          </cell>
          <cell r="I8">
            <v>0</v>
          </cell>
          <cell r="J8">
            <v>0</v>
          </cell>
          <cell r="K8">
            <v>0</v>
          </cell>
          <cell r="L8">
            <v>0</v>
          </cell>
          <cell r="M8">
            <v>0</v>
          </cell>
          <cell r="N8">
            <v>0</v>
          </cell>
          <cell r="O8" t="e">
            <v>#DIV/0!</v>
          </cell>
          <cell r="P8" t="e">
            <v>#DIV/0!</v>
          </cell>
          <cell r="Q8" t="e">
            <v>#DIV/0!</v>
          </cell>
          <cell r="R8" t="e">
            <v>#DIV/0!</v>
          </cell>
          <cell r="S8" t="e">
            <v>#DIV/0!</v>
          </cell>
          <cell r="T8" t="e">
            <v>#DIV/0!</v>
          </cell>
          <cell r="U8" t="e">
            <v>#DIV/0!</v>
          </cell>
        </row>
        <row r="9">
          <cell r="B9" t="str">
            <v xml:space="preserve">    в том числе:</v>
          </cell>
        </row>
        <row r="10">
          <cell r="C10">
            <v>0</v>
          </cell>
          <cell r="I10">
            <v>0</v>
          </cell>
          <cell r="O10">
            <v>0</v>
          </cell>
          <cell r="P10">
            <v>0</v>
          </cell>
          <cell r="Q10">
            <v>0</v>
          </cell>
          <cell r="R10">
            <v>0</v>
          </cell>
          <cell r="S10">
            <v>0</v>
          </cell>
          <cell r="T10">
            <v>0</v>
          </cell>
          <cell r="U10">
            <v>0</v>
          </cell>
        </row>
        <row r="12">
          <cell r="A12" t="str">
            <v>2.</v>
          </cell>
          <cell r="B12" t="str">
            <v>Население</v>
          </cell>
          <cell r="C12">
            <v>0</v>
          </cell>
          <cell r="I12">
            <v>0</v>
          </cell>
          <cell r="O12" t="e">
            <v>#DIV/0!</v>
          </cell>
          <cell r="P12" t="e">
            <v>#DIV/0!</v>
          </cell>
          <cell r="Q12" t="e">
            <v>#DIV/0!</v>
          </cell>
          <cell r="R12" t="e">
            <v>#DIV/0!</v>
          </cell>
          <cell r="S12" t="e">
            <v>#DIV/0!</v>
          </cell>
          <cell r="T12" t="e">
            <v>#DIV/0!</v>
          </cell>
          <cell r="U12" t="e">
            <v>#DIV/0!</v>
          </cell>
        </row>
        <row r="13">
          <cell r="A13" t="str">
            <v>3.</v>
          </cell>
          <cell r="B13" t="str">
            <v>Прочие потребители</v>
          </cell>
          <cell r="C13">
            <v>0</v>
          </cell>
          <cell r="I13">
            <v>0</v>
          </cell>
          <cell r="O13" t="e">
            <v>#DIV/0!</v>
          </cell>
          <cell r="P13" t="e">
            <v>#DIV/0!</v>
          </cell>
          <cell r="Q13" t="e">
            <v>#DIV/0!</v>
          </cell>
          <cell r="R13" t="e">
            <v>#DIV/0!</v>
          </cell>
          <cell r="S13" t="e">
            <v>#DIV/0!</v>
          </cell>
          <cell r="T13" t="e">
            <v>#DIV/0!</v>
          </cell>
          <cell r="U13" t="e">
            <v>#DIV/0!</v>
          </cell>
        </row>
        <row r="14">
          <cell r="A14" t="str">
            <v>3.1.</v>
          </cell>
          <cell r="B14" t="str">
            <v>Бюджетные потребители</v>
          </cell>
          <cell r="C14">
            <v>0</v>
          </cell>
          <cell r="I14">
            <v>0</v>
          </cell>
          <cell r="O14" t="e">
            <v>#DIV/0!</v>
          </cell>
          <cell r="P14" t="e">
            <v>#DIV/0!</v>
          </cell>
          <cell r="Q14" t="e">
            <v>#DIV/0!</v>
          </cell>
          <cell r="R14" t="e">
            <v>#DIV/0!</v>
          </cell>
          <cell r="S14" t="e">
            <v>#DIV/0!</v>
          </cell>
          <cell r="T14" t="e">
            <v>#DIV/0!</v>
          </cell>
          <cell r="U14" t="e">
            <v>#DIV/0!</v>
          </cell>
        </row>
        <row r="15">
          <cell r="A15" t="str">
            <v>4.</v>
          </cell>
          <cell r="B15" t="str">
            <v>Всего</v>
          </cell>
          <cell r="C15">
            <v>0</v>
          </cell>
          <cell r="D15">
            <v>0</v>
          </cell>
          <cell r="E15">
            <v>0</v>
          </cell>
          <cell r="F15">
            <v>0</v>
          </cell>
          <cell r="G15">
            <v>0</v>
          </cell>
          <cell r="H15">
            <v>0</v>
          </cell>
          <cell r="I15">
            <v>0</v>
          </cell>
          <cell r="J15">
            <v>0</v>
          </cell>
          <cell r="K15">
            <v>0</v>
          </cell>
          <cell r="L15">
            <v>0</v>
          </cell>
          <cell r="M15">
            <v>0</v>
          </cell>
          <cell r="N15">
            <v>0</v>
          </cell>
          <cell r="O15" t="e">
            <v>#DIV/0!</v>
          </cell>
          <cell r="P15" t="e">
            <v>#DIV/0!</v>
          </cell>
          <cell r="Q15" t="e">
            <v>#DIV/0!</v>
          </cell>
          <cell r="R15" t="e">
            <v>#DIV/0!</v>
          </cell>
          <cell r="S15" t="e">
            <v>#DIV/0!</v>
          </cell>
          <cell r="T15" t="e">
            <v>#DIV/0!</v>
          </cell>
          <cell r="U15" t="e">
            <v>#DIV/0!</v>
          </cell>
        </row>
        <row r="16">
          <cell r="A16">
            <v>2011</v>
          </cell>
        </row>
        <row r="17">
          <cell r="A17" t="str">
            <v>1.</v>
          </cell>
          <cell r="B17" t="str">
            <v>Базовые потребители</v>
          </cell>
          <cell r="C17">
            <v>0</v>
          </cell>
          <cell r="D17">
            <v>0</v>
          </cell>
          <cell r="E17">
            <v>0</v>
          </cell>
          <cell r="F17">
            <v>0</v>
          </cell>
          <cell r="G17">
            <v>0</v>
          </cell>
          <cell r="H17">
            <v>0</v>
          </cell>
          <cell r="I17">
            <v>0</v>
          </cell>
          <cell r="J17">
            <v>0</v>
          </cell>
          <cell r="K17">
            <v>0</v>
          </cell>
          <cell r="L17">
            <v>0</v>
          </cell>
          <cell r="M17">
            <v>0</v>
          </cell>
          <cell r="N17">
            <v>0</v>
          </cell>
          <cell r="O17">
            <v>0</v>
          </cell>
          <cell r="P17" t="e">
            <v>#DIV/0!</v>
          </cell>
          <cell r="Q17" t="e">
            <v>#DIV/0!</v>
          </cell>
          <cell r="R17" t="e">
            <v>#DIV/0!</v>
          </cell>
          <cell r="S17" t="e">
            <v>#DIV/0!</v>
          </cell>
          <cell r="T17" t="e">
            <v>#DIV/0!</v>
          </cell>
          <cell r="U17" t="e">
            <v>#DIV/0!</v>
          </cell>
        </row>
        <row r="18">
          <cell r="B18" t="str">
            <v xml:space="preserve">    в том числе:</v>
          </cell>
        </row>
        <row r="19">
          <cell r="C19">
            <v>0</v>
          </cell>
          <cell r="I19">
            <v>0</v>
          </cell>
          <cell r="O19">
            <v>0</v>
          </cell>
          <cell r="P19">
            <v>0</v>
          </cell>
          <cell r="Q19">
            <v>0</v>
          </cell>
          <cell r="R19">
            <v>0</v>
          </cell>
          <cell r="S19">
            <v>0</v>
          </cell>
          <cell r="T19">
            <v>0</v>
          </cell>
          <cell r="U19">
            <v>0</v>
          </cell>
        </row>
        <row r="21">
          <cell r="A21" t="str">
            <v>2.</v>
          </cell>
          <cell r="B21" t="str">
            <v>Население</v>
          </cell>
          <cell r="C21">
            <v>0</v>
          </cell>
          <cell r="I21">
            <v>0</v>
          </cell>
          <cell r="O21">
            <v>0</v>
          </cell>
          <cell r="P21" t="e">
            <v>#DIV/0!</v>
          </cell>
          <cell r="Q21" t="e">
            <v>#DIV/0!</v>
          </cell>
          <cell r="R21" t="e">
            <v>#DIV/0!</v>
          </cell>
          <cell r="S21" t="e">
            <v>#DIV/0!</v>
          </cell>
          <cell r="T21" t="e">
            <v>#DIV/0!</v>
          </cell>
          <cell r="U21" t="e">
            <v>#DIV/0!</v>
          </cell>
        </row>
        <row r="22">
          <cell r="A22" t="str">
            <v>3.</v>
          </cell>
          <cell r="B22" t="str">
            <v>Прочие потребители</v>
          </cell>
          <cell r="C22">
            <v>0</v>
          </cell>
          <cell r="I22">
            <v>0</v>
          </cell>
          <cell r="O22">
            <v>0</v>
          </cell>
          <cell r="P22" t="e">
            <v>#DIV/0!</v>
          </cell>
          <cell r="Q22" t="e">
            <v>#DIV/0!</v>
          </cell>
          <cell r="R22" t="e">
            <v>#DIV/0!</v>
          </cell>
          <cell r="S22" t="e">
            <v>#DIV/0!</v>
          </cell>
          <cell r="T22" t="e">
            <v>#DIV/0!</v>
          </cell>
          <cell r="U22" t="e">
            <v>#DIV/0!</v>
          </cell>
        </row>
        <row r="23">
          <cell r="A23" t="str">
            <v>3.1.</v>
          </cell>
          <cell r="B23" t="str">
            <v>Бюджетные потребители</v>
          </cell>
          <cell r="C23">
            <v>0</v>
          </cell>
          <cell r="I23">
            <v>0</v>
          </cell>
          <cell r="O23">
            <v>0</v>
          </cell>
          <cell r="P23" t="e">
            <v>#DIV/0!</v>
          </cell>
          <cell r="Q23" t="e">
            <v>#DIV/0!</v>
          </cell>
          <cell r="R23" t="e">
            <v>#DIV/0!</v>
          </cell>
          <cell r="S23" t="e">
            <v>#DIV/0!</v>
          </cell>
          <cell r="T23" t="e">
            <v>#DIV/0!</v>
          </cell>
          <cell r="U23" t="e">
            <v>#DIV/0!</v>
          </cell>
        </row>
        <row r="24">
          <cell r="A24" t="str">
            <v>4.</v>
          </cell>
          <cell r="B24" t="str">
            <v>Всего</v>
          </cell>
          <cell r="C24">
            <v>0</v>
          </cell>
          <cell r="D24">
            <v>0</v>
          </cell>
          <cell r="E24">
            <v>0</v>
          </cell>
          <cell r="F24">
            <v>0</v>
          </cell>
          <cell r="G24">
            <v>0</v>
          </cell>
          <cell r="H24">
            <v>0</v>
          </cell>
          <cell r="I24">
            <v>0</v>
          </cell>
          <cell r="J24">
            <v>0</v>
          </cell>
          <cell r="K24">
            <v>0</v>
          </cell>
          <cell r="L24">
            <v>0</v>
          </cell>
          <cell r="M24">
            <v>0</v>
          </cell>
          <cell r="N24">
            <v>0</v>
          </cell>
          <cell r="O24">
            <v>0</v>
          </cell>
          <cell r="P24" t="e">
            <v>#DIV/0!</v>
          </cell>
          <cell r="Q24" t="e">
            <v>#DIV/0!</v>
          </cell>
          <cell r="R24" t="e">
            <v>#DIV/0!</v>
          </cell>
          <cell r="S24" t="e">
            <v>#DIV/0!</v>
          </cell>
          <cell r="T24" t="e">
            <v>#DIV/0!</v>
          </cell>
          <cell r="U24" t="e">
            <v>#DIV/0!</v>
          </cell>
        </row>
      </sheetData>
      <sheetData sheetId="10">
        <row r="1">
          <cell r="S1" t="str">
            <v>Таблица № П1.7.</v>
          </cell>
        </row>
        <row r="2">
          <cell r="A2" t="str">
            <v>Расчет полезного отпуска тепловой энергии по ЭСО</v>
          </cell>
        </row>
        <row r="5">
          <cell r="B5" t="str">
            <v>Всего</v>
          </cell>
        </row>
        <row r="6">
          <cell r="S6" t="str">
            <v>тыс. Гкал</v>
          </cell>
        </row>
        <row r="7">
          <cell r="A7" t="str">
            <v>№ п.п.</v>
          </cell>
          <cell r="B7" t="str">
            <v>Показатели</v>
          </cell>
          <cell r="D7">
            <v>2010</v>
          </cell>
          <cell r="L7">
            <v>2011</v>
          </cell>
        </row>
        <row r="8">
          <cell r="D8" t="str">
            <v>всего</v>
          </cell>
          <cell r="E8" t="str">
            <v>в том числе</v>
          </cell>
          <cell r="L8" t="str">
            <v>всего</v>
          </cell>
          <cell r="M8" t="str">
            <v>в том числе</v>
          </cell>
        </row>
        <row r="9">
          <cell r="E9" t="str">
            <v>горячая вода</v>
          </cell>
          <cell r="F9" t="str">
            <v>отборный пар</v>
          </cell>
          <cell r="G9" t="str">
            <v>в том числе</v>
          </cell>
          <cell r="M9" t="str">
            <v>горячая вода</v>
          </cell>
          <cell r="N9" t="str">
            <v>отборный пар</v>
          </cell>
          <cell r="O9" t="str">
            <v>в том числе</v>
          </cell>
        </row>
        <row r="10">
          <cell r="G10" t="str">
            <v>1,2-2,5 кг/см2</v>
          </cell>
          <cell r="H10" t="str">
            <v>2,5-7,0 кг/см2</v>
          </cell>
          <cell r="I10" t="str">
            <v>7,0-13,0 кг/см2</v>
          </cell>
          <cell r="J10" t="str">
            <v>&gt;13 кг/см2</v>
          </cell>
          <cell r="K10" t="str">
            <v>острый и редуцированный</v>
          </cell>
          <cell r="O10" t="str">
            <v>1,2-2,5 кг/см2</v>
          </cell>
          <cell r="P10" t="str">
            <v>2,5-7,0 кг/см2</v>
          </cell>
          <cell r="Q10" t="str">
            <v>7,0-13,0 кг/см2</v>
          </cell>
          <cell r="R10" t="str">
            <v>&gt;13 кг/см2</v>
          </cell>
          <cell r="S10" t="str">
            <v>острый и редуцированный</v>
          </cell>
        </row>
        <row r="11">
          <cell r="D11" t="str">
            <v>Всего</v>
          </cell>
          <cell r="E11" t="str">
            <v>Горячая вода</v>
          </cell>
          <cell r="F11" t="str">
            <v>Отборный пар</v>
          </cell>
          <cell r="G11" t="str">
            <v>Пар 1,2-2,5 кгс/см2</v>
          </cell>
          <cell r="H11" t="str">
            <v>Пар 2,5-7,0 кгс/см2</v>
          </cell>
          <cell r="I11" t="str">
            <v>Пар 7,0-13,0 кгс/см2</v>
          </cell>
          <cell r="J11" t="str">
            <v>Пар больше 13 кгс/см2</v>
          </cell>
          <cell r="K11" t="str">
            <v>Острый и редуцированный пар</v>
          </cell>
          <cell r="L11" t="str">
            <v>Всего</v>
          </cell>
          <cell r="M11" t="str">
            <v>Горячая вода</v>
          </cell>
          <cell r="N11" t="str">
            <v>Отборный пар</v>
          </cell>
          <cell r="O11" t="str">
            <v>Пар 1,2-2,5 кгс/см2</v>
          </cell>
          <cell r="P11" t="str">
            <v>Пар 2,5-7,0 кгс/см2</v>
          </cell>
          <cell r="Q11" t="str">
            <v>Пар 7,0-13,0 кгс/см2</v>
          </cell>
          <cell r="R11" t="str">
            <v>Пар больше 13 кгс/см2</v>
          </cell>
          <cell r="S11" t="str">
            <v>Острый и редуцированный пар</v>
          </cell>
        </row>
        <row r="12">
          <cell r="D12">
            <v>2010</v>
          </cell>
          <cell r="E12">
            <v>2010</v>
          </cell>
          <cell r="F12">
            <v>2010</v>
          </cell>
          <cell r="G12">
            <v>2010</v>
          </cell>
          <cell r="H12">
            <v>2010</v>
          </cell>
          <cell r="I12">
            <v>2010</v>
          </cell>
          <cell r="J12">
            <v>2010</v>
          </cell>
          <cell r="K12">
            <v>2010</v>
          </cell>
          <cell r="L12">
            <v>2011</v>
          </cell>
          <cell r="M12">
            <v>2011</v>
          </cell>
          <cell r="N12">
            <v>2011</v>
          </cell>
          <cell r="O12">
            <v>2011</v>
          </cell>
          <cell r="P12">
            <v>2011</v>
          </cell>
          <cell r="Q12">
            <v>2011</v>
          </cell>
          <cell r="R12">
            <v>2011</v>
          </cell>
          <cell r="S12">
            <v>2011</v>
          </cell>
        </row>
        <row r="13">
          <cell r="A13">
            <v>1</v>
          </cell>
          <cell r="B13">
            <v>2</v>
          </cell>
          <cell r="C13" t="str">
            <v>СЦТ</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row>
        <row r="14">
          <cell r="A14" t="str">
            <v>1.</v>
          </cell>
          <cell r="B14" t="str">
            <v>Отпуск теплоэнергии</v>
          </cell>
          <cell r="C14" t="str">
            <v>Всего</v>
          </cell>
          <cell r="D14">
            <v>0</v>
          </cell>
          <cell r="F14">
            <v>0</v>
          </cell>
          <cell r="L14">
            <v>0</v>
          </cell>
          <cell r="N14">
            <v>0</v>
          </cell>
        </row>
        <row r="15">
          <cell r="B15" t="str">
            <v>- с коллекторов ТЭС</v>
          </cell>
          <cell r="C15" t="str">
            <v>Всего</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6">
          <cell r="B16" t="str">
            <v xml:space="preserve">    в том числе:</v>
          </cell>
        </row>
        <row r="17">
          <cell r="C17">
            <v>0</v>
          </cell>
          <cell r="D17">
            <v>0</v>
          </cell>
          <cell r="E17">
            <v>0</v>
          </cell>
          <cell r="F17">
            <v>0</v>
          </cell>
          <cell r="L17">
            <v>0</v>
          </cell>
          <cell r="M17">
            <v>0</v>
          </cell>
          <cell r="N17">
            <v>0</v>
          </cell>
        </row>
        <row r="19">
          <cell r="B19" t="str">
            <v>- от котельных</v>
          </cell>
          <cell r="C19" t="str">
            <v>Всего</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B20" t="str">
            <v xml:space="preserve">    в том числе:</v>
          </cell>
        </row>
        <row r="21">
          <cell r="C21">
            <v>0</v>
          </cell>
          <cell r="D21">
            <v>0</v>
          </cell>
          <cell r="F21">
            <v>0</v>
          </cell>
          <cell r="L21">
            <v>0</v>
          </cell>
          <cell r="N21">
            <v>0</v>
          </cell>
        </row>
        <row r="23">
          <cell r="B23" t="str">
            <v>- от электробойлерных</v>
          </cell>
          <cell r="C23" t="str">
            <v>Всего</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 xml:space="preserve">    в том числе:</v>
          </cell>
        </row>
        <row r="25">
          <cell r="C25">
            <v>0</v>
          </cell>
          <cell r="D25">
            <v>0</v>
          </cell>
          <cell r="F25">
            <v>0</v>
          </cell>
          <cell r="L25">
            <v>0</v>
          </cell>
          <cell r="N25">
            <v>0</v>
          </cell>
        </row>
        <row r="27">
          <cell r="B27" t="str">
            <v xml:space="preserve">    в том числе по СЦТ</v>
          </cell>
        </row>
        <row r="28">
          <cell r="D28">
            <v>0</v>
          </cell>
          <cell r="F28">
            <v>0</v>
          </cell>
          <cell r="L28">
            <v>0</v>
          </cell>
          <cell r="N28">
            <v>0</v>
          </cell>
        </row>
        <row r="30">
          <cell r="A30" t="str">
            <v>2.</v>
          </cell>
          <cell r="B30" t="str">
            <v>Покупная теплоэнергия</v>
          </cell>
          <cell r="C30" t="str">
            <v>Всего</v>
          </cell>
          <cell r="D30">
            <v>0</v>
          </cell>
          <cell r="F30">
            <v>0</v>
          </cell>
          <cell r="L30">
            <v>0</v>
          </cell>
          <cell r="N30">
            <v>0</v>
          </cell>
        </row>
        <row r="31">
          <cell r="A31" t="str">
            <v>3.</v>
          </cell>
          <cell r="B31" t="str">
            <v>Отпуск теплоэнергии в сеть ЭСО (п.1+п.2)</v>
          </cell>
          <cell r="C31" t="str">
            <v>Всего</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row r="32">
          <cell r="B32" t="str">
            <v xml:space="preserve">    в том числе:</v>
          </cell>
        </row>
        <row r="33">
          <cell r="D33">
            <v>0</v>
          </cell>
          <cell r="F33">
            <v>0</v>
          </cell>
          <cell r="L33">
            <v>0</v>
          </cell>
          <cell r="N33">
            <v>0</v>
          </cell>
        </row>
        <row r="35">
          <cell r="A35" t="str">
            <v>4.</v>
          </cell>
          <cell r="B35" t="str">
            <v>Потери теплоэнергии в сети ЭСО</v>
          </cell>
          <cell r="C35" t="str">
            <v>Всего</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row>
        <row r="36">
          <cell r="B36" t="str">
            <v xml:space="preserve">    в том числе:</v>
          </cell>
        </row>
        <row r="37">
          <cell r="D37">
            <v>0</v>
          </cell>
          <cell r="F37">
            <v>0</v>
          </cell>
          <cell r="L37">
            <v>0</v>
          </cell>
          <cell r="N37">
            <v>0</v>
          </cell>
        </row>
        <row r="39">
          <cell r="B39" t="str">
            <v>То же в % к отпуску в сеть</v>
          </cell>
          <cell r="C39" t="str">
            <v>Всего</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row>
        <row r="40">
          <cell r="B40" t="str">
            <v xml:space="preserve">    в том числе:</v>
          </cell>
        </row>
        <row r="41">
          <cell r="D41" t="e">
            <v>#NAME?</v>
          </cell>
          <cell r="E41" t="e">
            <v>#NAME?</v>
          </cell>
          <cell r="F41" t="e">
            <v>#NAME?</v>
          </cell>
          <cell r="G41" t="e">
            <v>#NAME?</v>
          </cell>
          <cell r="H41" t="e">
            <v>#NAME?</v>
          </cell>
          <cell r="I41" t="e">
            <v>#NAME?</v>
          </cell>
          <cell r="J41" t="e">
            <v>#NAME?</v>
          </cell>
          <cell r="K41" t="e">
            <v>#NAME?</v>
          </cell>
          <cell r="L41" t="e">
            <v>#NAME?</v>
          </cell>
          <cell r="M41" t="e">
            <v>#NAME?</v>
          </cell>
          <cell r="N41" t="e">
            <v>#NAME?</v>
          </cell>
          <cell r="O41" t="e">
            <v>#NAME?</v>
          </cell>
          <cell r="P41" t="e">
            <v>#NAME?</v>
          </cell>
          <cell r="Q41" t="e">
            <v>#NAME?</v>
          </cell>
          <cell r="R41" t="e">
            <v>#NAME?</v>
          </cell>
          <cell r="S41" t="e">
            <v>#NAME?</v>
          </cell>
        </row>
        <row r="43">
          <cell r="A43" t="str">
            <v>5.</v>
          </cell>
          <cell r="B43" t="str">
            <v>Полезный отпуск теплоэнергии ЭСО (п.3 - п.4)</v>
          </cell>
          <cell r="C43" t="str">
            <v>Всего</v>
          </cell>
          <cell r="D43">
            <v>0</v>
          </cell>
          <cell r="E43" t="e">
            <v>#NAME?</v>
          </cell>
          <cell r="F43" t="e">
            <v>#NAME?</v>
          </cell>
          <cell r="G43" t="e">
            <v>#NAME?</v>
          </cell>
          <cell r="H43" t="e">
            <v>#NAME?</v>
          </cell>
          <cell r="I43" t="e">
            <v>#NAME?</v>
          </cell>
          <cell r="J43" t="e">
            <v>#NAME?</v>
          </cell>
          <cell r="K43" t="e">
            <v>#NAME?</v>
          </cell>
          <cell r="L43">
            <v>0</v>
          </cell>
          <cell r="M43" t="e">
            <v>#NAME?</v>
          </cell>
          <cell r="N43" t="e">
            <v>#NAME?</v>
          </cell>
          <cell r="O43" t="e">
            <v>#NAME?</v>
          </cell>
          <cell r="P43" t="e">
            <v>#NAME?</v>
          </cell>
          <cell r="Q43" t="e">
            <v>#NAME?</v>
          </cell>
          <cell r="R43" t="e">
            <v>#NAME?</v>
          </cell>
          <cell r="S43" t="e">
            <v>#NAME?</v>
          </cell>
        </row>
        <row r="44">
          <cell r="B44" t="str">
            <v xml:space="preserve">    в том числе:</v>
          </cell>
        </row>
        <row r="45">
          <cell r="D45" t="e">
            <v>#NAME?</v>
          </cell>
          <cell r="E45" t="e">
            <v>#NAME?</v>
          </cell>
          <cell r="F45" t="e">
            <v>#NAME?</v>
          </cell>
          <cell r="G45" t="e">
            <v>#NAME?</v>
          </cell>
          <cell r="H45" t="e">
            <v>#NAME?</v>
          </cell>
          <cell r="I45" t="e">
            <v>#NAME?</v>
          </cell>
          <cell r="J45" t="e">
            <v>#NAME?</v>
          </cell>
          <cell r="K45" t="e">
            <v>#NAME?</v>
          </cell>
          <cell r="L45" t="e">
            <v>#NAME?</v>
          </cell>
          <cell r="M45" t="e">
            <v>#NAME?</v>
          </cell>
          <cell r="N45" t="e">
            <v>#NAME?</v>
          </cell>
          <cell r="O45" t="e">
            <v>#NAME?</v>
          </cell>
          <cell r="P45" t="e">
            <v>#NAME?</v>
          </cell>
          <cell r="Q45" t="e">
            <v>#NAME?</v>
          </cell>
          <cell r="R45" t="e">
            <v>#NAME?</v>
          </cell>
          <cell r="S45" t="e">
            <v>#NAME?</v>
          </cell>
        </row>
        <row r="47">
          <cell r="B47" t="str">
            <v>Полезный отпуск от коллекторов</v>
          </cell>
          <cell r="C47" t="str">
            <v>Всего</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row>
        <row r="48">
          <cell r="B48" t="str">
            <v xml:space="preserve">    в том числе:</v>
          </cell>
        </row>
        <row r="49">
          <cell r="D49">
            <v>0</v>
          </cell>
          <cell r="F49">
            <v>0</v>
          </cell>
          <cell r="L49">
            <v>0</v>
          </cell>
          <cell r="N49">
            <v>0</v>
          </cell>
        </row>
      </sheetData>
      <sheetData sheetId="11">
        <row r="1">
          <cell r="J1" t="str">
            <v>Таблица № П1.8.</v>
          </cell>
        </row>
        <row r="2">
          <cell r="A2" t="str">
            <v>Структура полезного отпуска тепловой энергии (мощности) по группам потребителей по ЭСО - всего</v>
          </cell>
        </row>
        <row r="5">
          <cell r="B5" t="str">
            <v>Всего</v>
          </cell>
        </row>
        <row r="7">
          <cell r="A7" t="str">
            <v>№</v>
          </cell>
          <cell r="B7" t="str">
            <v>Потребители</v>
          </cell>
          <cell r="G7">
            <v>2010</v>
          </cell>
          <cell r="I7">
            <v>2011</v>
          </cell>
        </row>
        <row r="8">
          <cell r="G8">
            <v>2010</v>
          </cell>
          <cell r="H8">
            <v>2010</v>
          </cell>
          <cell r="I8">
            <v>2011</v>
          </cell>
          <cell r="J8">
            <v>2011</v>
          </cell>
        </row>
        <row r="9">
          <cell r="G9" t="str">
            <v>Мощность, Гкал/час</v>
          </cell>
          <cell r="H9" t="str">
            <v>Энергия, тыс.Гкал.</v>
          </cell>
          <cell r="I9" t="str">
            <v>Мощность, Гкал/час</v>
          </cell>
          <cell r="J9" t="str">
            <v>Энергия, тыс.Гкал.</v>
          </cell>
        </row>
        <row r="10">
          <cell r="A10">
            <v>1</v>
          </cell>
          <cell r="B10">
            <v>2</v>
          </cell>
          <cell r="C10" t="str">
            <v>СЦТ</v>
          </cell>
          <cell r="D10" t="str">
            <v>ПОТ</v>
          </cell>
          <cell r="E10" t="str">
            <v>ПАР</v>
          </cell>
          <cell r="F10" t="str">
            <v>Строка</v>
          </cell>
          <cell r="G10">
            <v>3</v>
          </cell>
          <cell r="H10">
            <v>4</v>
          </cell>
          <cell r="I10">
            <v>5</v>
          </cell>
          <cell r="J10">
            <v>6</v>
          </cell>
        </row>
        <row r="11">
          <cell r="A11" t="str">
            <v>1.</v>
          </cell>
          <cell r="B11" t="str">
            <v>Всего отпущено потребителям</v>
          </cell>
          <cell r="C11" t="str">
            <v>Всего</v>
          </cell>
          <cell r="D11" t="str">
            <v>Всего</v>
          </cell>
          <cell r="E11" t="str">
            <v>Всего</v>
          </cell>
          <cell r="F11" t="str">
            <v>1</v>
          </cell>
          <cell r="G11" t="e">
            <v>#NAME?</v>
          </cell>
          <cell r="H11" t="e">
            <v>#NAME?</v>
          </cell>
          <cell r="I11" t="e">
            <v>#NAME?</v>
          </cell>
          <cell r="J11" t="e">
            <v>#NAME?</v>
          </cell>
        </row>
        <row r="12">
          <cell r="B12" t="str">
            <v>Горячая вода c коллекторов</v>
          </cell>
          <cell r="C12" t="str">
            <v>Всего</v>
          </cell>
          <cell r="D12" t="str">
            <v>Всего</v>
          </cell>
          <cell r="E12" t="str">
            <v>Горячая вода c коллекторов</v>
          </cell>
          <cell r="F12" t="str">
            <v>2</v>
          </cell>
          <cell r="G12" t="e">
            <v>#NAME?</v>
          </cell>
          <cell r="H12" t="e">
            <v>#NAME?</v>
          </cell>
          <cell r="I12" t="e">
            <v>#NAME?</v>
          </cell>
          <cell r="J12" t="e">
            <v>#NAME?</v>
          </cell>
        </row>
        <row r="13">
          <cell r="B13" t="str">
            <v>Горячая вода с тепловых сетей</v>
          </cell>
          <cell r="C13" t="str">
            <v>Всего</v>
          </cell>
          <cell r="D13" t="str">
            <v>Всего</v>
          </cell>
          <cell r="E13" t="str">
            <v>Горячая вода с тепловых сетей</v>
          </cell>
          <cell r="F13" t="str">
            <v>3</v>
          </cell>
          <cell r="G13" t="e">
            <v>#NAME?</v>
          </cell>
          <cell r="H13" t="e">
            <v>#NAME?</v>
          </cell>
          <cell r="I13" t="e">
            <v>#NAME?</v>
          </cell>
          <cell r="J13" t="e">
            <v>#NAME?</v>
          </cell>
        </row>
        <row r="14">
          <cell r="B14" t="str">
            <v>Отборный пар</v>
          </cell>
          <cell r="C14" t="str">
            <v>Всего</v>
          </cell>
          <cell r="D14" t="str">
            <v>Всего</v>
          </cell>
          <cell r="E14" t="str">
            <v>Отборный пар</v>
          </cell>
          <cell r="F14" t="str">
            <v>4</v>
          </cell>
          <cell r="G14" t="e">
            <v>#NAME?</v>
          </cell>
          <cell r="H14" t="e">
            <v>#NAME?</v>
          </cell>
          <cell r="I14" t="e">
            <v>#NAME?</v>
          </cell>
          <cell r="J14" t="e">
            <v>#NAME?</v>
          </cell>
        </row>
        <row r="15">
          <cell r="B15" t="str">
            <v xml:space="preserve"> - от 1,2 до 2,5 кг./кв.см.</v>
          </cell>
          <cell r="C15" t="str">
            <v>Всего</v>
          </cell>
          <cell r="D15" t="str">
            <v>Всего</v>
          </cell>
          <cell r="E15" t="str">
            <v>Пар 1,2-2,5 кгс/см2</v>
          </cell>
          <cell r="F15" t="str">
            <v>5</v>
          </cell>
          <cell r="G15" t="e">
            <v>#NAME?</v>
          </cell>
          <cell r="H15" t="e">
            <v>#NAME?</v>
          </cell>
          <cell r="I15" t="e">
            <v>#NAME?</v>
          </cell>
          <cell r="J15" t="e">
            <v>#NAME?</v>
          </cell>
        </row>
        <row r="16">
          <cell r="B16" t="str">
            <v xml:space="preserve"> - от 2,5 до 7,0 кг./кв.см.</v>
          </cell>
          <cell r="C16" t="str">
            <v>Всего</v>
          </cell>
          <cell r="D16" t="str">
            <v>Всего</v>
          </cell>
          <cell r="E16" t="str">
            <v>Пар 2,5-7,0 кгс/см2</v>
          </cell>
          <cell r="F16" t="str">
            <v>6</v>
          </cell>
          <cell r="G16" t="e">
            <v>#NAME?</v>
          </cell>
          <cell r="H16" t="e">
            <v>#NAME?</v>
          </cell>
          <cell r="I16" t="e">
            <v>#NAME?</v>
          </cell>
          <cell r="J16" t="e">
            <v>#NAME?</v>
          </cell>
        </row>
        <row r="17">
          <cell r="B17" t="str">
            <v xml:space="preserve"> - от 7,0 до 13,0 кг./кв.см.</v>
          </cell>
          <cell r="C17" t="str">
            <v>Всего</v>
          </cell>
          <cell r="D17" t="str">
            <v>Всего</v>
          </cell>
          <cell r="E17" t="str">
            <v>Пар 7,0-13,0 кгс/см2</v>
          </cell>
          <cell r="F17" t="str">
            <v>7</v>
          </cell>
          <cell r="G17" t="e">
            <v>#NAME?</v>
          </cell>
          <cell r="H17" t="e">
            <v>#NAME?</v>
          </cell>
          <cell r="I17" t="e">
            <v>#NAME?</v>
          </cell>
          <cell r="J17" t="e">
            <v>#NAME?</v>
          </cell>
        </row>
        <row r="18">
          <cell r="B18" t="str">
            <v xml:space="preserve"> - свыше 13,0 кг./кв.см.</v>
          </cell>
          <cell r="C18" t="str">
            <v>Всего</v>
          </cell>
          <cell r="D18" t="str">
            <v>Всего</v>
          </cell>
          <cell r="E18" t="str">
            <v>Пар больше 13 кгс/см2</v>
          </cell>
          <cell r="F18" t="str">
            <v>8</v>
          </cell>
          <cell r="G18" t="e">
            <v>#NAME?</v>
          </cell>
          <cell r="H18" t="e">
            <v>#NAME?</v>
          </cell>
          <cell r="I18" t="e">
            <v>#NAME?</v>
          </cell>
          <cell r="J18" t="e">
            <v>#NAME?</v>
          </cell>
        </row>
        <row r="19">
          <cell r="B19" t="str">
            <v>Острый и редуцированный</v>
          </cell>
          <cell r="C19" t="str">
            <v>Всего</v>
          </cell>
          <cell r="D19" t="str">
            <v>Всего</v>
          </cell>
          <cell r="E19" t="str">
            <v>Острый и редуцированный пар</v>
          </cell>
          <cell r="F19" t="str">
            <v>9</v>
          </cell>
          <cell r="G19" t="e">
            <v>#NAME?</v>
          </cell>
          <cell r="H19" t="e">
            <v>#NAME?</v>
          </cell>
          <cell r="I19" t="e">
            <v>#NAME?</v>
          </cell>
          <cell r="J19" t="e">
            <v>#NAME?</v>
          </cell>
        </row>
        <row r="20">
          <cell r="A20" t="str">
            <v>1.1.</v>
          </cell>
          <cell r="B20" t="str">
            <v>Бюджетные потребители</v>
          </cell>
          <cell r="C20" t="str">
            <v>Всего</v>
          </cell>
          <cell r="D20" t="str">
            <v>Бюджетные потребители</v>
          </cell>
          <cell r="E20" t="str">
            <v>Всего</v>
          </cell>
          <cell r="F20" t="str">
            <v>10</v>
          </cell>
          <cell r="G20" t="e">
            <v>#NAME?</v>
          </cell>
          <cell r="H20" t="e">
            <v>#NAME?</v>
          </cell>
          <cell r="I20" t="e">
            <v>#NAME?</v>
          </cell>
          <cell r="J20" t="e">
            <v>#NAME?</v>
          </cell>
        </row>
        <row r="21">
          <cell r="B21" t="str">
            <v>Горячая вода c коллекторов</v>
          </cell>
          <cell r="C21" t="str">
            <v>Всего</v>
          </cell>
          <cell r="D21" t="str">
            <v>Бюджетные потребители</v>
          </cell>
          <cell r="E21" t="str">
            <v>Горячая вода c коллекторов</v>
          </cell>
          <cell r="F21" t="str">
            <v>11</v>
          </cell>
          <cell r="G21" t="e">
            <v>#NAME?</v>
          </cell>
          <cell r="H21" t="e">
            <v>#NAME?</v>
          </cell>
          <cell r="I21" t="e">
            <v>#NAME?</v>
          </cell>
          <cell r="J21" t="e">
            <v>#NAME?</v>
          </cell>
        </row>
        <row r="22">
          <cell r="B22" t="str">
            <v>Горячая вода с тепловых сетей</v>
          </cell>
          <cell r="C22" t="str">
            <v>Всего</v>
          </cell>
          <cell r="D22" t="str">
            <v>Бюджетные потребители</v>
          </cell>
          <cell r="E22" t="str">
            <v>Горячая вода с тепловых сетей</v>
          </cell>
          <cell r="F22" t="str">
            <v>12</v>
          </cell>
          <cell r="G22" t="e">
            <v>#NAME?</v>
          </cell>
          <cell r="H22" t="e">
            <v>#NAME?</v>
          </cell>
          <cell r="I22" t="e">
            <v>#NAME?</v>
          </cell>
          <cell r="J22" t="e">
            <v>#NAME?</v>
          </cell>
        </row>
        <row r="23">
          <cell r="B23" t="str">
            <v>Отборный пар</v>
          </cell>
          <cell r="C23" t="str">
            <v>Всего</v>
          </cell>
          <cell r="D23" t="str">
            <v>Бюджетные потребители</v>
          </cell>
          <cell r="E23" t="str">
            <v>Отборный пар</v>
          </cell>
          <cell r="F23" t="str">
            <v>13</v>
          </cell>
          <cell r="G23" t="e">
            <v>#NAME?</v>
          </cell>
          <cell r="H23" t="e">
            <v>#NAME?</v>
          </cell>
          <cell r="I23" t="e">
            <v>#NAME?</v>
          </cell>
          <cell r="J23" t="e">
            <v>#NAME?</v>
          </cell>
        </row>
        <row r="24">
          <cell r="B24" t="str">
            <v xml:space="preserve"> - от 1,2 до 2,5 кг./кв.см.</v>
          </cell>
          <cell r="C24" t="str">
            <v>Всего</v>
          </cell>
          <cell r="D24" t="str">
            <v>Бюджетные потребители</v>
          </cell>
          <cell r="E24" t="str">
            <v>Пар 1,2-2,5 кгс/см2</v>
          </cell>
          <cell r="F24" t="str">
            <v>14</v>
          </cell>
          <cell r="G24" t="e">
            <v>#NAME?</v>
          </cell>
          <cell r="H24" t="e">
            <v>#NAME?</v>
          </cell>
          <cell r="I24" t="e">
            <v>#NAME?</v>
          </cell>
          <cell r="J24" t="e">
            <v>#NAME?</v>
          </cell>
        </row>
        <row r="25">
          <cell r="B25" t="str">
            <v xml:space="preserve"> - от 2,5 до 7,0 кг./кв.см.</v>
          </cell>
          <cell r="C25" t="str">
            <v>Всего</v>
          </cell>
          <cell r="D25" t="str">
            <v>Бюджетные потребители</v>
          </cell>
          <cell r="E25" t="str">
            <v>Пар 2,5-7,0 кгс/см2</v>
          </cell>
          <cell r="F25" t="str">
            <v>15</v>
          </cell>
          <cell r="G25" t="e">
            <v>#NAME?</v>
          </cell>
          <cell r="H25" t="e">
            <v>#NAME?</v>
          </cell>
          <cell r="I25" t="e">
            <v>#NAME?</v>
          </cell>
          <cell r="J25" t="e">
            <v>#NAME?</v>
          </cell>
        </row>
        <row r="26">
          <cell r="B26" t="str">
            <v xml:space="preserve"> - от 7,0 до 13,0 кг./кв.см.</v>
          </cell>
          <cell r="C26" t="str">
            <v>Всего</v>
          </cell>
          <cell r="D26" t="str">
            <v>Бюджетные потребители</v>
          </cell>
          <cell r="E26" t="str">
            <v>Пар 7,0-13,0 кгс/см2</v>
          </cell>
          <cell r="F26" t="str">
            <v>16</v>
          </cell>
          <cell r="G26" t="e">
            <v>#NAME?</v>
          </cell>
          <cell r="H26" t="e">
            <v>#NAME?</v>
          </cell>
          <cell r="I26" t="e">
            <v>#NAME?</v>
          </cell>
          <cell r="J26" t="e">
            <v>#NAME?</v>
          </cell>
        </row>
        <row r="27">
          <cell r="B27" t="str">
            <v xml:space="preserve"> - свыше 13,0 кг./кв.см.</v>
          </cell>
          <cell r="C27" t="str">
            <v>Всего</v>
          </cell>
          <cell r="D27" t="str">
            <v>Бюджетные потребители</v>
          </cell>
          <cell r="E27" t="str">
            <v>Пар больше 13 кгс/см2</v>
          </cell>
          <cell r="F27" t="str">
            <v>17</v>
          </cell>
          <cell r="G27" t="e">
            <v>#NAME?</v>
          </cell>
          <cell r="H27" t="e">
            <v>#NAME?</v>
          </cell>
          <cell r="I27" t="e">
            <v>#NAME?</v>
          </cell>
          <cell r="J27" t="e">
            <v>#NAME?</v>
          </cell>
        </row>
        <row r="28">
          <cell r="B28" t="str">
            <v>Острый и редуцированный</v>
          </cell>
          <cell r="C28" t="str">
            <v>Всего</v>
          </cell>
          <cell r="D28" t="str">
            <v>Бюджетные потребители</v>
          </cell>
          <cell r="E28" t="str">
            <v>Острый и редуцированный пар</v>
          </cell>
          <cell r="F28" t="str">
            <v>18</v>
          </cell>
          <cell r="G28" t="e">
            <v>#NAME?</v>
          </cell>
          <cell r="H28" t="e">
            <v>#NAME?</v>
          </cell>
          <cell r="I28" t="e">
            <v>#NAME?</v>
          </cell>
          <cell r="J28" t="e">
            <v>#NAME?</v>
          </cell>
        </row>
        <row r="29">
          <cell r="A29" t="str">
            <v>1.2.</v>
          </cell>
          <cell r="B29" t="str">
            <v>Прочие потребители</v>
          </cell>
          <cell r="C29" t="str">
            <v>Всего</v>
          </cell>
          <cell r="D29" t="str">
            <v>Прочие потребители</v>
          </cell>
          <cell r="E29" t="str">
            <v>Всего</v>
          </cell>
          <cell r="F29" t="str">
            <v>19</v>
          </cell>
          <cell r="G29" t="e">
            <v>#NAME?</v>
          </cell>
          <cell r="H29" t="e">
            <v>#NAME?</v>
          </cell>
          <cell r="I29" t="e">
            <v>#NAME?</v>
          </cell>
          <cell r="J29" t="e">
            <v>#NAME?</v>
          </cell>
        </row>
        <row r="30">
          <cell r="B30" t="str">
            <v>Горячая вода c коллекторов</v>
          </cell>
          <cell r="C30" t="str">
            <v>Всего</v>
          </cell>
          <cell r="D30" t="str">
            <v>Прочие потребители</v>
          </cell>
          <cell r="E30" t="str">
            <v>Горячая вода c коллекторов</v>
          </cell>
          <cell r="F30" t="str">
            <v>20</v>
          </cell>
          <cell r="G30" t="e">
            <v>#NAME?</v>
          </cell>
          <cell r="H30" t="e">
            <v>#NAME?</v>
          </cell>
          <cell r="I30" t="e">
            <v>#NAME?</v>
          </cell>
          <cell r="J30" t="e">
            <v>#NAME?</v>
          </cell>
        </row>
        <row r="31">
          <cell r="B31" t="str">
            <v>Горячая вода с тепловых сетей</v>
          </cell>
          <cell r="C31" t="str">
            <v>Всего</v>
          </cell>
          <cell r="D31" t="str">
            <v>Прочие потребители</v>
          </cell>
          <cell r="E31" t="str">
            <v>Горячая вода с тепловых сетей</v>
          </cell>
          <cell r="F31" t="str">
            <v>21</v>
          </cell>
          <cell r="G31" t="e">
            <v>#NAME?</v>
          </cell>
          <cell r="H31" t="e">
            <v>#NAME?</v>
          </cell>
          <cell r="I31" t="e">
            <v>#NAME?</v>
          </cell>
          <cell r="J31" t="e">
            <v>#NAME?</v>
          </cell>
        </row>
        <row r="32">
          <cell r="B32" t="str">
            <v>Отборный пар</v>
          </cell>
          <cell r="C32" t="str">
            <v>Всего</v>
          </cell>
          <cell r="D32" t="str">
            <v>Прочие потребители</v>
          </cell>
          <cell r="E32" t="str">
            <v>Отборный пар</v>
          </cell>
          <cell r="F32" t="str">
            <v>22</v>
          </cell>
          <cell r="G32" t="e">
            <v>#NAME?</v>
          </cell>
          <cell r="H32" t="e">
            <v>#NAME?</v>
          </cell>
          <cell r="I32" t="e">
            <v>#NAME?</v>
          </cell>
          <cell r="J32" t="e">
            <v>#NAME?</v>
          </cell>
        </row>
        <row r="33">
          <cell r="B33" t="str">
            <v xml:space="preserve"> - от 1,2 до 2,5 кг./кв.см.</v>
          </cell>
          <cell r="C33" t="str">
            <v>Всего</v>
          </cell>
          <cell r="D33" t="str">
            <v>Прочие потребители</v>
          </cell>
          <cell r="E33" t="str">
            <v>Пар 1,2-2,5 кгс/см2</v>
          </cell>
          <cell r="F33" t="str">
            <v>23</v>
          </cell>
          <cell r="G33" t="e">
            <v>#NAME?</v>
          </cell>
          <cell r="H33" t="e">
            <v>#NAME?</v>
          </cell>
          <cell r="I33" t="e">
            <v>#NAME?</v>
          </cell>
          <cell r="J33" t="e">
            <v>#NAME?</v>
          </cell>
        </row>
        <row r="34">
          <cell r="B34" t="str">
            <v xml:space="preserve"> - от 2,5 до 7,0 кг./кв.см.</v>
          </cell>
          <cell r="C34" t="str">
            <v>Всего</v>
          </cell>
          <cell r="D34" t="str">
            <v>Прочие потребители</v>
          </cell>
          <cell r="E34" t="str">
            <v>Пар 2,5-7,0 кгс/см2</v>
          </cell>
          <cell r="F34" t="str">
            <v>24</v>
          </cell>
          <cell r="G34" t="e">
            <v>#NAME?</v>
          </cell>
          <cell r="H34" t="e">
            <v>#NAME?</v>
          </cell>
          <cell r="I34" t="e">
            <v>#NAME?</v>
          </cell>
          <cell r="J34" t="e">
            <v>#NAME?</v>
          </cell>
        </row>
        <row r="35">
          <cell r="B35" t="str">
            <v xml:space="preserve"> - от 7,0 до 13,0 кг./кв.см.</v>
          </cell>
          <cell r="C35" t="str">
            <v>Всего</v>
          </cell>
          <cell r="D35" t="str">
            <v>Прочие потребители</v>
          </cell>
          <cell r="E35" t="str">
            <v>Пар 7,0-13,0 кгс/см2</v>
          </cell>
          <cell r="F35" t="str">
            <v>25</v>
          </cell>
          <cell r="G35" t="e">
            <v>#NAME?</v>
          </cell>
          <cell r="H35" t="e">
            <v>#NAME?</v>
          </cell>
          <cell r="I35" t="e">
            <v>#NAME?</v>
          </cell>
          <cell r="J35" t="e">
            <v>#NAME?</v>
          </cell>
        </row>
        <row r="36">
          <cell r="B36" t="str">
            <v xml:space="preserve"> - свыше 13,0 кг./кв.см.</v>
          </cell>
          <cell r="C36" t="str">
            <v>Всего</v>
          </cell>
          <cell r="D36" t="str">
            <v>Прочие потребители</v>
          </cell>
          <cell r="E36" t="str">
            <v>Пар больше 13 кгс/см2</v>
          </cell>
          <cell r="F36" t="str">
            <v>26</v>
          </cell>
          <cell r="G36" t="e">
            <v>#NAME?</v>
          </cell>
          <cell r="H36" t="e">
            <v>#NAME?</v>
          </cell>
          <cell r="I36" t="e">
            <v>#NAME?</v>
          </cell>
          <cell r="J36" t="e">
            <v>#NAME?</v>
          </cell>
        </row>
        <row r="37">
          <cell r="B37" t="str">
            <v>Острый и редуцированный</v>
          </cell>
          <cell r="C37" t="str">
            <v>Всего</v>
          </cell>
          <cell r="D37" t="str">
            <v>Прочие потребители</v>
          </cell>
          <cell r="E37" t="str">
            <v>Острый и редуцированный пар</v>
          </cell>
          <cell r="F37" t="str">
            <v>27</v>
          </cell>
          <cell r="G37" t="e">
            <v>#NAME?</v>
          </cell>
          <cell r="H37" t="e">
            <v>#NAME?</v>
          </cell>
          <cell r="I37" t="e">
            <v>#NAME?</v>
          </cell>
          <cell r="J37" t="e">
            <v>#NAME?</v>
          </cell>
        </row>
        <row r="43">
          <cell r="A43" t="str">
            <v>№</v>
          </cell>
          <cell r="B43" t="str">
            <v>Потребители</v>
          </cell>
          <cell r="G43">
            <v>2010</v>
          </cell>
          <cell r="I43">
            <v>2011</v>
          </cell>
        </row>
        <row r="44">
          <cell r="G44">
            <v>2010</v>
          </cell>
          <cell r="H44">
            <v>2010</v>
          </cell>
          <cell r="I44">
            <v>2011</v>
          </cell>
          <cell r="J44">
            <v>2011</v>
          </cell>
        </row>
        <row r="45">
          <cell r="G45" t="str">
            <v>Мощность, Гкал/час</v>
          </cell>
          <cell r="H45" t="str">
            <v>Энергия, тыс.Гкал.</v>
          </cell>
          <cell r="I45" t="str">
            <v>Мощность, Гкал/час</v>
          </cell>
          <cell r="J45" t="str">
            <v>Энергия, тыс.Гкал.</v>
          </cell>
        </row>
        <row r="46">
          <cell r="A46">
            <v>1</v>
          </cell>
          <cell r="B46">
            <v>2</v>
          </cell>
          <cell r="C46" t="str">
            <v>СЦТ</v>
          </cell>
          <cell r="D46" t="str">
            <v>ПОТ</v>
          </cell>
          <cell r="E46" t="str">
            <v>ПАР</v>
          </cell>
          <cell r="F46" t="str">
            <v>Строка</v>
          </cell>
          <cell r="G46">
            <v>3</v>
          </cell>
          <cell r="H46">
            <v>4</v>
          </cell>
          <cell r="I46">
            <v>5</v>
          </cell>
          <cell r="J46">
            <v>6</v>
          </cell>
        </row>
        <row r="47">
          <cell r="A47" t="str">
            <v>1.</v>
          </cell>
          <cell r="B47" t="str">
            <v>Всего отпущено потребителям</v>
          </cell>
          <cell r="C47">
            <v>0</v>
          </cell>
          <cell r="D47" t="str">
            <v>Всего</v>
          </cell>
          <cell r="E47" t="str">
            <v>Всего</v>
          </cell>
          <cell r="F47" t="str">
            <v>1</v>
          </cell>
          <cell r="G47">
            <v>0</v>
          </cell>
          <cell r="H47">
            <v>0</v>
          </cell>
          <cell r="I47">
            <v>0</v>
          </cell>
          <cell r="J47">
            <v>0</v>
          </cell>
        </row>
        <row r="48">
          <cell r="B48" t="str">
            <v>Горячая вода c коллекторов</v>
          </cell>
          <cell r="C48">
            <v>0</v>
          </cell>
          <cell r="D48" t="str">
            <v>Всего</v>
          </cell>
          <cell r="E48" t="str">
            <v>Горячая вода c коллекторов</v>
          </cell>
          <cell r="F48" t="str">
            <v>2</v>
          </cell>
        </row>
        <row r="49">
          <cell r="B49" t="str">
            <v>Горячая вода с тепловых сетей</v>
          </cell>
          <cell r="C49">
            <v>0</v>
          </cell>
          <cell r="D49" t="str">
            <v>Всего</v>
          </cell>
          <cell r="E49" t="str">
            <v>Горячая вода с тепловых сетей</v>
          </cell>
          <cell r="F49" t="str">
            <v>3</v>
          </cell>
        </row>
        <row r="50">
          <cell r="B50" t="str">
            <v>Отборный пар</v>
          </cell>
          <cell r="C50">
            <v>0</v>
          </cell>
          <cell r="D50" t="str">
            <v>Всего</v>
          </cell>
          <cell r="E50" t="str">
            <v>Отборный пар</v>
          </cell>
          <cell r="F50" t="str">
            <v>4</v>
          </cell>
          <cell r="G50">
            <v>0</v>
          </cell>
          <cell r="H50">
            <v>0</v>
          </cell>
          <cell r="I50">
            <v>0</v>
          </cell>
          <cell r="J50">
            <v>0</v>
          </cell>
        </row>
        <row r="51">
          <cell r="B51" t="str">
            <v xml:space="preserve"> - от 1,2 до 2,5 кг./кв.см.</v>
          </cell>
          <cell r="C51">
            <v>0</v>
          </cell>
          <cell r="D51" t="str">
            <v>Всего</v>
          </cell>
          <cell r="E51" t="str">
            <v>Пар 1,2-2,5 кгс/см2</v>
          </cell>
          <cell r="F51" t="str">
            <v>5</v>
          </cell>
        </row>
        <row r="52">
          <cell r="B52" t="str">
            <v xml:space="preserve"> - от 2,5 до 7,0 кг./кв.см.</v>
          </cell>
          <cell r="C52">
            <v>0</v>
          </cell>
          <cell r="D52" t="str">
            <v>Всего</v>
          </cell>
          <cell r="E52" t="str">
            <v>Пар 2,5-7,0 кгс/см2</v>
          </cell>
          <cell r="F52" t="str">
            <v>6</v>
          </cell>
        </row>
        <row r="53">
          <cell r="B53" t="str">
            <v xml:space="preserve"> - от 7,0 до 13,0 кг./кв.см.</v>
          </cell>
          <cell r="C53">
            <v>0</v>
          </cell>
          <cell r="D53" t="str">
            <v>Всего</v>
          </cell>
          <cell r="E53" t="str">
            <v>Пар 7,0-13,0 кгс/см2</v>
          </cell>
          <cell r="F53" t="str">
            <v>7</v>
          </cell>
        </row>
        <row r="54">
          <cell r="B54" t="str">
            <v xml:space="preserve"> - свыше 13,0 кг./кв.см.</v>
          </cell>
          <cell r="C54">
            <v>0</v>
          </cell>
          <cell r="D54" t="str">
            <v>Всего</v>
          </cell>
          <cell r="E54" t="str">
            <v>Пар больше 13 кгс/см2</v>
          </cell>
          <cell r="F54" t="str">
            <v>8</v>
          </cell>
        </row>
        <row r="55">
          <cell r="B55" t="str">
            <v>Острый и редуцированный</v>
          </cell>
          <cell r="C55">
            <v>0</v>
          </cell>
          <cell r="D55" t="str">
            <v>Всего</v>
          </cell>
          <cell r="E55" t="str">
            <v>Острый и редуцированный пар</v>
          </cell>
          <cell r="F55" t="str">
            <v>9</v>
          </cell>
        </row>
        <row r="56">
          <cell r="A56" t="str">
            <v>1.1.</v>
          </cell>
          <cell r="B56" t="str">
            <v>Бюджетные потребители</v>
          </cell>
          <cell r="C56">
            <v>0</v>
          </cell>
          <cell r="D56" t="str">
            <v>Бюджетные потребители</v>
          </cell>
          <cell r="E56" t="str">
            <v>Всего</v>
          </cell>
          <cell r="F56" t="str">
            <v>10</v>
          </cell>
          <cell r="G56">
            <v>0</v>
          </cell>
          <cell r="H56">
            <v>0</v>
          </cell>
          <cell r="I56">
            <v>0</v>
          </cell>
          <cell r="J56">
            <v>0</v>
          </cell>
        </row>
        <row r="57">
          <cell r="B57" t="str">
            <v>Горячая вода c коллекторов</v>
          </cell>
          <cell r="C57">
            <v>0</v>
          </cell>
          <cell r="D57" t="str">
            <v>Бюджетные потребители</v>
          </cell>
          <cell r="E57" t="str">
            <v>Горячая вода c коллекторов</v>
          </cell>
          <cell r="F57" t="str">
            <v>11</v>
          </cell>
        </row>
        <row r="58">
          <cell r="B58" t="str">
            <v>Горячая вода с тепловых сетей</v>
          </cell>
          <cell r="C58">
            <v>0</v>
          </cell>
          <cell r="D58" t="str">
            <v>Бюджетные потребители</v>
          </cell>
          <cell r="E58" t="str">
            <v>Горячая вода с тепловых сетей</v>
          </cell>
          <cell r="F58" t="str">
            <v>12</v>
          </cell>
        </row>
        <row r="59">
          <cell r="B59" t="str">
            <v>Отборный пар</v>
          </cell>
          <cell r="C59">
            <v>0</v>
          </cell>
          <cell r="D59" t="str">
            <v>Бюджетные потребители</v>
          </cell>
          <cell r="E59" t="str">
            <v>Отборный пар</v>
          </cell>
          <cell r="F59" t="str">
            <v>13</v>
          </cell>
          <cell r="G59">
            <v>0</v>
          </cell>
          <cell r="H59">
            <v>0</v>
          </cell>
          <cell r="I59">
            <v>0</v>
          </cell>
          <cell r="J59">
            <v>0</v>
          </cell>
        </row>
        <row r="60">
          <cell r="B60" t="str">
            <v xml:space="preserve"> - от 1,2 до 2,5 кг./кв.см.</v>
          </cell>
          <cell r="C60">
            <v>0</v>
          </cell>
          <cell r="D60" t="str">
            <v>Бюджетные потребители</v>
          </cell>
          <cell r="E60" t="str">
            <v>Пар 1,2-2,5 кгс/см2</v>
          </cell>
          <cell r="F60" t="str">
            <v>14</v>
          </cell>
        </row>
        <row r="61">
          <cell r="B61" t="str">
            <v xml:space="preserve"> - от 2,5 до 7,0 кг./кв.см.</v>
          </cell>
          <cell r="C61">
            <v>0</v>
          </cell>
          <cell r="D61" t="str">
            <v>Бюджетные потребители</v>
          </cell>
          <cell r="E61" t="str">
            <v>Пар 2,5-7,0 кгс/см2</v>
          </cell>
          <cell r="F61" t="str">
            <v>15</v>
          </cell>
        </row>
        <row r="62">
          <cell r="B62" t="str">
            <v xml:space="preserve"> - от 7,0 до 13,0 кг./кв.см.</v>
          </cell>
          <cell r="C62">
            <v>0</v>
          </cell>
          <cell r="D62" t="str">
            <v>Бюджетные потребители</v>
          </cell>
          <cell r="E62" t="str">
            <v>Пар 7,0-13,0 кгс/см2</v>
          </cell>
          <cell r="F62" t="str">
            <v>16</v>
          </cell>
        </row>
        <row r="63">
          <cell r="B63" t="str">
            <v xml:space="preserve"> - свыше 13,0 кг./кв.см.</v>
          </cell>
          <cell r="C63">
            <v>0</v>
          </cell>
          <cell r="D63" t="str">
            <v>Бюджетные потребители</v>
          </cell>
          <cell r="E63" t="str">
            <v>Пар больше 13 кгс/см2</v>
          </cell>
          <cell r="F63" t="str">
            <v>17</v>
          </cell>
        </row>
        <row r="64">
          <cell r="B64" t="str">
            <v>Острый и редуцированный</v>
          </cell>
          <cell r="C64">
            <v>0</v>
          </cell>
          <cell r="D64" t="str">
            <v>Бюджетные потребители</v>
          </cell>
          <cell r="E64" t="str">
            <v>Острый и редуцированный пар</v>
          </cell>
          <cell r="F64" t="str">
            <v>18</v>
          </cell>
        </row>
        <row r="65">
          <cell r="A65" t="str">
            <v>1.2.</v>
          </cell>
          <cell r="B65" t="str">
            <v>Прочие потребители</v>
          </cell>
          <cell r="C65">
            <v>0</v>
          </cell>
          <cell r="D65" t="str">
            <v>Прочие потребители</v>
          </cell>
          <cell r="E65" t="str">
            <v>Всего</v>
          </cell>
          <cell r="F65" t="str">
            <v>19</v>
          </cell>
          <cell r="G65">
            <v>0</v>
          </cell>
          <cell r="H65">
            <v>0</v>
          </cell>
          <cell r="I65">
            <v>0</v>
          </cell>
          <cell r="J65">
            <v>0</v>
          </cell>
        </row>
        <row r="66">
          <cell r="B66" t="str">
            <v>Горячая вода c коллекторов</v>
          </cell>
          <cell r="C66">
            <v>0</v>
          </cell>
          <cell r="D66" t="str">
            <v>Прочие потребители</v>
          </cell>
          <cell r="E66" t="str">
            <v>Горячая вода c коллекторов</v>
          </cell>
          <cell r="F66" t="str">
            <v>20</v>
          </cell>
        </row>
        <row r="67">
          <cell r="B67" t="str">
            <v>Горячая вода с тепловых сетей</v>
          </cell>
          <cell r="C67">
            <v>0</v>
          </cell>
          <cell r="D67" t="str">
            <v>Прочие потребители</v>
          </cell>
          <cell r="E67" t="str">
            <v>Горячая вода с тепловых сетей</v>
          </cell>
          <cell r="F67" t="str">
            <v>21</v>
          </cell>
        </row>
        <row r="68">
          <cell r="B68" t="str">
            <v>Отборный пар</v>
          </cell>
          <cell r="C68">
            <v>0</v>
          </cell>
          <cell r="D68" t="str">
            <v>Прочие потребители</v>
          </cell>
          <cell r="E68" t="str">
            <v>Отборный пар</v>
          </cell>
          <cell r="F68" t="str">
            <v>22</v>
          </cell>
          <cell r="G68">
            <v>0</v>
          </cell>
          <cell r="H68">
            <v>0</v>
          </cell>
          <cell r="I68">
            <v>0</v>
          </cell>
          <cell r="J68">
            <v>0</v>
          </cell>
        </row>
        <row r="69">
          <cell r="B69" t="str">
            <v xml:space="preserve"> - от 1,2 до 2,5 кг./кв.см.</v>
          </cell>
          <cell r="C69">
            <v>0</v>
          </cell>
          <cell r="D69" t="str">
            <v>Прочие потребители</v>
          </cell>
          <cell r="E69" t="str">
            <v>Пар 1,2-2,5 кгс/см2</v>
          </cell>
          <cell r="F69" t="str">
            <v>23</v>
          </cell>
        </row>
        <row r="70">
          <cell r="B70" t="str">
            <v xml:space="preserve"> - от 2,5 до 7,0 кг./кв.см.</v>
          </cell>
          <cell r="C70">
            <v>0</v>
          </cell>
          <cell r="D70" t="str">
            <v>Прочие потребители</v>
          </cell>
          <cell r="E70" t="str">
            <v>Пар 2,5-7,0 кгс/см2</v>
          </cell>
          <cell r="F70" t="str">
            <v>24</v>
          </cell>
        </row>
        <row r="71">
          <cell r="B71" t="str">
            <v xml:space="preserve"> - от 7,0 до 13,0 кг./кв.см.</v>
          </cell>
          <cell r="C71">
            <v>0</v>
          </cell>
          <cell r="D71" t="str">
            <v>Прочие потребители</v>
          </cell>
          <cell r="E71" t="str">
            <v>Пар 7,0-13,0 кгс/см2</v>
          </cell>
          <cell r="F71" t="str">
            <v>25</v>
          </cell>
        </row>
        <row r="72">
          <cell r="B72" t="str">
            <v xml:space="preserve"> - свыше 13,0 кг./кв.см.</v>
          </cell>
          <cell r="C72">
            <v>0</v>
          </cell>
          <cell r="D72" t="str">
            <v>Прочие потребители</v>
          </cell>
          <cell r="E72" t="str">
            <v>Пар больше 13 кгс/см2</v>
          </cell>
          <cell r="F72" t="str">
            <v>26</v>
          </cell>
        </row>
        <row r="73">
          <cell r="B73" t="str">
            <v>Острый и редуцированный</v>
          </cell>
          <cell r="C73">
            <v>0</v>
          </cell>
          <cell r="D73" t="str">
            <v>Прочие потребители</v>
          </cell>
          <cell r="E73" t="str">
            <v>Острый и редуцированный пар</v>
          </cell>
          <cell r="F73" t="str">
            <v>27</v>
          </cell>
        </row>
      </sheetData>
      <sheetData sheetId="12">
        <row r="1">
          <cell r="P1" t="str">
            <v>Таблица № П1.9.</v>
          </cell>
        </row>
        <row r="2">
          <cell r="A2" t="str">
            <v>Расчет расхода топлива по электростанциям (котельным) ЭСО</v>
          </cell>
        </row>
        <row r="4">
          <cell r="A4" t="str">
            <v>№ п.п.</v>
          </cell>
          <cell r="B4" t="str">
            <v>Предприятие</v>
          </cell>
          <cell r="D4" t="str">
            <v>Электрическая энергия</v>
          </cell>
          <cell r="L4" t="str">
            <v>Тепловая энергия</v>
          </cell>
          <cell r="P4" t="str">
            <v>Расход условного топлива всего, тыс.тут</v>
          </cell>
        </row>
        <row r="5">
          <cell r="D5" t="str">
            <v>Выработка электроэнергии, млн.кВтч.</v>
          </cell>
          <cell r="E5" t="str">
            <v>Расход электроэнергии на собственные нужды всего, млн.кВтч.</v>
          </cell>
          <cell r="F5" t="str">
            <v>То же в %</v>
          </cell>
          <cell r="G5" t="str">
            <v xml:space="preserve">в том числе на электроэнергию </v>
          </cell>
          <cell r="H5" t="str">
            <v>То же в %</v>
          </cell>
          <cell r="I5" t="str">
            <v>Отпуск с шин, млн.кВтч.</v>
          </cell>
          <cell r="J5" t="str">
            <v>Удельный расход условного топлива, г/кВтч.</v>
          </cell>
          <cell r="K5" t="str">
            <v>Расход условного топлива, тыс.тут</v>
          </cell>
          <cell r="L5" t="str">
            <v>Отпуск теплоэнергии, тыс.Гкал.</v>
          </cell>
          <cell r="M5" t="str">
            <v>Собственные (производственные) нужды, млн. кВтч.</v>
          </cell>
          <cell r="N5" t="str">
            <v>Удельный расход условного топлива, г/кВтч.</v>
          </cell>
          <cell r="O5" t="str">
            <v>Расход условного топлива, тыс.тут</v>
          </cell>
        </row>
        <row r="6">
          <cell r="A6">
            <v>1</v>
          </cell>
          <cell r="B6">
            <v>2</v>
          </cell>
          <cell r="D6">
            <v>3</v>
          </cell>
          <cell r="E6">
            <v>4</v>
          </cell>
          <cell r="F6">
            <v>5</v>
          </cell>
          <cell r="G6">
            <v>6</v>
          </cell>
          <cell r="H6">
            <v>7</v>
          </cell>
          <cell r="I6">
            <v>8</v>
          </cell>
          <cell r="J6">
            <v>9</v>
          </cell>
          <cell r="K6">
            <v>10</v>
          </cell>
          <cell r="L6">
            <v>11</v>
          </cell>
          <cell r="M6">
            <v>12</v>
          </cell>
          <cell r="N6">
            <v>13</v>
          </cell>
          <cell r="O6">
            <v>14</v>
          </cell>
          <cell r="P6">
            <v>15</v>
          </cell>
        </row>
        <row r="7">
          <cell r="A7">
            <v>2010</v>
          </cell>
        </row>
        <row r="8">
          <cell r="A8" t="str">
            <v>1.</v>
          </cell>
          <cell r="B8" t="str">
            <v xml:space="preserve">ТЭС </v>
          </cell>
          <cell r="D8" t="e">
            <v>#NAME?</v>
          </cell>
          <cell r="E8">
            <v>0</v>
          </cell>
          <cell r="F8" t="e">
            <v>#NAME?</v>
          </cell>
          <cell r="G8">
            <v>0</v>
          </cell>
          <cell r="H8" t="e">
            <v>#NAME?</v>
          </cell>
          <cell r="I8" t="e">
            <v>#NAME?</v>
          </cell>
          <cell r="J8" t="e">
            <v>#NAME?</v>
          </cell>
          <cell r="K8" t="e">
            <v>#NAME?</v>
          </cell>
          <cell r="L8">
            <v>0</v>
          </cell>
          <cell r="M8">
            <v>0</v>
          </cell>
          <cell r="N8">
            <v>0</v>
          </cell>
          <cell r="O8">
            <v>0</v>
          </cell>
          <cell r="P8" t="e">
            <v>#NAME?</v>
          </cell>
        </row>
        <row r="9">
          <cell r="B9" t="str">
            <v xml:space="preserve">    в том числе:</v>
          </cell>
        </row>
        <row r="10">
          <cell r="C10">
            <v>0</v>
          </cell>
          <cell r="D10" t="e">
            <v>#NAME?</v>
          </cell>
          <cell r="E10">
            <v>0</v>
          </cell>
          <cell r="F10" t="e">
            <v>#NAME?</v>
          </cell>
          <cell r="H10" t="e">
            <v>#NAME?</v>
          </cell>
          <cell r="I10" t="e">
            <v>#NAME?</v>
          </cell>
          <cell r="K10" t="e">
            <v>#NAME?</v>
          </cell>
          <cell r="O10">
            <v>0</v>
          </cell>
          <cell r="P10" t="e">
            <v>#NAME?</v>
          </cell>
        </row>
        <row r="12">
          <cell r="A12" t="str">
            <v>2.</v>
          </cell>
          <cell r="B12" t="str">
            <v>Котельные</v>
          </cell>
          <cell r="L12">
            <v>0</v>
          </cell>
          <cell r="M12">
            <v>0</v>
          </cell>
          <cell r="N12">
            <v>0</v>
          </cell>
          <cell r="O12">
            <v>0</v>
          </cell>
          <cell r="P12">
            <v>0</v>
          </cell>
        </row>
        <row r="13">
          <cell r="B13" t="str">
            <v xml:space="preserve">    в том числе:</v>
          </cell>
        </row>
        <row r="14">
          <cell r="C14">
            <v>0</v>
          </cell>
          <cell r="O14">
            <v>0</v>
          </cell>
          <cell r="P14">
            <v>0</v>
          </cell>
        </row>
        <row r="16">
          <cell r="A16" t="str">
            <v>3.</v>
          </cell>
          <cell r="B16" t="str">
            <v>Всего по ЭСО</v>
          </cell>
          <cell r="D16" t="e">
            <v>#NAME?</v>
          </cell>
          <cell r="E16">
            <v>0</v>
          </cell>
          <cell r="F16" t="e">
            <v>#NAME?</v>
          </cell>
          <cell r="G16">
            <v>0</v>
          </cell>
          <cell r="H16" t="e">
            <v>#NAME?</v>
          </cell>
          <cell r="I16" t="e">
            <v>#NAME?</v>
          </cell>
          <cell r="J16" t="e">
            <v>#NAME?</v>
          </cell>
          <cell r="K16" t="e">
            <v>#NAME?</v>
          </cell>
          <cell r="L16">
            <v>0</v>
          </cell>
          <cell r="M16">
            <v>0</v>
          </cell>
          <cell r="N16">
            <v>0</v>
          </cell>
          <cell r="O16">
            <v>0</v>
          </cell>
          <cell r="P16" t="e">
            <v>#NAME?</v>
          </cell>
        </row>
        <row r="17">
          <cell r="B17" t="str">
            <v xml:space="preserve">    в том числе:</v>
          </cell>
        </row>
        <row r="18">
          <cell r="C18">
            <v>0</v>
          </cell>
          <cell r="D18" t="e">
            <v>#NAME?</v>
          </cell>
          <cell r="E18">
            <v>0</v>
          </cell>
          <cell r="F18" t="e">
            <v>#NAME?</v>
          </cell>
          <cell r="G18">
            <v>0</v>
          </cell>
          <cell r="H18" t="e">
            <v>#NAME?</v>
          </cell>
          <cell r="I18" t="e">
            <v>#NAME?</v>
          </cell>
          <cell r="J18" t="e">
            <v>#NAME?</v>
          </cell>
          <cell r="K18" t="e">
            <v>#NAME?</v>
          </cell>
          <cell r="L18">
            <v>0</v>
          </cell>
          <cell r="M18">
            <v>0</v>
          </cell>
          <cell r="N18">
            <v>0</v>
          </cell>
          <cell r="O18">
            <v>0</v>
          </cell>
          <cell r="P18" t="e">
            <v>#NAME?</v>
          </cell>
        </row>
        <row r="20">
          <cell r="A20">
            <v>2011</v>
          </cell>
        </row>
        <row r="21">
          <cell r="A21" t="str">
            <v>1.</v>
          </cell>
          <cell r="B21" t="str">
            <v xml:space="preserve">ТЭС </v>
          </cell>
          <cell r="D21" t="e">
            <v>#NAME?</v>
          </cell>
          <cell r="E21">
            <v>0</v>
          </cell>
          <cell r="F21" t="e">
            <v>#NAME?</v>
          </cell>
          <cell r="G21">
            <v>0</v>
          </cell>
          <cell r="H21" t="e">
            <v>#NAME?</v>
          </cell>
          <cell r="I21" t="e">
            <v>#NAME?</v>
          </cell>
          <cell r="J21" t="e">
            <v>#NAME?</v>
          </cell>
          <cell r="K21" t="e">
            <v>#NAME?</v>
          </cell>
          <cell r="L21">
            <v>0</v>
          </cell>
          <cell r="M21">
            <v>0</v>
          </cell>
          <cell r="N21">
            <v>0</v>
          </cell>
          <cell r="O21">
            <v>0</v>
          </cell>
          <cell r="P21" t="e">
            <v>#NAME?</v>
          </cell>
        </row>
        <row r="22">
          <cell r="B22" t="str">
            <v xml:space="preserve">    в том числе:</v>
          </cell>
        </row>
        <row r="23">
          <cell r="C23">
            <v>0</v>
          </cell>
          <cell r="D23" t="e">
            <v>#NAME?</v>
          </cell>
          <cell r="E23">
            <v>0</v>
          </cell>
          <cell r="F23" t="e">
            <v>#NAME?</v>
          </cell>
          <cell r="H23" t="e">
            <v>#NAME?</v>
          </cell>
          <cell r="I23" t="e">
            <v>#NAME?</v>
          </cell>
          <cell r="K23" t="e">
            <v>#NAME?</v>
          </cell>
          <cell r="O23">
            <v>0</v>
          </cell>
          <cell r="P23" t="e">
            <v>#NAME?</v>
          </cell>
        </row>
        <row r="25">
          <cell r="A25" t="str">
            <v>2.</v>
          </cell>
          <cell r="B25" t="str">
            <v>Котельные</v>
          </cell>
          <cell r="L25">
            <v>0</v>
          </cell>
          <cell r="M25">
            <v>0</v>
          </cell>
          <cell r="N25">
            <v>0</v>
          </cell>
          <cell r="O25">
            <v>0</v>
          </cell>
          <cell r="P25">
            <v>0</v>
          </cell>
        </row>
        <row r="26">
          <cell r="B26" t="str">
            <v xml:space="preserve">    в том числе:</v>
          </cell>
        </row>
        <row r="27">
          <cell r="C27">
            <v>0</v>
          </cell>
          <cell r="O27">
            <v>0</v>
          </cell>
          <cell r="P27">
            <v>0</v>
          </cell>
        </row>
        <row r="29">
          <cell r="A29" t="str">
            <v>3.</v>
          </cell>
          <cell r="B29" t="str">
            <v>Всего по ЭСО</v>
          </cell>
          <cell r="D29" t="e">
            <v>#NAME?</v>
          </cell>
          <cell r="E29">
            <v>0</v>
          </cell>
          <cell r="F29" t="e">
            <v>#NAME?</v>
          </cell>
          <cell r="G29">
            <v>0</v>
          </cell>
          <cell r="H29" t="e">
            <v>#NAME?</v>
          </cell>
          <cell r="I29" t="e">
            <v>#NAME?</v>
          </cell>
          <cell r="J29" t="e">
            <v>#NAME?</v>
          </cell>
          <cell r="K29" t="e">
            <v>#NAME?</v>
          </cell>
          <cell r="L29">
            <v>0</v>
          </cell>
          <cell r="M29">
            <v>0</v>
          </cell>
          <cell r="N29">
            <v>0</v>
          </cell>
          <cell r="O29">
            <v>0</v>
          </cell>
          <cell r="P29" t="e">
            <v>#NAME?</v>
          </cell>
        </row>
        <row r="30">
          <cell r="B30" t="str">
            <v xml:space="preserve">    в том числе:</v>
          </cell>
        </row>
        <row r="31">
          <cell r="C31">
            <v>0</v>
          </cell>
          <cell r="D31" t="e">
            <v>#NAME?</v>
          </cell>
          <cell r="E31">
            <v>0</v>
          </cell>
          <cell r="F31" t="e">
            <v>#NAME?</v>
          </cell>
          <cell r="G31">
            <v>0</v>
          </cell>
          <cell r="H31" t="e">
            <v>#NAME?</v>
          </cell>
          <cell r="I31" t="e">
            <v>#NAME?</v>
          </cell>
          <cell r="J31" t="e">
            <v>#NAME?</v>
          </cell>
          <cell r="K31" t="e">
            <v>#NAME?</v>
          </cell>
          <cell r="L31">
            <v>0</v>
          </cell>
          <cell r="M31">
            <v>0</v>
          </cell>
          <cell r="N31">
            <v>0</v>
          </cell>
          <cell r="O31">
            <v>0</v>
          </cell>
          <cell r="P31" t="e">
            <v>#NAME?</v>
          </cell>
        </row>
      </sheetData>
      <sheetData sheetId="13">
        <row r="1">
          <cell r="S1" t="str">
            <v>Таблица № П1.10</v>
          </cell>
        </row>
        <row r="2">
          <cell r="A2" t="str">
            <v>Расчет баланса топлива по ЭСО</v>
          </cell>
        </row>
        <row r="4">
          <cell r="A4" t="str">
            <v>Электростанция (котельная)</v>
          </cell>
          <cell r="C4" t="str">
            <v>Вид топлива</v>
          </cell>
          <cell r="D4" t="str">
            <v>Остаток на начало периода</v>
          </cell>
          <cell r="G4" t="str">
            <v>Приход натурального топлива*</v>
          </cell>
          <cell r="N4" t="str">
            <v>Расход натурального топлива</v>
          </cell>
          <cell r="Q4" t="str">
            <v>Остаток на конец периода</v>
          </cell>
        </row>
        <row r="5">
          <cell r="D5" t="str">
            <v>Всего, тыс. т.н.т.</v>
          </cell>
          <cell r="E5" t="str">
            <v>Цена, руб./т.н.т.</v>
          </cell>
          <cell r="F5" t="str">
            <v>Стоимость, тыс.руб.</v>
          </cell>
          <cell r="G5" t="str">
            <v>Всего, тыс. т.н.т.</v>
          </cell>
          <cell r="H5" t="str">
            <v>Цена франко станция отправления, руб./т.н.т.</v>
          </cell>
          <cell r="I5" t="str">
            <v>Дальность перевозки, км</v>
          </cell>
          <cell r="J5" t="str">
            <v>Тариф на перевозку, руб./т.н.н./км.</v>
          </cell>
          <cell r="K5" t="str">
            <v>Норматив потерь при первозке</v>
          </cell>
          <cell r="L5" t="str">
            <v>Цена франко станция назначения, руб./т.н.т.</v>
          </cell>
          <cell r="M5" t="str">
            <v>Стоимость, тыс.руб.</v>
          </cell>
          <cell r="N5" t="str">
            <v>Всего, т.н.т.</v>
          </cell>
          <cell r="O5" t="str">
            <v>Цена, руб./т.н.т.</v>
          </cell>
          <cell r="P5" t="str">
            <v>Стоимость, тыс.руб.</v>
          </cell>
          <cell r="Q5" t="str">
            <v>Всего, тыс. т.н.т.</v>
          </cell>
          <cell r="R5" t="str">
            <v>Цена, руб./т.н.т.</v>
          </cell>
          <cell r="S5" t="str">
            <v>Стоимость, тыс.руб.</v>
          </cell>
        </row>
        <row r="6">
          <cell r="A6">
            <v>1</v>
          </cell>
          <cell r="C6">
            <v>2</v>
          </cell>
          <cell r="D6">
            <v>3</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row>
        <row r="7">
          <cell r="F7" t="str">
            <v>3*4</v>
          </cell>
          <cell r="L7" t="str">
            <v xml:space="preserve"> (7+8*9)*(1+10)</v>
          </cell>
          <cell r="M7" t="str">
            <v>6*11</v>
          </cell>
          <cell r="O7" t="str">
            <v>(5+12)/(3+6)</v>
          </cell>
          <cell r="P7" t="str">
            <v>13*14</v>
          </cell>
          <cell r="Q7" t="str">
            <v>3+6-13</v>
          </cell>
          <cell r="R7">
            <v>14</v>
          </cell>
          <cell r="S7" t="str">
            <v>5+12-15</v>
          </cell>
        </row>
        <row r="8">
          <cell r="A8">
            <v>2010</v>
          </cell>
        </row>
        <row r="9">
          <cell r="B9">
            <v>0</v>
          </cell>
          <cell r="L9">
            <v>0</v>
          </cell>
          <cell r="M9">
            <v>0</v>
          </cell>
          <cell r="N9">
            <v>0</v>
          </cell>
          <cell r="O9">
            <v>0</v>
          </cell>
          <cell r="P9">
            <v>0</v>
          </cell>
          <cell r="Q9">
            <v>0</v>
          </cell>
          <cell r="R9">
            <v>0</v>
          </cell>
          <cell r="S9">
            <v>0</v>
          </cell>
        </row>
        <row r="12">
          <cell r="A12" t="str">
            <v xml:space="preserve">Всего </v>
          </cell>
          <cell r="B12" t="str">
            <v xml:space="preserve">Всего </v>
          </cell>
        </row>
        <row r="13">
          <cell r="B13" t="str">
            <v xml:space="preserve">Всего </v>
          </cell>
          <cell r="D13">
            <v>0</v>
          </cell>
          <cell r="E13">
            <v>0</v>
          </cell>
          <cell r="F13">
            <v>0</v>
          </cell>
          <cell r="G13">
            <v>0</v>
          </cell>
          <cell r="H13">
            <v>0</v>
          </cell>
          <cell r="L13">
            <v>0</v>
          </cell>
          <cell r="M13">
            <v>0</v>
          </cell>
          <cell r="N13">
            <v>0</v>
          </cell>
          <cell r="O13">
            <v>0</v>
          </cell>
          <cell r="P13">
            <v>0</v>
          </cell>
          <cell r="Q13">
            <v>0</v>
          </cell>
          <cell r="R13">
            <v>0</v>
          </cell>
          <cell r="S13">
            <v>0</v>
          </cell>
        </row>
        <row r="15">
          <cell r="A15">
            <v>2011</v>
          </cell>
        </row>
        <row r="16">
          <cell r="B16">
            <v>0</v>
          </cell>
          <cell r="L16">
            <v>0</v>
          </cell>
          <cell r="M16">
            <v>0</v>
          </cell>
          <cell r="N16">
            <v>0</v>
          </cell>
          <cell r="O16">
            <v>0</v>
          </cell>
          <cell r="P16">
            <v>0</v>
          </cell>
          <cell r="Q16">
            <v>0</v>
          </cell>
          <cell r="R16">
            <v>0</v>
          </cell>
          <cell r="S16">
            <v>0</v>
          </cell>
        </row>
        <row r="19">
          <cell r="A19" t="str">
            <v xml:space="preserve">Всего </v>
          </cell>
          <cell r="B19" t="str">
            <v xml:space="preserve">Всего </v>
          </cell>
        </row>
        <row r="20">
          <cell r="B20" t="str">
            <v xml:space="preserve">Всего </v>
          </cell>
          <cell r="D20">
            <v>0</v>
          </cell>
          <cell r="E20">
            <v>0</v>
          </cell>
          <cell r="F20">
            <v>0</v>
          </cell>
          <cell r="G20">
            <v>0</v>
          </cell>
          <cell r="H20">
            <v>0</v>
          </cell>
          <cell r="L20">
            <v>0</v>
          </cell>
          <cell r="M20">
            <v>0</v>
          </cell>
          <cell r="N20">
            <v>0</v>
          </cell>
          <cell r="O20">
            <v>0</v>
          </cell>
          <cell r="P20">
            <v>0</v>
          </cell>
          <cell r="Q20">
            <v>0</v>
          </cell>
          <cell r="R20">
            <v>0</v>
          </cell>
          <cell r="S20">
            <v>0</v>
          </cell>
        </row>
      </sheetData>
      <sheetData sheetId="14">
        <row r="1">
          <cell r="Q1" t="str">
            <v>Таблица № П1.11.</v>
          </cell>
        </row>
        <row r="2">
          <cell r="A2" t="str">
            <v>Расчет затрат на топливо для выработки электрической и тепловой энергии по ЭСО</v>
          </cell>
        </row>
        <row r="4">
          <cell r="A4" t="str">
            <v>Наименование электростанции (котельной)</v>
          </cell>
          <cell r="D4" t="str">
            <v>Вид топлива</v>
          </cell>
          <cell r="E4" t="str">
            <v>Структура сжигания</v>
          </cell>
          <cell r="F4" t="str">
            <v>Расход топлива</v>
          </cell>
          <cell r="L4" t="str">
            <v>Переводной коэффициент</v>
          </cell>
          <cell r="M4" t="str">
            <v>Цена топлива</v>
          </cell>
          <cell r="O4" t="str">
            <v>Стоимость топлива</v>
          </cell>
        </row>
        <row r="5">
          <cell r="F5" t="str">
            <v>тыс.тут</v>
          </cell>
          <cell r="I5" t="str">
            <v>тыс.тнт (млн.м3)</v>
          </cell>
          <cell r="O5" t="str">
            <v>тыс.руб</v>
          </cell>
        </row>
        <row r="6">
          <cell r="F6" t="str">
            <v>Всего</v>
          </cell>
          <cell r="G6" t="str">
            <v>Электроэнергия</v>
          </cell>
          <cell r="H6" t="str">
            <v>Теплоэнергия</v>
          </cell>
          <cell r="I6" t="str">
            <v>Всего</v>
          </cell>
          <cell r="J6" t="str">
            <v>Электроэнергия</v>
          </cell>
          <cell r="K6" t="str">
            <v>Теплоэнергия</v>
          </cell>
          <cell r="M6" t="str">
            <v>руб/тнт</v>
          </cell>
          <cell r="N6" t="str">
            <v>руб/тут</v>
          </cell>
          <cell r="O6" t="str">
            <v>Всего</v>
          </cell>
          <cell r="P6" t="str">
            <v>Электроэнергия</v>
          </cell>
          <cell r="Q6" t="str">
            <v>Теплоэнергия</v>
          </cell>
        </row>
        <row r="7">
          <cell r="A7">
            <v>1</v>
          </cell>
          <cell r="D7">
            <v>2</v>
          </cell>
          <cell r="F7">
            <v>3</v>
          </cell>
          <cell r="G7">
            <v>4</v>
          </cell>
          <cell r="H7">
            <v>5</v>
          </cell>
          <cell r="I7">
            <v>6</v>
          </cell>
          <cell r="J7">
            <v>7</v>
          </cell>
          <cell r="K7">
            <v>8</v>
          </cell>
          <cell r="L7">
            <v>9</v>
          </cell>
          <cell r="M7">
            <v>10</v>
          </cell>
          <cell r="N7">
            <v>11</v>
          </cell>
          <cell r="O7">
            <v>12</v>
          </cell>
          <cell r="P7">
            <v>13</v>
          </cell>
          <cell r="Q7">
            <v>14</v>
          </cell>
        </row>
        <row r="8">
          <cell r="A8">
            <v>2010</v>
          </cell>
        </row>
        <row r="9">
          <cell r="B9">
            <v>0</v>
          </cell>
          <cell r="C9">
            <v>0</v>
          </cell>
          <cell r="F9">
            <v>0</v>
          </cell>
          <cell r="L9">
            <v>0</v>
          </cell>
          <cell r="M9">
            <v>0</v>
          </cell>
          <cell r="N9">
            <v>0</v>
          </cell>
          <cell r="O9">
            <v>0</v>
          </cell>
        </row>
        <row r="12">
          <cell r="A12" t="str">
            <v>Всего</v>
          </cell>
          <cell r="B12" t="str">
            <v>Всего</v>
          </cell>
        </row>
        <row r="13">
          <cell r="B13" t="str">
            <v>Всего</v>
          </cell>
          <cell r="C13" t="str">
            <v>Всего</v>
          </cell>
          <cell r="F13">
            <v>0</v>
          </cell>
          <cell r="G13">
            <v>0</v>
          </cell>
          <cell r="H13">
            <v>0</v>
          </cell>
          <cell r="I13">
            <v>0</v>
          </cell>
          <cell r="J13">
            <v>0</v>
          </cell>
          <cell r="K13">
            <v>0</v>
          </cell>
          <cell r="L13">
            <v>0</v>
          </cell>
          <cell r="M13">
            <v>0</v>
          </cell>
          <cell r="N13">
            <v>0</v>
          </cell>
          <cell r="O13">
            <v>0</v>
          </cell>
          <cell r="P13">
            <v>0</v>
          </cell>
          <cell r="Q13">
            <v>0</v>
          </cell>
        </row>
        <row r="15">
          <cell r="D15" t="str">
            <v>Итого</v>
          </cell>
          <cell r="F15">
            <v>0</v>
          </cell>
          <cell r="G15">
            <v>0</v>
          </cell>
          <cell r="H15">
            <v>0</v>
          </cell>
          <cell r="N15">
            <v>0</v>
          </cell>
          <cell r="O15">
            <v>0</v>
          </cell>
          <cell r="P15">
            <v>0</v>
          </cell>
          <cell r="Q15">
            <v>0</v>
          </cell>
        </row>
        <row r="16">
          <cell r="F16">
            <v>0</v>
          </cell>
          <cell r="G16">
            <v>0</v>
          </cell>
          <cell r="H16">
            <v>0</v>
          </cell>
          <cell r="I16">
            <v>0</v>
          </cell>
          <cell r="J16">
            <v>0</v>
          </cell>
          <cell r="K16">
            <v>0</v>
          </cell>
          <cell r="L16" t="e">
            <v>#NAME?</v>
          </cell>
          <cell r="M16" t="e">
            <v>#NAME?</v>
          </cell>
          <cell r="N16" t="e">
            <v>#NAME?</v>
          </cell>
          <cell r="O16">
            <v>0</v>
          </cell>
          <cell r="P16">
            <v>0</v>
          </cell>
          <cell r="Q16">
            <v>0</v>
          </cell>
        </row>
        <row r="18">
          <cell r="A18">
            <v>2011</v>
          </cell>
        </row>
        <row r="19">
          <cell r="B19">
            <v>0</v>
          </cell>
          <cell r="C19">
            <v>0</v>
          </cell>
          <cell r="F19">
            <v>0</v>
          </cell>
          <cell r="L19">
            <v>0</v>
          </cell>
          <cell r="M19">
            <v>0</v>
          </cell>
          <cell r="N19">
            <v>0</v>
          </cell>
          <cell r="O19">
            <v>0</v>
          </cell>
        </row>
        <row r="22">
          <cell r="A22" t="str">
            <v>Всего</v>
          </cell>
          <cell r="B22" t="str">
            <v>Всего</v>
          </cell>
        </row>
        <row r="23">
          <cell r="B23" t="str">
            <v>Всего</v>
          </cell>
          <cell r="C23" t="str">
            <v>Всего</v>
          </cell>
          <cell r="F23">
            <v>0</v>
          </cell>
          <cell r="G23">
            <v>0</v>
          </cell>
          <cell r="H23">
            <v>0</v>
          </cell>
          <cell r="I23">
            <v>0</v>
          </cell>
          <cell r="J23">
            <v>0</v>
          </cell>
          <cell r="K23">
            <v>0</v>
          </cell>
          <cell r="L23">
            <v>0</v>
          </cell>
          <cell r="M23">
            <v>0</v>
          </cell>
          <cell r="N23">
            <v>0</v>
          </cell>
          <cell r="O23">
            <v>0</v>
          </cell>
          <cell r="P23">
            <v>0</v>
          </cell>
          <cell r="Q23">
            <v>0</v>
          </cell>
        </row>
        <row r="25">
          <cell r="D25" t="str">
            <v>Итого</v>
          </cell>
          <cell r="F25">
            <v>0</v>
          </cell>
          <cell r="G25">
            <v>0</v>
          </cell>
          <cell r="H25">
            <v>0</v>
          </cell>
          <cell r="N25">
            <v>0</v>
          </cell>
          <cell r="O25">
            <v>0</v>
          </cell>
          <cell r="P25">
            <v>0</v>
          </cell>
          <cell r="Q25">
            <v>0</v>
          </cell>
        </row>
        <row r="26">
          <cell r="F26">
            <v>0</v>
          </cell>
          <cell r="G26">
            <v>0</v>
          </cell>
          <cell r="H26">
            <v>0</v>
          </cell>
          <cell r="I26">
            <v>0</v>
          </cell>
          <cell r="J26">
            <v>0</v>
          </cell>
          <cell r="K26">
            <v>0</v>
          </cell>
          <cell r="L26" t="e">
            <v>#NAME?</v>
          </cell>
          <cell r="M26" t="e">
            <v>#NAME?</v>
          </cell>
          <cell r="N26" t="e">
            <v>#NAME?</v>
          </cell>
          <cell r="O26">
            <v>0</v>
          </cell>
          <cell r="P26">
            <v>0</v>
          </cell>
          <cell r="Q26">
            <v>0</v>
          </cell>
        </row>
      </sheetData>
      <sheetData sheetId="15">
        <row r="1">
          <cell r="J1" t="str">
            <v>Таблица № П1.12.</v>
          </cell>
        </row>
        <row r="2">
          <cell r="A2" t="str">
            <v xml:space="preserve">Расчет стоимости покупной энергии на технологические цели </v>
          </cell>
        </row>
        <row r="7">
          <cell r="A7" t="str">
            <v>№ п/п</v>
          </cell>
          <cell r="B7" t="str">
            <v>Наименование поставщика</v>
          </cell>
          <cell r="C7" t="str">
            <v>Объем покупной энергии, млн.кВтч (тыс.Гкал)</v>
          </cell>
          <cell r="D7" t="str">
            <v>Расчетная мощность, тыс.кВт (Гкал/ч)</v>
          </cell>
          <cell r="E7" t="str">
            <v>Тариф</v>
          </cell>
          <cell r="H7" t="str">
            <v xml:space="preserve">Затраты на покупку, тыс.руб. </v>
          </cell>
        </row>
        <row r="8">
          <cell r="E8" t="str">
            <v>Одно-ставочный</v>
          </cell>
          <cell r="F8" t="str">
            <v>Двухставочный</v>
          </cell>
        </row>
        <row r="9">
          <cell r="F9" t="str">
            <v>Ставка за мощность</v>
          </cell>
          <cell r="G9" t="str">
            <v>Ставка за энергию</v>
          </cell>
          <cell r="H9" t="str">
            <v>энергии</v>
          </cell>
          <cell r="I9" t="str">
            <v>мощности</v>
          </cell>
          <cell r="J9" t="str">
            <v>всего</v>
          </cell>
        </row>
        <row r="10">
          <cell r="E10" t="str">
            <v>руб/т.кВтч (руб/Гкал)</v>
          </cell>
          <cell r="F10" t="str">
            <v>руб/кВт (тыс.руб/Гкал/ч)</v>
          </cell>
          <cell r="G10" t="str">
            <v>руб/т.кВтч (руб/Гкал)</v>
          </cell>
        </row>
        <row r="11">
          <cell r="A11">
            <v>1</v>
          </cell>
          <cell r="B11">
            <v>2</v>
          </cell>
          <cell r="C11">
            <v>3</v>
          </cell>
          <cell r="D11">
            <v>4</v>
          </cell>
          <cell r="E11">
            <v>5</v>
          </cell>
          <cell r="F11">
            <v>6</v>
          </cell>
          <cell r="G11">
            <v>7</v>
          </cell>
          <cell r="H11">
            <v>8</v>
          </cell>
          <cell r="I11">
            <v>9</v>
          </cell>
          <cell r="J11">
            <v>10</v>
          </cell>
        </row>
        <row r="12">
          <cell r="A12">
            <v>2010</v>
          </cell>
        </row>
        <row r="13">
          <cell r="A13" t="str">
            <v>1.</v>
          </cell>
          <cell r="B13" t="str">
            <v>Электроэнергия всего</v>
          </cell>
          <cell r="C13">
            <v>0</v>
          </cell>
          <cell r="D13">
            <v>0</v>
          </cell>
          <cell r="E13">
            <v>0</v>
          </cell>
          <cell r="H13">
            <v>0</v>
          </cell>
          <cell r="I13">
            <v>0</v>
          </cell>
          <cell r="J13">
            <v>0</v>
          </cell>
        </row>
        <row r="14">
          <cell r="B14" t="str">
            <v xml:space="preserve">    в том числе:</v>
          </cell>
        </row>
        <row r="15">
          <cell r="A15" t="str">
            <v>1.1.</v>
          </cell>
          <cell r="B15" t="str">
            <v>оптовый рынок</v>
          </cell>
          <cell r="E15">
            <v>0</v>
          </cell>
          <cell r="H15">
            <v>0</v>
          </cell>
          <cell r="I15">
            <v>0</v>
          </cell>
          <cell r="J15">
            <v>0</v>
          </cell>
        </row>
        <row r="16">
          <cell r="A16" t="str">
            <v>1.2.</v>
          </cell>
          <cell r="B16" t="str">
            <v>блокстанции</v>
          </cell>
          <cell r="E16">
            <v>0</v>
          </cell>
          <cell r="H16">
            <v>0</v>
          </cell>
          <cell r="I16">
            <v>0</v>
          </cell>
          <cell r="J16">
            <v>0</v>
          </cell>
        </row>
        <row r="17">
          <cell r="A17" t="str">
            <v>1.3.</v>
          </cell>
          <cell r="B17" t="str">
            <v>другие поставщики - всего</v>
          </cell>
          <cell r="C17">
            <v>0</v>
          </cell>
          <cell r="D17">
            <v>0</v>
          </cell>
          <cell r="E17">
            <v>0</v>
          </cell>
          <cell r="H17">
            <v>0</v>
          </cell>
          <cell r="I17">
            <v>0</v>
          </cell>
          <cell r="J17">
            <v>0</v>
          </cell>
        </row>
        <row r="18">
          <cell r="B18" t="str">
            <v xml:space="preserve">    в том числе:</v>
          </cell>
        </row>
        <row r="19">
          <cell r="A19" t="str">
            <v>1.3.1</v>
          </cell>
          <cell r="E19">
            <v>0</v>
          </cell>
          <cell r="H19">
            <v>0</v>
          </cell>
          <cell r="I19">
            <v>0</v>
          </cell>
          <cell r="J19">
            <v>0</v>
          </cell>
        </row>
        <row r="21">
          <cell r="A21" t="str">
            <v>2.</v>
          </cell>
          <cell r="B21" t="str">
            <v>Теплоэнергия всего</v>
          </cell>
          <cell r="C21">
            <v>0</v>
          </cell>
          <cell r="D21">
            <v>0</v>
          </cell>
          <cell r="E21">
            <v>0</v>
          </cell>
          <cell r="H21">
            <v>0</v>
          </cell>
          <cell r="I21">
            <v>0</v>
          </cell>
          <cell r="J21">
            <v>0</v>
          </cell>
        </row>
        <row r="22">
          <cell r="B22" t="str">
            <v xml:space="preserve">    в том числе:</v>
          </cell>
        </row>
        <row r="23">
          <cell r="A23" t="str">
            <v>2.1</v>
          </cell>
          <cell r="E23">
            <v>0</v>
          </cell>
          <cell r="H23">
            <v>0</v>
          </cell>
          <cell r="I23">
            <v>0</v>
          </cell>
          <cell r="J23">
            <v>0</v>
          </cell>
        </row>
        <row r="25">
          <cell r="A25" t="str">
            <v>3.</v>
          </cell>
          <cell r="B25" t="str">
            <v>Итого</v>
          </cell>
          <cell r="H25">
            <v>0</v>
          </cell>
          <cell r="I25">
            <v>0</v>
          </cell>
          <cell r="J25">
            <v>0</v>
          </cell>
        </row>
        <row r="26">
          <cell r="A26">
            <v>2011</v>
          </cell>
        </row>
        <row r="27">
          <cell r="A27" t="str">
            <v>1.</v>
          </cell>
          <cell r="B27" t="str">
            <v>Электроэнергия всего</v>
          </cell>
          <cell r="C27">
            <v>0</v>
          </cell>
          <cell r="D27">
            <v>0</v>
          </cell>
          <cell r="E27">
            <v>0</v>
          </cell>
          <cell r="H27">
            <v>0</v>
          </cell>
          <cell r="I27">
            <v>0</v>
          </cell>
          <cell r="J27">
            <v>0</v>
          </cell>
        </row>
        <row r="28">
          <cell r="B28" t="str">
            <v xml:space="preserve">    в том числе:</v>
          </cell>
        </row>
        <row r="29">
          <cell r="A29" t="str">
            <v>1.1.</v>
          </cell>
          <cell r="B29" t="str">
            <v>оптовый рынок</v>
          </cell>
          <cell r="E29">
            <v>0</v>
          </cell>
          <cell r="H29">
            <v>0</v>
          </cell>
          <cell r="I29">
            <v>0</v>
          </cell>
          <cell r="J29">
            <v>0</v>
          </cell>
        </row>
        <row r="30">
          <cell r="A30" t="str">
            <v>1.2.</v>
          </cell>
          <cell r="B30" t="str">
            <v>блокстанции</v>
          </cell>
          <cell r="E30">
            <v>0</v>
          </cell>
          <cell r="H30">
            <v>0</v>
          </cell>
          <cell r="I30">
            <v>0</v>
          </cell>
          <cell r="J30">
            <v>0</v>
          </cell>
        </row>
        <row r="31">
          <cell r="A31" t="str">
            <v>1.3.</v>
          </cell>
          <cell r="B31" t="str">
            <v>другие поставщики - всего</v>
          </cell>
          <cell r="C31">
            <v>0</v>
          </cell>
          <cell r="D31">
            <v>0</v>
          </cell>
          <cell r="E31">
            <v>0</v>
          </cell>
          <cell r="H31">
            <v>0</v>
          </cell>
          <cell r="I31">
            <v>0</v>
          </cell>
          <cell r="J31">
            <v>0</v>
          </cell>
        </row>
        <row r="32">
          <cell r="B32" t="str">
            <v xml:space="preserve">    в том числе:</v>
          </cell>
        </row>
        <row r="33">
          <cell r="A33" t="str">
            <v>1.3.1</v>
          </cell>
          <cell r="E33">
            <v>0</v>
          </cell>
          <cell r="H33">
            <v>0</v>
          </cell>
          <cell r="I33">
            <v>0</v>
          </cell>
          <cell r="J33">
            <v>0</v>
          </cell>
        </row>
        <row r="35">
          <cell r="A35" t="str">
            <v>2.</v>
          </cell>
          <cell r="B35" t="str">
            <v>Теплоэнергия всего</v>
          </cell>
          <cell r="C35">
            <v>0</v>
          </cell>
          <cell r="D35">
            <v>0</v>
          </cell>
          <cell r="E35">
            <v>0</v>
          </cell>
          <cell r="H35">
            <v>0</v>
          </cell>
          <cell r="I35">
            <v>0</v>
          </cell>
          <cell r="J35">
            <v>0</v>
          </cell>
        </row>
        <row r="36">
          <cell r="B36" t="str">
            <v xml:space="preserve">    в том числе:</v>
          </cell>
        </row>
        <row r="37">
          <cell r="A37" t="str">
            <v>2.1</v>
          </cell>
          <cell r="E37">
            <v>0</v>
          </cell>
          <cell r="H37">
            <v>0</v>
          </cell>
          <cell r="I37">
            <v>0</v>
          </cell>
          <cell r="J37">
            <v>0</v>
          </cell>
        </row>
        <row r="39">
          <cell r="A39" t="str">
            <v>3.</v>
          </cell>
          <cell r="B39" t="str">
            <v>Итого</v>
          </cell>
          <cell r="H39">
            <v>0</v>
          </cell>
          <cell r="I39">
            <v>0</v>
          </cell>
          <cell r="J39">
            <v>0</v>
          </cell>
        </row>
      </sheetData>
      <sheetData sheetId="16">
        <row r="1">
          <cell r="E1" t="str">
            <v>Таблица № П1.13</v>
          </cell>
        </row>
        <row r="2">
          <cell r="A2" t="str">
            <v>Расчет суммы платы за услуги субъектов ФОРЭМ</v>
          </cell>
        </row>
        <row r="4">
          <cell r="A4" t="str">
            <v>№ п.п.</v>
          </cell>
          <cell r="B4" t="str">
            <v>Наименование показателей</v>
          </cell>
          <cell r="C4" t="str">
            <v>Объем электроэнергии, млн.кВтч.</v>
          </cell>
          <cell r="D4" t="str">
            <v>Размер платы за услуги, руб./тыс.кВтч.</v>
          </cell>
          <cell r="E4" t="str">
            <v>Сумма платы за услуги, тыс.руб.</v>
          </cell>
        </row>
        <row r="5">
          <cell r="A5">
            <v>1</v>
          </cell>
          <cell r="B5">
            <v>2</v>
          </cell>
          <cell r="C5">
            <v>3</v>
          </cell>
          <cell r="D5">
            <v>4</v>
          </cell>
          <cell r="E5">
            <v>5</v>
          </cell>
        </row>
        <row r="6">
          <cell r="A6">
            <v>2010</v>
          </cell>
        </row>
        <row r="7">
          <cell r="A7" t="str">
            <v>1.</v>
          </cell>
          <cell r="B7" t="str">
            <v>Всего</v>
          </cell>
          <cell r="E7">
            <v>0</v>
          </cell>
        </row>
        <row r="8">
          <cell r="B8" t="str">
            <v xml:space="preserve">    в том числе:</v>
          </cell>
        </row>
        <row r="9">
          <cell r="C9">
            <v>0</v>
          </cell>
          <cell r="E9">
            <v>0</v>
          </cell>
        </row>
        <row r="11">
          <cell r="A11">
            <v>2011</v>
          </cell>
        </row>
        <row r="12">
          <cell r="A12" t="str">
            <v>2.</v>
          </cell>
          <cell r="B12" t="str">
            <v>Всего</v>
          </cell>
          <cell r="D12" t="e">
            <v>#DIV/0!</v>
          </cell>
          <cell r="E12">
            <v>0</v>
          </cell>
        </row>
        <row r="13">
          <cell r="B13" t="str">
            <v xml:space="preserve">    в том числе:</v>
          </cell>
        </row>
        <row r="14">
          <cell r="C14">
            <v>0</v>
          </cell>
          <cell r="E14">
            <v>0</v>
          </cell>
        </row>
      </sheetData>
      <sheetData sheetId="17">
        <row r="1">
          <cell r="E1" t="str">
            <v>Таблица № П1.14.</v>
          </cell>
        </row>
        <row r="2">
          <cell r="A2" t="str">
            <v>Расчет суммы платы за пользование водными объектами предприятиями гидроэнергетики (водный налог)</v>
          </cell>
        </row>
        <row r="4">
          <cell r="A4" t="str">
            <v>№ п.п.</v>
          </cell>
          <cell r="B4" t="str">
            <v>Наименование электростанции</v>
          </cell>
          <cell r="C4" t="str">
            <v>Выработка электроэнергии, млн.кВтч</v>
          </cell>
          <cell r="D4" t="str">
            <v>Ставка водного налога, коп/кВтч</v>
          </cell>
          <cell r="E4" t="str">
            <v>Сумма платы, тыс.руб.</v>
          </cell>
        </row>
        <row r="5">
          <cell r="A5">
            <v>1</v>
          </cell>
          <cell r="B5">
            <v>2</v>
          </cell>
          <cell r="C5">
            <v>3</v>
          </cell>
          <cell r="D5">
            <v>4</v>
          </cell>
          <cell r="E5">
            <v>5</v>
          </cell>
        </row>
        <row r="6">
          <cell r="A6" t="str">
            <v>1</v>
          </cell>
          <cell r="B6" t="str">
            <v>Базовый период</v>
          </cell>
          <cell r="C6">
            <v>0</v>
          </cell>
          <cell r="E6">
            <v>0</v>
          </cell>
        </row>
        <row r="7">
          <cell r="B7" t="str">
            <v xml:space="preserve">    в том числе:</v>
          </cell>
        </row>
        <row r="8">
          <cell r="E8">
            <v>0</v>
          </cell>
        </row>
        <row r="10">
          <cell r="A10" t="str">
            <v>2</v>
          </cell>
          <cell r="B10" t="str">
            <v>Период регулирования</v>
          </cell>
          <cell r="C10">
            <v>0</v>
          </cell>
          <cell r="E10">
            <v>0</v>
          </cell>
        </row>
        <row r="11">
          <cell r="B11" t="str">
            <v xml:space="preserve">    в том числе:</v>
          </cell>
        </row>
        <row r="12">
          <cell r="E12">
            <v>0</v>
          </cell>
        </row>
      </sheetData>
      <sheetData sheetId="18">
        <row r="1">
          <cell r="P1" t="str">
            <v>Таблица № П1.15.</v>
          </cell>
        </row>
        <row r="2">
          <cell r="A2" t="str">
            <v xml:space="preserve">Смета расходов </v>
          </cell>
        </row>
        <row r="3">
          <cell r="P3" t="str">
            <v>тыс. руб.</v>
          </cell>
        </row>
        <row r="4">
          <cell r="A4" t="str">
            <v>№ п.п.</v>
          </cell>
          <cell r="B4" t="str">
            <v>Наименование показателя</v>
          </cell>
          <cell r="C4" t="str">
            <v>Всего</v>
          </cell>
          <cell r="E4" t="str">
            <v>Всего по регулируемой деятельности</v>
          </cell>
          <cell r="G4" t="str">
            <v>Производство электроэнергии</v>
          </cell>
          <cell r="I4" t="str">
            <v>Передача электрической энергии</v>
          </cell>
          <cell r="K4" t="str">
            <v xml:space="preserve">Производство теплоэнергии </v>
          </cell>
          <cell r="M4" t="str">
            <v>Передача теплоэнергии</v>
          </cell>
          <cell r="O4" t="str">
            <v>Прочие виды продукции (услуг)</v>
          </cell>
        </row>
        <row r="5">
          <cell r="C5" t="str">
            <v>Всего</v>
          </cell>
          <cell r="D5" t="str">
            <v>Всего</v>
          </cell>
          <cell r="E5" t="str">
            <v>Всего по регулируемой деятельности</v>
          </cell>
          <cell r="F5" t="str">
            <v>Всего по регулируемой деятельности</v>
          </cell>
          <cell r="G5" t="str">
            <v>Производство электроэнергии</v>
          </cell>
          <cell r="H5" t="str">
            <v>Производство электроэнергии</v>
          </cell>
          <cell r="I5" t="str">
            <v>Передача электрической энергии</v>
          </cell>
          <cell r="J5" t="str">
            <v>Передача электрической энергии</v>
          </cell>
          <cell r="K5" t="str">
            <v xml:space="preserve">Производство теплоэнергии </v>
          </cell>
          <cell r="L5" t="str">
            <v xml:space="preserve">Производство теплоэнергии </v>
          </cell>
          <cell r="M5" t="str">
            <v>Передача теплоэнергии</v>
          </cell>
          <cell r="N5" t="str">
            <v>Передача теплоэнергии</v>
          </cell>
          <cell r="O5" t="str">
            <v>Прочие виды продукции (услуг)</v>
          </cell>
          <cell r="P5" t="str">
            <v>Прочие виды продукции (услуг)</v>
          </cell>
        </row>
        <row r="6">
          <cell r="C6">
            <v>2010</v>
          </cell>
          <cell r="D6">
            <v>2011</v>
          </cell>
          <cell r="E6">
            <v>2010</v>
          </cell>
          <cell r="F6">
            <v>2011</v>
          </cell>
          <cell r="G6">
            <v>2010</v>
          </cell>
          <cell r="H6">
            <v>2011</v>
          </cell>
          <cell r="I6">
            <v>2010</v>
          </cell>
          <cell r="J6">
            <v>2011</v>
          </cell>
          <cell r="K6">
            <v>2010</v>
          </cell>
          <cell r="L6">
            <v>2011</v>
          </cell>
          <cell r="M6">
            <v>2010</v>
          </cell>
          <cell r="N6">
            <v>2011</v>
          </cell>
          <cell r="O6">
            <v>2010</v>
          </cell>
          <cell r="P6">
            <v>2011</v>
          </cell>
        </row>
        <row r="7">
          <cell r="C7">
            <v>2010</v>
          </cell>
          <cell r="D7">
            <v>2011</v>
          </cell>
          <cell r="E7">
            <v>2010</v>
          </cell>
          <cell r="F7">
            <v>2011</v>
          </cell>
          <cell r="G7">
            <v>2010</v>
          </cell>
          <cell r="H7">
            <v>2011</v>
          </cell>
          <cell r="I7">
            <v>2010</v>
          </cell>
          <cell r="J7">
            <v>2011</v>
          </cell>
          <cell r="K7">
            <v>2010</v>
          </cell>
          <cell r="L7">
            <v>2011</v>
          </cell>
          <cell r="M7">
            <v>2010</v>
          </cell>
          <cell r="N7">
            <v>2011</v>
          </cell>
          <cell r="O7">
            <v>2010</v>
          </cell>
          <cell r="P7">
            <v>2011</v>
          </cell>
        </row>
        <row r="8">
          <cell r="C8" t="str">
            <v>всего</v>
          </cell>
          <cell r="D8" t="str">
            <v>всего</v>
          </cell>
          <cell r="E8" t="str">
            <v>всего</v>
          </cell>
          <cell r="F8" t="str">
            <v>всего</v>
          </cell>
          <cell r="G8" t="str">
            <v>всего</v>
          </cell>
          <cell r="H8" t="str">
            <v>всего</v>
          </cell>
          <cell r="I8" t="str">
            <v>всего</v>
          </cell>
          <cell r="J8" t="str">
            <v>всего</v>
          </cell>
          <cell r="K8" t="str">
            <v>всего</v>
          </cell>
          <cell r="L8" t="str">
            <v>в том числе сбыт</v>
          </cell>
          <cell r="M8" t="str">
            <v>всего</v>
          </cell>
          <cell r="N8" t="str">
            <v>всего</v>
          </cell>
          <cell r="O8" t="str">
            <v>всего</v>
          </cell>
          <cell r="P8" t="str">
            <v>всего</v>
          </cell>
        </row>
        <row r="9">
          <cell r="A9">
            <v>1</v>
          </cell>
          <cell r="B9">
            <v>2</v>
          </cell>
          <cell r="C9">
            <v>4</v>
          </cell>
          <cell r="D9">
            <v>5</v>
          </cell>
          <cell r="E9">
            <v>6</v>
          </cell>
          <cell r="F9">
            <v>7</v>
          </cell>
          <cell r="G9">
            <v>8</v>
          </cell>
          <cell r="H9">
            <v>9</v>
          </cell>
          <cell r="I9">
            <v>10</v>
          </cell>
          <cell r="J9">
            <v>11</v>
          </cell>
          <cell r="K9">
            <v>12</v>
          </cell>
          <cell r="L9">
            <v>13</v>
          </cell>
          <cell r="M9">
            <v>14</v>
          </cell>
          <cell r="N9">
            <v>16</v>
          </cell>
          <cell r="O9">
            <v>18</v>
          </cell>
          <cell r="P9">
            <v>19</v>
          </cell>
        </row>
        <row r="10">
          <cell r="A10" t="str">
            <v>1.</v>
          </cell>
          <cell r="B10" t="str">
            <v>Сырье, основные материалы</v>
          </cell>
          <cell r="C10">
            <v>0</v>
          </cell>
          <cell r="D10">
            <v>0</v>
          </cell>
          <cell r="E10">
            <v>0</v>
          </cell>
          <cell r="F10">
            <v>0</v>
          </cell>
        </row>
        <row r="11">
          <cell r="A11" t="str">
            <v>2.</v>
          </cell>
          <cell r="B11" t="str">
            <v>Вспомогательные материалы</v>
          </cell>
          <cell r="C11">
            <v>0</v>
          </cell>
          <cell r="D11">
            <v>0</v>
          </cell>
          <cell r="E11">
            <v>0</v>
          </cell>
          <cell r="F11">
            <v>0</v>
          </cell>
        </row>
        <row r="12">
          <cell r="A12" t="str">
            <v>2.1.</v>
          </cell>
          <cell r="B12" t="str">
            <v>из них на ремонт</v>
          </cell>
          <cell r="C12">
            <v>0</v>
          </cell>
          <cell r="D12">
            <v>0</v>
          </cell>
          <cell r="E12">
            <v>0</v>
          </cell>
          <cell r="F12">
            <v>0</v>
          </cell>
        </row>
        <row r="13">
          <cell r="A13" t="str">
            <v>3.</v>
          </cell>
          <cell r="B13" t="str">
            <v>Работы и услуги производ. характера</v>
          </cell>
          <cell r="C13">
            <v>0</v>
          </cell>
          <cell r="D13">
            <v>0</v>
          </cell>
          <cell r="E13">
            <v>0</v>
          </cell>
          <cell r="F13">
            <v>0</v>
          </cell>
        </row>
        <row r="14">
          <cell r="A14" t="str">
            <v>3.1.</v>
          </cell>
          <cell r="B14" t="str">
            <v>из них на ремонт</v>
          </cell>
          <cell r="C14">
            <v>0</v>
          </cell>
          <cell r="D14">
            <v>0</v>
          </cell>
          <cell r="E14">
            <v>0</v>
          </cell>
          <cell r="F14">
            <v>0</v>
          </cell>
        </row>
        <row r="15">
          <cell r="A15" t="str">
            <v>4.</v>
          </cell>
          <cell r="B15" t="str">
            <v>Топливо на технологические цели</v>
          </cell>
          <cell r="C15">
            <v>0</v>
          </cell>
          <cell r="D15">
            <v>0</v>
          </cell>
          <cell r="E15">
            <v>0</v>
          </cell>
          <cell r="F15">
            <v>0</v>
          </cell>
          <cell r="G15">
            <v>0</v>
          </cell>
          <cell r="H15">
            <v>0</v>
          </cell>
          <cell r="K15">
            <v>0</v>
          </cell>
          <cell r="L15">
            <v>0</v>
          </cell>
        </row>
        <row r="16">
          <cell r="A16" t="str">
            <v>5.</v>
          </cell>
          <cell r="B16" t="str">
            <v xml:space="preserve">Энергия </v>
          </cell>
          <cell r="C16">
            <v>0</v>
          </cell>
          <cell r="D16">
            <v>0</v>
          </cell>
          <cell r="E16">
            <v>0</v>
          </cell>
          <cell r="F16">
            <v>0</v>
          </cell>
        </row>
        <row r="17">
          <cell r="A17" t="str">
            <v>5.1.</v>
          </cell>
          <cell r="B17" t="str">
            <v>Энергия на технологические цели (покупная энергия Таблица № П1.12.)</v>
          </cell>
          <cell r="C17">
            <v>0</v>
          </cell>
          <cell r="D17">
            <v>0</v>
          </cell>
          <cell r="E17">
            <v>0</v>
          </cell>
          <cell r="F17">
            <v>0</v>
          </cell>
        </row>
        <row r="18">
          <cell r="A18" t="str">
            <v>5.2.</v>
          </cell>
          <cell r="B18" t="str">
            <v>Энергия на хозяйственные нужды</v>
          </cell>
          <cell r="C18">
            <v>0</v>
          </cell>
          <cell r="D18">
            <v>0</v>
          </cell>
          <cell r="E18">
            <v>0</v>
          </cell>
          <cell r="F18">
            <v>0</v>
          </cell>
        </row>
        <row r="19">
          <cell r="A19" t="str">
            <v>6.</v>
          </cell>
          <cell r="B19" t="str">
            <v>Затраты на оплату труда</v>
          </cell>
          <cell r="C19">
            <v>0</v>
          </cell>
          <cell r="D19">
            <v>0</v>
          </cell>
          <cell r="E19">
            <v>0</v>
          </cell>
          <cell r="F19">
            <v>0</v>
          </cell>
          <cell r="G19">
            <v>0</v>
          </cell>
          <cell r="H19">
            <v>0</v>
          </cell>
          <cell r="I19">
            <v>0</v>
          </cell>
          <cell r="J19">
            <v>0</v>
          </cell>
          <cell r="K19">
            <v>0</v>
          </cell>
          <cell r="L19">
            <v>0</v>
          </cell>
          <cell r="M19">
            <v>0</v>
          </cell>
          <cell r="N19">
            <v>0</v>
          </cell>
        </row>
        <row r="20">
          <cell r="A20" t="str">
            <v>6.1.</v>
          </cell>
          <cell r="B20" t="str">
            <v>из них на ремонт</v>
          </cell>
          <cell r="C20">
            <v>0</v>
          </cell>
          <cell r="D20">
            <v>0</v>
          </cell>
          <cell r="E20">
            <v>0</v>
          </cell>
          <cell r="F20">
            <v>0</v>
          </cell>
        </row>
        <row r="21">
          <cell r="A21" t="str">
            <v>7.</v>
          </cell>
          <cell r="B21" t="str">
            <v>Отчисления на социальные нужды</v>
          </cell>
          <cell r="C21">
            <v>0</v>
          </cell>
          <cell r="D21">
            <v>0</v>
          </cell>
          <cell r="E21">
            <v>0</v>
          </cell>
          <cell r="F21">
            <v>0</v>
          </cell>
        </row>
        <row r="22">
          <cell r="A22" t="str">
            <v>7.1.</v>
          </cell>
          <cell r="B22" t="str">
            <v>из них на ремонт</v>
          </cell>
          <cell r="C22">
            <v>0</v>
          </cell>
          <cell r="D22">
            <v>0</v>
          </cell>
          <cell r="E22">
            <v>0</v>
          </cell>
          <cell r="F22">
            <v>0</v>
          </cell>
        </row>
        <row r="23">
          <cell r="A23" t="str">
            <v>8.</v>
          </cell>
          <cell r="B23" t="str">
            <v>Амортизация основных фондов</v>
          </cell>
          <cell r="C23">
            <v>0</v>
          </cell>
          <cell r="D23">
            <v>0</v>
          </cell>
          <cell r="E23">
            <v>0</v>
          </cell>
          <cell r="F23">
            <v>0</v>
          </cell>
          <cell r="G23">
            <v>0</v>
          </cell>
          <cell r="H23">
            <v>0</v>
          </cell>
          <cell r="I23">
            <v>0</v>
          </cell>
          <cell r="J23">
            <v>0</v>
          </cell>
          <cell r="K23">
            <v>0</v>
          </cell>
          <cell r="L23">
            <v>0</v>
          </cell>
          <cell r="M23">
            <v>0</v>
          </cell>
          <cell r="N23">
            <v>0</v>
          </cell>
        </row>
        <row r="24">
          <cell r="A24" t="str">
            <v>9.</v>
          </cell>
          <cell r="B24" t="str">
            <v>Прочие затраты всего</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5">
          <cell r="B25" t="str">
            <v xml:space="preserve">    в том числе:</v>
          </cell>
        </row>
        <row r="26">
          <cell r="A26" t="str">
            <v>9.1.</v>
          </cell>
          <cell r="B26" t="str">
            <v>Целевые средства на НИОКР</v>
          </cell>
          <cell r="C26">
            <v>0</v>
          </cell>
          <cell r="D26">
            <v>0</v>
          </cell>
          <cell r="E26">
            <v>0</v>
          </cell>
          <cell r="F26">
            <v>0</v>
          </cell>
        </row>
        <row r="27">
          <cell r="A27" t="str">
            <v>9.2.</v>
          </cell>
          <cell r="B27" t="str">
            <v>Средства на страхование</v>
          </cell>
          <cell r="C27">
            <v>0</v>
          </cell>
          <cell r="D27">
            <v>0</v>
          </cell>
          <cell r="E27">
            <v>0</v>
          </cell>
          <cell r="F27">
            <v>0</v>
          </cell>
        </row>
        <row r="28">
          <cell r="A28" t="str">
            <v>9.3.</v>
          </cell>
          <cell r="B28" t="str">
            <v>Плата за предельно допустимые выбросы (сбросы)</v>
          </cell>
          <cell r="C28">
            <v>0</v>
          </cell>
          <cell r="D28">
            <v>0</v>
          </cell>
          <cell r="E28">
            <v>0</v>
          </cell>
          <cell r="F28">
            <v>0</v>
          </cell>
        </row>
        <row r="29">
          <cell r="A29" t="str">
            <v>9.4.</v>
          </cell>
          <cell r="B29" t="str">
            <v>Услуги субъектов ФОРЭМ (Таблица № П1.13.)</v>
          </cell>
          <cell r="C29">
            <v>0</v>
          </cell>
          <cell r="D29">
            <v>0</v>
          </cell>
          <cell r="E29">
            <v>0</v>
          </cell>
          <cell r="F29">
            <v>0</v>
          </cell>
        </row>
        <row r="30">
          <cell r="A30" t="str">
            <v>9.5.</v>
          </cell>
          <cell r="B30" t="str">
            <v>Отчисления в ремонтный фонд (в случае его формирования)</v>
          </cell>
          <cell r="C30">
            <v>0</v>
          </cell>
          <cell r="D30">
            <v>0</v>
          </cell>
          <cell r="E30">
            <v>0</v>
          </cell>
          <cell r="F30">
            <v>0</v>
          </cell>
        </row>
        <row r="31">
          <cell r="A31" t="str">
            <v>9.6.</v>
          </cell>
          <cell r="B31" t="str">
            <v>Водный налог (ГЭС)</v>
          </cell>
          <cell r="C31">
            <v>0</v>
          </cell>
          <cell r="D31">
            <v>0</v>
          </cell>
          <cell r="E31">
            <v>0</v>
          </cell>
          <cell r="F31">
            <v>0</v>
          </cell>
          <cell r="G31">
            <v>0</v>
          </cell>
          <cell r="H31">
            <v>0</v>
          </cell>
        </row>
        <row r="32">
          <cell r="A32" t="str">
            <v>9.7.</v>
          </cell>
          <cell r="B32" t="str">
            <v>Непроизводственные расходы (налоги и другие обязательные платежи и сборы)</v>
          </cell>
          <cell r="C32">
            <v>0</v>
          </cell>
          <cell r="D32">
            <v>0</v>
          </cell>
          <cell r="E32">
            <v>0</v>
          </cell>
          <cell r="F32">
            <v>0</v>
          </cell>
        </row>
        <row r="33">
          <cell r="A33" t="str">
            <v>9.7.1.</v>
          </cell>
          <cell r="B33" t="str">
            <v>Налог на землю</v>
          </cell>
          <cell r="C33">
            <v>0</v>
          </cell>
          <cell r="D33">
            <v>0</v>
          </cell>
          <cell r="E33">
            <v>0</v>
          </cell>
          <cell r="F33">
            <v>0</v>
          </cell>
        </row>
        <row r="34">
          <cell r="A34" t="str">
            <v>9.7.2.</v>
          </cell>
          <cell r="B34" t="str">
            <v>Транспортный налог</v>
          </cell>
          <cell r="C34">
            <v>0</v>
          </cell>
          <cell r="D34">
            <v>0</v>
          </cell>
          <cell r="E34">
            <v>0</v>
          </cell>
          <cell r="F34">
            <v>0</v>
          </cell>
        </row>
        <row r="35">
          <cell r="A35" t="str">
            <v>9.8.</v>
          </cell>
          <cell r="B35" t="str">
            <v>Другие затраты, относимые на себестоимость продукции, всего</v>
          </cell>
          <cell r="C35">
            <v>0</v>
          </cell>
          <cell r="D35">
            <v>0</v>
          </cell>
          <cell r="E35">
            <v>0</v>
          </cell>
          <cell r="F35">
            <v>0</v>
          </cell>
        </row>
        <row r="36">
          <cell r="A36" t="str">
            <v xml:space="preserve"> </v>
          </cell>
          <cell r="B36" t="str">
            <v xml:space="preserve">    в том числе:</v>
          </cell>
        </row>
        <row r="37">
          <cell r="C37">
            <v>0</v>
          </cell>
          <cell r="D37">
            <v>0</v>
          </cell>
          <cell r="E37">
            <v>0</v>
          </cell>
          <cell r="F37">
            <v>0</v>
          </cell>
        </row>
        <row r="39">
          <cell r="A39" t="str">
            <v>10.</v>
          </cell>
          <cell r="B39" t="str">
            <v>Итого затрат</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10.1.</v>
          </cell>
          <cell r="B40" t="str">
            <v>из них на ремонт</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11.</v>
          </cell>
          <cell r="B41" t="str">
            <v>Недополученный по независящим причинам доход</v>
          </cell>
          <cell r="C41">
            <v>0</v>
          </cell>
          <cell r="D41">
            <v>0</v>
          </cell>
          <cell r="E41">
            <v>0</v>
          </cell>
          <cell r="F41">
            <v>0</v>
          </cell>
        </row>
        <row r="42">
          <cell r="A42" t="str">
            <v>12.</v>
          </cell>
          <cell r="B42" t="str">
            <v>Избыток средств, полученный в предыдущем периоде регулирования</v>
          </cell>
          <cell r="C42">
            <v>0</v>
          </cell>
          <cell r="D42">
            <v>0</v>
          </cell>
          <cell r="E42">
            <v>0</v>
          </cell>
          <cell r="F42">
            <v>0</v>
          </cell>
        </row>
        <row r="43">
          <cell r="A43" t="str">
            <v>13.</v>
          </cell>
          <cell r="B43" t="str">
            <v>Всего себестоимость товарной продукции по ЭСО</v>
          </cell>
          <cell r="C43">
            <v>0</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 xml:space="preserve">    в том числе:</v>
          </cell>
        </row>
        <row r="45">
          <cell r="A45" t="str">
            <v>13.1.</v>
          </cell>
          <cell r="B45" t="str">
            <v xml:space="preserve"> - электрическая энергия</v>
          </cell>
          <cell r="C45">
            <v>0</v>
          </cell>
          <cell r="D45">
            <v>0</v>
          </cell>
        </row>
        <row r="46">
          <cell r="A46" t="str">
            <v>13.1.1.</v>
          </cell>
          <cell r="B46" t="str">
            <v>производство электроэнергии</v>
          </cell>
          <cell r="C46">
            <v>0</v>
          </cell>
          <cell r="D46">
            <v>0</v>
          </cell>
          <cell r="G46">
            <v>0</v>
          </cell>
          <cell r="H46">
            <v>0</v>
          </cell>
        </row>
        <row r="47">
          <cell r="A47" t="str">
            <v>13.1.2.</v>
          </cell>
          <cell r="B47" t="str">
            <v>покупная электроэнергия</v>
          </cell>
          <cell r="C47">
            <v>0</v>
          </cell>
          <cell r="D47">
            <v>0</v>
          </cell>
          <cell r="E47">
            <v>0</v>
          </cell>
          <cell r="F47">
            <v>0</v>
          </cell>
        </row>
        <row r="48">
          <cell r="A48" t="str">
            <v>13.1.3.</v>
          </cell>
          <cell r="B48" t="str">
            <v>передача электроэнергии</v>
          </cell>
          <cell r="C48">
            <v>0</v>
          </cell>
          <cell r="D48">
            <v>0</v>
          </cell>
          <cell r="I48">
            <v>0</v>
          </cell>
          <cell r="J48">
            <v>0</v>
          </cell>
        </row>
        <row r="49">
          <cell r="A49" t="str">
            <v>13.2.</v>
          </cell>
          <cell r="B49" t="str">
            <v xml:space="preserve"> - тепловая энергия</v>
          </cell>
          <cell r="C49">
            <v>0</v>
          </cell>
          <cell r="D49">
            <v>0</v>
          </cell>
        </row>
        <row r="50">
          <cell r="A50" t="str">
            <v>13.2.1.</v>
          </cell>
          <cell r="B50" t="str">
            <v>производство теплоэнергии</v>
          </cell>
          <cell r="C50">
            <v>0</v>
          </cell>
          <cell r="D50">
            <v>0</v>
          </cell>
          <cell r="K50">
            <v>0</v>
          </cell>
          <cell r="L50">
            <v>0</v>
          </cell>
        </row>
        <row r="51">
          <cell r="A51" t="str">
            <v>13.2.3.</v>
          </cell>
          <cell r="B51" t="str">
            <v>передача теплоэнергии</v>
          </cell>
          <cell r="C51">
            <v>0</v>
          </cell>
          <cell r="D51">
            <v>0</v>
          </cell>
          <cell r="M51">
            <v>0</v>
          </cell>
          <cell r="N51">
            <v>0</v>
          </cell>
        </row>
        <row r="52">
          <cell r="A52" t="str">
            <v>13.3.</v>
          </cell>
          <cell r="B52" t="str">
            <v xml:space="preserve"> - прочие виды продукции (услуг)</v>
          </cell>
          <cell r="C52">
            <v>0</v>
          </cell>
          <cell r="D52">
            <v>0</v>
          </cell>
          <cell r="O52">
            <v>0</v>
          </cell>
          <cell r="P52">
            <v>0</v>
          </cell>
        </row>
      </sheetData>
      <sheetData sheetId="19">
        <row r="1">
          <cell r="M1" t="str">
            <v>Таблица № П1.16.</v>
          </cell>
        </row>
        <row r="2">
          <cell r="A2" t="str">
            <v xml:space="preserve">Расчет расходов на оплату труда </v>
          </cell>
        </row>
        <row r="4">
          <cell r="A4" t="str">
            <v>№ п.п.</v>
          </cell>
          <cell r="B4" t="str">
            <v>Показатели</v>
          </cell>
          <cell r="C4" t="str">
            <v>Ед.изм.</v>
          </cell>
          <cell r="D4" t="str">
            <v>Всего</v>
          </cell>
          <cell r="F4" t="str">
            <v>Производство электроэнергии</v>
          </cell>
          <cell r="H4" t="str">
            <v>Производство тепловой энергии</v>
          </cell>
          <cell r="J4" t="str">
            <v>Передача электроэнергии</v>
          </cell>
          <cell r="L4" t="str">
            <v>Передача тепловой энергии</v>
          </cell>
        </row>
        <row r="5">
          <cell r="D5">
            <v>2010</v>
          </cell>
          <cell r="E5">
            <v>2011</v>
          </cell>
          <cell r="F5">
            <v>2010</v>
          </cell>
          <cell r="G5">
            <v>2011</v>
          </cell>
          <cell r="H5">
            <v>2010</v>
          </cell>
          <cell r="I5">
            <v>2011</v>
          </cell>
          <cell r="J5">
            <v>2010</v>
          </cell>
          <cell r="K5">
            <v>2011</v>
          </cell>
          <cell r="L5">
            <v>2010</v>
          </cell>
          <cell r="M5">
            <v>2011</v>
          </cell>
        </row>
        <row r="6">
          <cell r="A6">
            <v>1</v>
          </cell>
          <cell r="B6">
            <v>2</v>
          </cell>
          <cell r="C6">
            <v>3</v>
          </cell>
          <cell r="D6">
            <v>4</v>
          </cell>
          <cell r="E6">
            <v>5</v>
          </cell>
          <cell r="F6">
            <v>6</v>
          </cell>
          <cell r="G6">
            <v>7</v>
          </cell>
          <cell r="H6">
            <v>10</v>
          </cell>
          <cell r="I6">
            <v>11</v>
          </cell>
          <cell r="J6">
            <v>8</v>
          </cell>
          <cell r="K6">
            <v>9</v>
          </cell>
          <cell r="L6">
            <v>10</v>
          </cell>
          <cell r="M6">
            <v>11</v>
          </cell>
        </row>
        <row r="7">
          <cell r="A7" t="str">
            <v>1.</v>
          </cell>
          <cell r="B7" t="str">
            <v>Численность</v>
          </cell>
          <cell r="C7" t="str">
            <v>чел.</v>
          </cell>
          <cell r="D7">
            <v>0</v>
          </cell>
          <cell r="E7">
            <v>0</v>
          </cell>
        </row>
        <row r="8">
          <cell r="A8" t="str">
            <v>1.1.</v>
          </cell>
          <cell r="B8" t="str">
            <v xml:space="preserve">Численность ППП </v>
          </cell>
          <cell r="C8" t="str">
            <v>чел.</v>
          </cell>
          <cell r="D8">
            <v>0</v>
          </cell>
          <cell r="E8">
            <v>0</v>
          </cell>
        </row>
        <row r="9">
          <cell r="A9" t="str">
            <v>2.</v>
          </cell>
          <cell r="B9" t="str">
            <v>Средняя оплата труда</v>
          </cell>
        </row>
        <row r="10">
          <cell r="A10" t="str">
            <v>2.1.</v>
          </cell>
          <cell r="B10" t="str">
            <v>Тарифная ставка рабочего 1-го разряда</v>
          </cell>
          <cell r="C10" t="str">
            <v>руб./чел.</v>
          </cell>
        </row>
        <row r="11">
          <cell r="A11" t="str">
            <v>2.2.</v>
          </cell>
          <cell r="B11" t="str">
            <v>Дефлятор по заработной плате</v>
          </cell>
        </row>
        <row r="12">
          <cell r="A12" t="str">
            <v>2.3.</v>
          </cell>
          <cell r="B12" t="str">
            <v>Тарифная ставка рабочего 1-го разряда с учетом дефлятора</v>
          </cell>
        </row>
        <row r="13">
          <cell r="A13" t="str">
            <v>2.4.</v>
          </cell>
          <cell r="B13" t="str">
            <v>Средняя ступень по оплате труда</v>
          </cell>
        </row>
        <row r="14">
          <cell r="A14" t="str">
            <v>2.5.</v>
          </cell>
          <cell r="B14" t="str">
            <v>Тарифный коэффициент соответствующий ступени по оплате труда</v>
          </cell>
          <cell r="D14" t="e">
            <v>#DIV/0!</v>
          </cell>
          <cell r="E14" t="e">
            <v>#DIV/0!</v>
          </cell>
        </row>
        <row r="15">
          <cell r="A15" t="str">
            <v>2.6.</v>
          </cell>
          <cell r="B15" t="str">
            <v xml:space="preserve">Среднемесячная тарифная ставка </v>
          </cell>
          <cell r="C15" t="str">
            <v>руб./чел.</v>
          </cell>
          <cell r="D15" t="e">
            <v>#DIV/0!</v>
          </cell>
          <cell r="E15" t="e">
            <v>#DIV/0!</v>
          </cell>
          <cell r="F15">
            <v>0</v>
          </cell>
          <cell r="G15">
            <v>0</v>
          </cell>
          <cell r="H15">
            <v>0</v>
          </cell>
          <cell r="I15">
            <v>0</v>
          </cell>
          <cell r="J15">
            <v>0</v>
          </cell>
          <cell r="K15">
            <v>0</v>
          </cell>
          <cell r="L15">
            <v>0</v>
          </cell>
          <cell r="M15">
            <v>0</v>
          </cell>
        </row>
        <row r="16">
          <cell r="A16" t="str">
            <v>2.7.</v>
          </cell>
          <cell r="B16" t="str">
            <v>Выплаты, связанные с режимом работы в условиями труда 1 работника</v>
          </cell>
        </row>
        <row r="17">
          <cell r="A17" t="str">
            <v>2.7.1.</v>
          </cell>
          <cell r="B17" t="str">
            <v>процент выплат</v>
          </cell>
          <cell r="C17" t="str">
            <v>%</v>
          </cell>
          <cell r="D17" t="e">
            <v>#DIV/0!</v>
          </cell>
          <cell r="E17" t="e">
            <v>#DIV/0!</v>
          </cell>
        </row>
        <row r="18">
          <cell r="A18" t="str">
            <v>2.7.2.</v>
          </cell>
          <cell r="B18" t="str">
            <v>сумма выплат</v>
          </cell>
          <cell r="C18" t="str">
            <v>руб./чел.</v>
          </cell>
          <cell r="D18" t="e">
            <v>#DIV/0!</v>
          </cell>
          <cell r="E18" t="e">
            <v>#DIV/0!</v>
          </cell>
          <cell r="F18">
            <v>0</v>
          </cell>
          <cell r="G18">
            <v>0</v>
          </cell>
          <cell r="H18">
            <v>0</v>
          </cell>
          <cell r="I18">
            <v>0</v>
          </cell>
          <cell r="J18">
            <v>0</v>
          </cell>
          <cell r="K18">
            <v>0</v>
          </cell>
          <cell r="L18">
            <v>0</v>
          </cell>
          <cell r="M18">
            <v>0</v>
          </cell>
        </row>
        <row r="19">
          <cell r="A19" t="str">
            <v>2.8.</v>
          </cell>
          <cell r="B19" t="str">
            <v>Текущее премирование</v>
          </cell>
        </row>
        <row r="20">
          <cell r="A20" t="str">
            <v>2.8.1.</v>
          </cell>
          <cell r="B20" t="str">
            <v>процент выплат</v>
          </cell>
          <cell r="C20" t="str">
            <v>%</v>
          </cell>
          <cell r="D20" t="e">
            <v>#DIV/0!</v>
          </cell>
          <cell r="E20" t="e">
            <v>#DIV/0!</v>
          </cell>
        </row>
        <row r="21">
          <cell r="A21" t="str">
            <v>2.8.2.</v>
          </cell>
          <cell r="B21" t="str">
            <v>сумма выплат</v>
          </cell>
          <cell r="C21" t="str">
            <v>руб./чел.</v>
          </cell>
          <cell r="D21" t="e">
            <v>#DIV/0!</v>
          </cell>
          <cell r="E21" t="e">
            <v>#DIV/0!</v>
          </cell>
          <cell r="F21">
            <v>0</v>
          </cell>
          <cell r="G21">
            <v>0</v>
          </cell>
          <cell r="H21">
            <v>0</v>
          </cell>
          <cell r="I21">
            <v>0</v>
          </cell>
          <cell r="J21">
            <v>0</v>
          </cell>
          <cell r="K21">
            <v>0</v>
          </cell>
          <cell r="L21">
            <v>0</v>
          </cell>
          <cell r="M21">
            <v>0</v>
          </cell>
        </row>
        <row r="22">
          <cell r="A22" t="str">
            <v>2.9.</v>
          </cell>
          <cell r="B22" t="str">
            <v>Вознаграждение за выслугу лет</v>
          </cell>
        </row>
        <row r="23">
          <cell r="A23" t="str">
            <v>2.9.1.</v>
          </cell>
          <cell r="B23" t="str">
            <v>процент выплат</v>
          </cell>
          <cell r="C23" t="str">
            <v>%</v>
          </cell>
          <cell r="D23" t="e">
            <v>#DIV/0!</v>
          </cell>
          <cell r="E23" t="e">
            <v>#DIV/0!</v>
          </cell>
        </row>
        <row r="24">
          <cell r="A24" t="str">
            <v>2.9.2.</v>
          </cell>
          <cell r="B24" t="str">
            <v>сумма выплат</v>
          </cell>
          <cell r="C24" t="str">
            <v>руб./чел.</v>
          </cell>
          <cell r="D24" t="e">
            <v>#DIV/0!</v>
          </cell>
          <cell r="E24" t="e">
            <v>#DIV/0!</v>
          </cell>
          <cell r="F24">
            <v>0</v>
          </cell>
          <cell r="G24">
            <v>0</v>
          </cell>
          <cell r="H24">
            <v>0</v>
          </cell>
          <cell r="I24">
            <v>0</v>
          </cell>
          <cell r="J24">
            <v>0</v>
          </cell>
          <cell r="K24">
            <v>0</v>
          </cell>
          <cell r="L24">
            <v>0</v>
          </cell>
          <cell r="M24">
            <v>0</v>
          </cell>
        </row>
        <row r="25">
          <cell r="A25" t="str">
            <v>2.10.</v>
          </cell>
          <cell r="B25" t="str">
            <v>Выплаты по итогам  года</v>
          </cell>
        </row>
        <row r="26">
          <cell r="A26" t="str">
            <v>2.10.1.</v>
          </cell>
          <cell r="B26" t="str">
            <v>процент выплат</v>
          </cell>
          <cell r="C26" t="str">
            <v>%</v>
          </cell>
          <cell r="D26" t="e">
            <v>#DIV/0!</v>
          </cell>
          <cell r="E26" t="e">
            <v>#DIV/0!</v>
          </cell>
        </row>
        <row r="27">
          <cell r="A27" t="str">
            <v>2.10.2.</v>
          </cell>
          <cell r="B27" t="str">
            <v>сумма выплат</v>
          </cell>
          <cell r="C27" t="str">
            <v>руб./чел.</v>
          </cell>
          <cell r="D27" t="e">
            <v>#DIV/0!</v>
          </cell>
          <cell r="E27" t="e">
            <v>#DIV/0!</v>
          </cell>
          <cell r="F27">
            <v>0</v>
          </cell>
          <cell r="G27">
            <v>0</v>
          </cell>
          <cell r="H27">
            <v>0</v>
          </cell>
          <cell r="I27">
            <v>0</v>
          </cell>
          <cell r="J27">
            <v>0</v>
          </cell>
          <cell r="K27">
            <v>0</v>
          </cell>
          <cell r="L27">
            <v>0</v>
          </cell>
          <cell r="M27">
            <v>0</v>
          </cell>
        </row>
        <row r="28">
          <cell r="A28" t="str">
            <v>2.11.</v>
          </cell>
          <cell r="B28" t="str">
            <v>Выплаты по  районному коэффициенту и северные надбавки</v>
          </cell>
        </row>
        <row r="29">
          <cell r="A29" t="str">
            <v>2.11.1.</v>
          </cell>
          <cell r="B29" t="str">
            <v>процент выплат</v>
          </cell>
          <cell r="C29" t="str">
            <v>%</v>
          </cell>
          <cell r="D29" t="e">
            <v>#DIV/0!</v>
          </cell>
          <cell r="E29" t="e">
            <v>#DIV/0!</v>
          </cell>
        </row>
        <row r="30">
          <cell r="A30" t="str">
            <v>2.11.2.</v>
          </cell>
          <cell r="B30" t="str">
            <v>сумма выплат</v>
          </cell>
          <cell r="C30" t="str">
            <v>руб./чел.</v>
          </cell>
          <cell r="D30" t="e">
            <v>#DIV/0!</v>
          </cell>
          <cell r="E30" t="e">
            <v>#DIV/0!</v>
          </cell>
          <cell r="F30">
            <v>0</v>
          </cell>
          <cell r="G30">
            <v>0</v>
          </cell>
          <cell r="H30">
            <v>0</v>
          </cell>
          <cell r="I30">
            <v>0</v>
          </cell>
          <cell r="J30">
            <v>0</v>
          </cell>
          <cell r="K30">
            <v>0</v>
          </cell>
          <cell r="L30">
            <v>0</v>
          </cell>
          <cell r="M30">
            <v>0</v>
          </cell>
        </row>
        <row r="31">
          <cell r="A31" t="str">
            <v>2.12.</v>
          </cell>
          <cell r="B31" t="str">
            <v xml:space="preserve">Итого среднемесячная оплата труда на 1 работника                         </v>
          </cell>
          <cell r="C31" t="str">
            <v>руб./чел.</v>
          </cell>
          <cell r="D31" t="e">
            <v>#DIV/0!</v>
          </cell>
          <cell r="E31" t="e">
            <v>#DIV/0!</v>
          </cell>
          <cell r="F31">
            <v>0</v>
          </cell>
          <cell r="G31">
            <v>0</v>
          </cell>
          <cell r="H31">
            <v>0</v>
          </cell>
          <cell r="I31">
            <v>0</v>
          </cell>
          <cell r="J31">
            <v>0</v>
          </cell>
          <cell r="K31">
            <v>0</v>
          </cell>
          <cell r="L31">
            <v>0</v>
          </cell>
          <cell r="M31">
            <v>0</v>
          </cell>
        </row>
        <row r="32">
          <cell r="A32" t="str">
            <v>3.</v>
          </cell>
          <cell r="B32" t="str">
            <v>Расчет средств на оплату труда ППП (включенного в себестоимость)</v>
          </cell>
        </row>
        <row r="33">
          <cell r="A33" t="str">
            <v>3.1.</v>
          </cell>
          <cell r="B33" t="str">
            <v>Льготный проезд к месту отдыха</v>
          </cell>
          <cell r="C33" t="str">
            <v>тыс.руб.</v>
          </cell>
          <cell r="D33">
            <v>0</v>
          </cell>
          <cell r="E33">
            <v>0</v>
          </cell>
        </row>
        <row r="34">
          <cell r="A34" t="str">
            <v>3.2.</v>
          </cell>
          <cell r="B34" t="str">
            <v xml:space="preserve">По постановлению от 3.11.94г.№1206 </v>
          </cell>
          <cell r="C34" t="str">
            <v>тыс.руб.</v>
          </cell>
          <cell r="D34">
            <v>0</v>
          </cell>
          <cell r="E34">
            <v>0</v>
          </cell>
        </row>
        <row r="35">
          <cell r="A35" t="str">
            <v>3.3.</v>
          </cell>
          <cell r="B35" t="str">
            <v xml:space="preserve">Итого средства на оплату труда ППП </v>
          </cell>
          <cell r="C35" t="str">
            <v>тыс.руб.</v>
          </cell>
          <cell r="D35">
            <v>0</v>
          </cell>
          <cell r="E35">
            <v>0</v>
          </cell>
          <cell r="F35">
            <v>0</v>
          </cell>
          <cell r="G35">
            <v>0</v>
          </cell>
          <cell r="H35">
            <v>0</v>
          </cell>
          <cell r="I35">
            <v>0</v>
          </cell>
          <cell r="J35">
            <v>0</v>
          </cell>
          <cell r="K35">
            <v>0</v>
          </cell>
          <cell r="L35">
            <v>0</v>
          </cell>
          <cell r="M35">
            <v>0</v>
          </cell>
        </row>
        <row r="36">
          <cell r="A36" t="str">
            <v>4.</v>
          </cell>
          <cell r="B36" t="str">
            <v>Расчет средств на оплату труда непромышленного персонала (включенного в балансовую прибыль)</v>
          </cell>
        </row>
        <row r="37">
          <cell r="A37" t="str">
            <v>4.1.</v>
          </cell>
          <cell r="B37" t="str">
            <v>Численность, принятая для расчета (базовый период - фактическая)</v>
          </cell>
          <cell r="C37" t="str">
            <v>чел.</v>
          </cell>
          <cell r="D37">
            <v>0</v>
          </cell>
          <cell r="E37">
            <v>0</v>
          </cell>
          <cell r="F37">
            <v>0</v>
          </cell>
          <cell r="G37">
            <v>0</v>
          </cell>
          <cell r="H37">
            <v>0</v>
          </cell>
          <cell r="I37">
            <v>0</v>
          </cell>
          <cell r="J37">
            <v>0</v>
          </cell>
          <cell r="K37">
            <v>0</v>
          </cell>
          <cell r="L37">
            <v>0</v>
          </cell>
          <cell r="M37">
            <v>0</v>
          </cell>
        </row>
        <row r="38">
          <cell r="A38" t="str">
            <v>4.2.</v>
          </cell>
          <cell r="B38" t="str">
            <v>Среднемесячная оплата труда на 1 работника</v>
          </cell>
          <cell r="C38" t="str">
            <v>руб./чел.</v>
          </cell>
          <cell r="D38" t="e">
            <v>#DIV/0!</v>
          </cell>
          <cell r="E38" t="e">
            <v>#DIV/0!</v>
          </cell>
        </row>
        <row r="39">
          <cell r="A39" t="str">
            <v>4.3.</v>
          </cell>
          <cell r="B39" t="str">
            <v>Льготный проезд к месту отдыха</v>
          </cell>
          <cell r="C39" t="str">
            <v>тыс.руб.</v>
          </cell>
          <cell r="D39">
            <v>0</v>
          </cell>
          <cell r="E39">
            <v>0</v>
          </cell>
        </row>
        <row r="40">
          <cell r="A40" t="str">
            <v>4.4.</v>
          </cell>
          <cell r="B40" t="str">
            <v>По постановлению от 03.11.94 г. №1206</v>
          </cell>
          <cell r="C40" t="str">
            <v>тыс.руб.</v>
          </cell>
          <cell r="D40">
            <v>0</v>
          </cell>
          <cell r="E40">
            <v>0</v>
          </cell>
        </row>
        <row r="41">
          <cell r="A41" t="str">
            <v>4.5.</v>
          </cell>
          <cell r="B41" t="str">
            <v>Итого средства на оплату труда непромышленного персонала</v>
          </cell>
          <cell r="C41" t="str">
            <v>тыс.руб.</v>
          </cell>
          <cell r="D41">
            <v>0</v>
          </cell>
          <cell r="E41">
            <v>0</v>
          </cell>
          <cell r="F41">
            <v>0</v>
          </cell>
          <cell r="G41">
            <v>0</v>
          </cell>
          <cell r="H41">
            <v>0</v>
          </cell>
          <cell r="I41">
            <v>0</v>
          </cell>
          <cell r="J41">
            <v>0</v>
          </cell>
          <cell r="K41">
            <v>0</v>
          </cell>
          <cell r="L41">
            <v>0</v>
          </cell>
          <cell r="M41">
            <v>0</v>
          </cell>
        </row>
        <row r="42">
          <cell r="A42" t="str">
            <v>5.</v>
          </cell>
          <cell r="B42" t="str">
            <v>Расчет по денежным выплатам</v>
          </cell>
        </row>
        <row r="43">
          <cell r="A43" t="str">
            <v>5.1.</v>
          </cell>
          <cell r="B43" t="str">
            <v>Численность всего, принятая для расчета (базовый период - фактическая)</v>
          </cell>
          <cell r="C43" t="str">
            <v>чел.</v>
          </cell>
          <cell r="D43">
            <v>0</v>
          </cell>
          <cell r="E43">
            <v>0</v>
          </cell>
          <cell r="F43">
            <v>0</v>
          </cell>
          <cell r="G43">
            <v>0</v>
          </cell>
          <cell r="H43">
            <v>0</v>
          </cell>
          <cell r="I43">
            <v>0</v>
          </cell>
          <cell r="J43">
            <v>0</v>
          </cell>
          <cell r="K43">
            <v>0</v>
          </cell>
          <cell r="L43">
            <v>0</v>
          </cell>
          <cell r="M43">
            <v>0</v>
          </cell>
        </row>
        <row r="44">
          <cell r="A44" t="str">
            <v>5.2.</v>
          </cell>
          <cell r="B44" t="str">
            <v>Денежные выплаты на 1 работника</v>
          </cell>
          <cell r="C44" t="str">
            <v>руб./чел.</v>
          </cell>
        </row>
        <row r="45">
          <cell r="A45" t="str">
            <v>5.3.</v>
          </cell>
          <cell r="B45" t="str">
            <v>Итого по денежным выплатам</v>
          </cell>
          <cell r="C45" t="str">
            <v>тыс.руб.</v>
          </cell>
          <cell r="D45">
            <v>0</v>
          </cell>
          <cell r="E45">
            <v>0</v>
          </cell>
          <cell r="F45">
            <v>0</v>
          </cell>
          <cell r="G45">
            <v>0</v>
          </cell>
          <cell r="H45">
            <v>0</v>
          </cell>
          <cell r="I45">
            <v>0</v>
          </cell>
          <cell r="J45">
            <v>0</v>
          </cell>
          <cell r="K45">
            <v>0</v>
          </cell>
          <cell r="L45">
            <v>0</v>
          </cell>
          <cell r="M45">
            <v>0</v>
          </cell>
        </row>
        <row r="46">
          <cell r="A46" t="str">
            <v>6.</v>
          </cell>
          <cell r="B46" t="str">
            <v>Итого средства на потребление</v>
          </cell>
          <cell r="C46" t="str">
            <v>тыс.руб.</v>
          </cell>
          <cell r="D46">
            <v>0</v>
          </cell>
          <cell r="E46">
            <v>0</v>
          </cell>
          <cell r="F46">
            <v>0</v>
          </cell>
          <cell r="G46">
            <v>0</v>
          </cell>
          <cell r="H46">
            <v>0</v>
          </cell>
          <cell r="I46">
            <v>0</v>
          </cell>
          <cell r="J46">
            <v>0</v>
          </cell>
          <cell r="K46">
            <v>0</v>
          </cell>
          <cell r="L46">
            <v>0</v>
          </cell>
          <cell r="M46">
            <v>0</v>
          </cell>
        </row>
        <row r="47">
          <cell r="A47" t="str">
            <v>7.</v>
          </cell>
          <cell r="B47" t="str">
            <v>Среднемесячный доход на 1 работника</v>
          </cell>
          <cell r="C47" t="str">
            <v>руб./чел.</v>
          </cell>
          <cell r="D47" t="e">
            <v>#DIV/0!</v>
          </cell>
          <cell r="E47" t="e">
            <v>#DIV/0!</v>
          </cell>
          <cell r="F47" t="e">
            <v>#DIV/0!</v>
          </cell>
          <cell r="G47" t="e">
            <v>#DIV/0!</v>
          </cell>
          <cell r="H47" t="e">
            <v>#DIV/0!</v>
          </cell>
          <cell r="I47" t="e">
            <v>#DIV/0!</v>
          </cell>
          <cell r="J47" t="e">
            <v>#DIV/0!</v>
          </cell>
          <cell r="K47" t="e">
            <v>#DIV/0!</v>
          </cell>
          <cell r="L47" t="e">
            <v>#DIV/0!</v>
          </cell>
          <cell r="M47" t="e">
            <v>#DIV/0!</v>
          </cell>
        </row>
      </sheetData>
      <sheetData sheetId="20">
        <row r="1">
          <cell r="L1" t="str">
            <v>Таблица № П1.17.</v>
          </cell>
        </row>
        <row r="2">
          <cell r="A2" t="str">
            <v>Расчет амортизационных отчислений на восстановление основных производственных фондов по ЭСО</v>
          </cell>
        </row>
        <row r="3">
          <cell r="L3" t="str">
            <v>тыс.руб.</v>
          </cell>
        </row>
        <row r="4">
          <cell r="A4" t="str">
            <v>№ п.п.</v>
          </cell>
          <cell r="B4" t="str">
            <v>Показатели</v>
          </cell>
          <cell r="C4" t="str">
            <v>Всего</v>
          </cell>
          <cell r="E4" t="str">
            <v>Производство электроэнергии</v>
          </cell>
          <cell r="G4" t="str">
            <v>Производство тепловой энергии</v>
          </cell>
          <cell r="I4" t="str">
            <v>Передача электроэнергии</v>
          </cell>
          <cell r="K4" t="str">
            <v>Передача тепловой энергии</v>
          </cell>
        </row>
        <row r="5">
          <cell r="A5" t="str">
            <v>п/п</v>
          </cell>
          <cell r="C5">
            <v>2010</v>
          </cell>
          <cell r="D5">
            <v>2011</v>
          </cell>
          <cell r="E5">
            <v>2010</v>
          </cell>
          <cell r="F5">
            <v>2011</v>
          </cell>
          <cell r="G5">
            <v>2010</v>
          </cell>
          <cell r="H5">
            <v>2011</v>
          </cell>
          <cell r="I5">
            <v>2010</v>
          </cell>
          <cell r="J5">
            <v>2011</v>
          </cell>
          <cell r="K5">
            <v>2010</v>
          </cell>
          <cell r="L5">
            <v>2011</v>
          </cell>
        </row>
        <row r="6">
          <cell r="A6">
            <v>1</v>
          </cell>
          <cell r="B6">
            <v>2</v>
          </cell>
          <cell r="C6">
            <v>3</v>
          </cell>
          <cell r="D6">
            <v>4</v>
          </cell>
          <cell r="E6">
            <v>5</v>
          </cell>
          <cell r="F6">
            <v>6</v>
          </cell>
          <cell r="G6">
            <v>7</v>
          </cell>
          <cell r="H6">
            <v>8</v>
          </cell>
          <cell r="I6">
            <v>9</v>
          </cell>
          <cell r="J6">
            <v>10</v>
          </cell>
          <cell r="K6">
            <v>11</v>
          </cell>
          <cell r="L6">
            <v>12</v>
          </cell>
        </row>
        <row r="7">
          <cell r="A7" t="str">
            <v>1.</v>
          </cell>
          <cell r="B7" t="str">
            <v>Балансовая стоимость основных производственных фондов на начало периода регулирования</v>
          </cell>
          <cell r="C7">
            <v>0</v>
          </cell>
          <cell r="D7">
            <v>0</v>
          </cell>
        </row>
        <row r="8">
          <cell r="A8" t="str">
            <v>2.</v>
          </cell>
          <cell r="B8" t="str">
            <v>Ввод основных производственных фондов</v>
          </cell>
          <cell r="C8">
            <v>0</v>
          </cell>
          <cell r="D8">
            <v>0</v>
          </cell>
        </row>
        <row r="9">
          <cell r="A9" t="str">
            <v>3.</v>
          </cell>
          <cell r="B9" t="str">
            <v>Выбытие основных производственных фондов</v>
          </cell>
          <cell r="C9">
            <v>0</v>
          </cell>
          <cell r="D9">
            <v>0</v>
          </cell>
        </row>
        <row r="10">
          <cell r="A10" t="str">
            <v>4.</v>
          </cell>
          <cell r="B10" t="str">
            <v>Средняя стоимость основных производственных фондов</v>
          </cell>
          <cell r="C10">
            <v>0</v>
          </cell>
          <cell r="D10">
            <v>0</v>
          </cell>
        </row>
        <row r="11">
          <cell r="A11" t="str">
            <v>5.</v>
          </cell>
          <cell r="B11" t="str">
            <v>Средняя норма амортизации</v>
          </cell>
          <cell r="C11" t="e">
            <v>#DIV/0!</v>
          </cell>
          <cell r="D11" t="e">
            <v>#DIV/0!</v>
          </cell>
        </row>
        <row r="12">
          <cell r="A12" t="str">
            <v>6.</v>
          </cell>
          <cell r="B12" t="str">
            <v>Сумма амортизационных отчислений</v>
          </cell>
          <cell r="C12">
            <v>0</v>
          </cell>
          <cell r="D12">
            <v>0</v>
          </cell>
        </row>
      </sheetData>
      <sheetData sheetId="21">
        <row r="1">
          <cell r="I1" t="str">
            <v>Таблица П1.17.1</v>
          </cell>
        </row>
        <row r="2">
          <cell r="A2" t="str">
            <v>Расчет среднегодовой стоимости основных производственных фондов по линиям электропередач и подстанциям ЭСО</v>
          </cell>
        </row>
        <row r="3">
          <cell r="I3" t="str">
            <v>тыс. руб.</v>
          </cell>
        </row>
        <row r="4">
          <cell r="A4" t="str">
            <v>№ п.п.</v>
          </cell>
          <cell r="B4" t="str">
            <v>Виды производственных фондов</v>
          </cell>
          <cell r="D4" t="str">
            <v>стоимость на начало регулируемого периода</v>
          </cell>
          <cell r="E4" t="str">
            <v>Ввод основных производственных фондов</v>
          </cell>
          <cell r="F4" t="str">
            <v>Выбытие основных производственных фондов</v>
          </cell>
          <cell r="G4" t="str">
            <v xml:space="preserve">стоимость на конец регулируемого периода </v>
          </cell>
          <cell r="H4" t="str">
            <v xml:space="preserve">среднегодовая стоимость </v>
          </cell>
          <cell r="I4" t="str">
            <v>Амортизация</v>
          </cell>
        </row>
        <row r="5">
          <cell r="A5" t="str">
            <v>1</v>
          </cell>
          <cell r="B5" t="str">
            <v>2</v>
          </cell>
          <cell r="D5" t="str">
            <v>3</v>
          </cell>
          <cell r="E5" t="str">
            <v>4</v>
          </cell>
          <cell r="F5" t="str">
            <v>5</v>
          </cell>
          <cell r="G5" t="str">
            <v>6</v>
          </cell>
          <cell r="H5" t="str">
            <v>7</v>
          </cell>
          <cell r="I5" t="str">
            <v>8</v>
          </cell>
        </row>
        <row r="6">
          <cell r="A6" t="str">
            <v>1</v>
          </cell>
          <cell r="B6" t="str">
            <v>Линии электропередач</v>
          </cell>
          <cell r="C6" t="str">
            <v>ЛЭП</v>
          </cell>
          <cell r="D6">
            <v>0</v>
          </cell>
          <cell r="E6">
            <v>0</v>
          </cell>
          <cell r="F6">
            <v>0</v>
          </cell>
          <cell r="G6">
            <v>0</v>
          </cell>
          <cell r="H6">
            <v>0</v>
          </cell>
          <cell r="I6">
            <v>0</v>
          </cell>
        </row>
        <row r="7">
          <cell r="B7" t="str">
            <v>ВЛЭП</v>
          </cell>
          <cell r="C7" t="str">
            <v>ВЛЭП</v>
          </cell>
          <cell r="D7">
            <v>0</v>
          </cell>
          <cell r="E7">
            <v>0</v>
          </cell>
          <cell r="F7">
            <v>0</v>
          </cell>
          <cell r="G7">
            <v>0</v>
          </cell>
          <cell r="H7">
            <v>0</v>
          </cell>
          <cell r="I7">
            <v>0</v>
          </cell>
        </row>
        <row r="8">
          <cell r="B8" t="str">
            <v>ВН</v>
          </cell>
          <cell r="C8" t="str">
            <v>ВЛЭП ВН</v>
          </cell>
          <cell r="G8">
            <v>0</v>
          </cell>
          <cell r="H8">
            <v>0</v>
          </cell>
        </row>
        <row r="9">
          <cell r="B9" t="str">
            <v>СН1</v>
          </cell>
          <cell r="C9" t="str">
            <v>ВЛЭП СН1</v>
          </cell>
          <cell r="G9">
            <v>0</v>
          </cell>
          <cell r="H9">
            <v>0</v>
          </cell>
        </row>
        <row r="10">
          <cell r="B10" t="str">
            <v>СН2</v>
          </cell>
          <cell r="C10" t="str">
            <v>ВЛЭП СН2</v>
          </cell>
          <cell r="G10">
            <v>0</v>
          </cell>
          <cell r="H10">
            <v>0</v>
          </cell>
        </row>
        <row r="11">
          <cell r="B11" t="str">
            <v>НН</v>
          </cell>
          <cell r="C11" t="str">
            <v>ВЛЭП НН</v>
          </cell>
          <cell r="G11">
            <v>0</v>
          </cell>
          <cell r="H11">
            <v>0</v>
          </cell>
        </row>
        <row r="12">
          <cell r="B12" t="str">
            <v>КЛЭП</v>
          </cell>
          <cell r="C12" t="str">
            <v>КЛЭП</v>
          </cell>
          <cell r="D12">
            <v>0</v>
          </cell>
          <cell r="E12">
            <v>0</v>
          </cell>
          <cell r="F12">
            <v>0</v>
          </cell>
          <cell r="G12">
            <v>0</v>
          </cell>
          <cell r="H12">
            <v>0</v>
          </cell>
          <cell r="I12">
            <v>0</v>
          </cell>
        </row>
        <row r="13">
          <cell r="B13" t="str">
            <v>ВН</v>
          </cell>
          <cell r="C13" t="str">
            <v>КЛЭП ВН</v>
          </cell>
          <cell r="G13">
            <v>0</v>
          </cell>
          <cell r="H13">
            <v>0</v>
          </cell>
        </row>
        <row r="14">
          <cell r="B14" t="str">
            <v>СН1</v>
          </cell>
          <cell r="C14" t="str">
            <v>КЛЭП СН1</v>
          </cell>
          <cell r="G14">
            <v>0</v>
          </cell>
          <cell r="H14">
            <v>0</v>
          </cell>
        </row>
        <row r="15">
          <cell r="B15" t="str">
            <v>СН2</v>
          </cell>
          <cell r="C15" t="str">
            <v>КЛЭП СН2</v>
          </cell>
          <cell r="G15">
            <v>0</v>
          </cell>
          <cell r="H15">
            <v>0</v>
          </cell>
        </row>
        <row r="16">
          <cell r="B16" t="str">
            <v>НН</v>
          </cell>
          <cell r="C16" t="str">
            <v>КЛЭП НН</v>
          </cell>
          <cell r="G16">
            <v>0</v>
          </cell>
          <cell r="H16">
            <v>0</v>
          </cell>
        </row>
        <row r="17">
          <cell r="A17" t="str">
            <v>2</v>
          </cell>
          <cell r="B17" t="str">
            <v>Подстанции</v>
          </cell>
          <cell r="C17" t="str">
            <v>Подстанции</v>
          </cell>
          <cell r="D17">
            <v>0</v>
          </cell>
          <cell r="E17">
            <v>0</v>
          </cell>
          <cell r="F17">
            <v>0</v>
          </cell>
          <cell r="G17">
            <v>0</v>
          </cell>
          <cell r="H17">
            <v>0</v>
          </cell>
          <cell r="I17">
            <v>0</v>
          </cell>
        </row>
        <row r="18">
          <cell r="B18" t="str">
            <v>ВН</v>
          </cell>
          <cell r="C18" t="str">
            <v>Подстанции ВН</v>
          </cell>
          <cell r="G18">
            <v>0</v>
          </cell>
          <cell r="H18">
            <v>0</v>
          </cell>
        </row>
        <row r="19">
          <cell r="B19" t="str">
            <v>СН1</v>
          </cell>
          <cell r="C19" t="str">
            <v>Подстанции СН1</v>
          </cell>
          <cell r="G19">
            <v>0</v>
          </cell>
          <cell r="H19">
            <v>0</v>
          </cell>
        </row>
        <row r="20">
          <cell r="B20" t="str">
            <v>СН2</v>
          </cell>
          <cell r="C20" t="str">
            <v>Подстанции СН2</v>
          </cell>
          <cell r="G20">
            <v>0</v>
          </cell>
          <cell r="H20">
            <v>0</v>
          </cell>
        </row>
        <row r="21">
          <cell r="B21" t="str">
            <v>НН</v>
          </cell>
          <cell r="C21" t="str">
            <v>Подстанции НН</v>
          </cell>
          <cell r="G21">
            <v>0</v>
          </cell>
          <cell r="H21">
            <v>0</v>
          </cell>
        </row>
        <row r="22">
          <cell r="B22" t="str">
            <v>Всего (стр. 1+стр.2)</v>
          </cell>
          <cell r="C22" t="str">
            <v>Всего</v>
          </cell>
          <cell r="D22">
            <v>0</v>
          </cell>
          <cell r="E22">
            <v>0</v>
          </cell>
          <cell r="F22">
            <v>0</v>
          </cell>
          <cell r="G22">
            <v>0</v>
          </cell>
          <cell r="H22">
            <v>0</v>
          </cell>
          <cell r="I22">
            <v>0</v>
          </cell>
        </row>
        <row r="23">
          <cell r="B23" t="str">
            <v>ВН</v>
          </cell>
          <cell r="C23" t="str">
            <v>ВН</v>
          </cell>
          <cell r="D23">
            <v>0</v>
          </cell>
          <cell r="E23">
            <v>0</v>
          </cell>
          <cell r="F23">
            <v>0</v>
          </cell>
          <cell r="G23">
            <v>0</v>
          </cell>
          <cell r="H23">
            <v>0</v>
          </cell>
          <cell r="I23">
            <v>0</v>
          </cell>
        </row>
        <row r="24">
          <cell r="B24" t="str">
            <v>СН1</v>
          </cell>
          <cell r="C24" t="str">
            <v>СН1</v>
          </cell>
          <cell r="D24">
            <v>0</v>
          </cell>
          <cell r="E24">
            <v>0</v>
          </cell>
          <cell r="F24">
            <v>0</v>
          </cell>
          <cell r="G24">
            <v>0</v>
          </cell>
          <cell r="H24">
            <v>0</v>
          </cell>
          <cell r="I24">
            <v>0</v>
          </cell>
        </row>
        <row r="25">
          <cell r="B25" t="str">
            <v>СН2</v>
          </cell>
          <cell r="C25" t="str">
            <v>СН2</v>
          </cell>
          <cell r="D25">
            <v>0</v>
          </cell>
          <cell r="E25">
            <v>0</v>
          </cell>
          <cell r="F25">
            <v>0</v>
          </cell>
          <cell r="G25">
            <v>0</v>
          </cell>
          <cell r="H25">
            <v>0</v>
          </cell>
          <cell r="I25">
            <v>0</v>
          </cell>
        </row>
        <row r="26">
          <cell r="B26" t="str">
            <v>НН</v>
          </cell>
          <cell r="C26" t="str">
            <v>НН</v>
          </cell>
          <cell r="D26">
            <v>0</v>
          </cell>
          <cell r="E26">
            <v>0</v>
          </cell>
          <cell r="F26">
            <v>0</v>
          </cell>
          <cell r="G26">
            <v>0</v>
          </cell>
          <cell r="H26">
            <v>0</v>
          </cell>
          <cell r="I26">
            <v>0</v>
          </cell>
        </row>
      </sheetData>
      <sheetData sheetId="22">
        <row r="1">
          <cell r="D1" t="str">
            <v>Таблица № П1.18.</v>
          </cell>
        </row>
        <row r="2">
          <cell r="A2" t="str">
            <v xml:space="preserve">Калькуляция себестоимости электрической энергии </v>
          </cell>
        </row>
        <row r="3">
          <cell r="D3" t="str">
            <v>тыс.руб.</v>
          </cell>
        </row>
        <row r="4">
          <cell r="A4" t="str">
            <v>№ п.п.</v>
          </cell>
          <cell r="B4" t="str">
            <v>Калькуляционные статьи затрат</v>
          </cell>
          <cell r="C4" t="str">
            <v>Всего</v>
          </cell>
        </row>
        <row r="5">
          <cell r="C5">
            <v>2010</v>
          </cell>
          <cell r="D5">
            <v>2011</v>
          </cell>
        </row>
        <row r="6">
          <cell r="A6">
            <v>1</v>
          </cell>
          <cell r="B6">
            <v>2</v>
          </cell>
          <cell r="C6" t="str">
            <v>3</v>
          </cell>
          <cell r="D6" t="str">
            <v>4</v>
          </cell>
        </row>
        <row r="7">
          <cell r="A7" t="str">
            <v>1.</v>
          </cell>
          <cell r="B7" t="str">
            <v>Топливо на технологические цели</v>
          </cell>
          <cell r="C7" t="e">
            <v>#NAME?</v>
          </cell>
          <cell r="D7" t="e">
            <v>#NAME?</v>
          </cell>
        </row>
        <row r="8">
          <cell r="A8" t="str">
            <v>2.</v>
          </cell>
          <cell r="B8" t="str">
            <v>Вода на технологические цели</v>
          </cell>
          <cell r="C8">
            <v>0</v>
          </cell>
          <cell r="D8">
            <v>0</v>
          </cell>
        </row>
        <row r="9">
          <cell r="A9" t="str">
            <v>3.</v>
          </cell>
          <cell r="B9" t="str">
            <v>Основная оплата труда производственных рабочих</v>
          </cell>
          <cell r="C9">
            <v>0</v>
          </cell>
          <cell r="D9">
            <v>0</v>
          </cell>
        </row>
        <row r="10">
          <cell r="A10" t="str">
            <v>4.</v>
          </cell>
          <cell r="B10" t="str">
            <v>Дополнительная оплата труда производственных рабочих</v>
          </cell>
          <cell r="C10">
            <v>0</v>
          </cell>
          <cell r="D10">
            <v>0</v>
          </cell>
        </row>
        <row r="11">
          <cell r="A11" t="str">
            <v>5.</v>
          </cell>
          <cell r="B11" t="str">
            <v>Отчисления на соц. нужды с оплаты производственных рабочих</v>
          </cell>
          <cell r="C11">
            <v>0</v>
          </cell>
          <cell r="D11">
            <v>0</v>
          </cell>
        </row>
        <row r="12">
          <cell r="A12" t="str">
            <v>6.</v>
          </cell>
          <cell r="B12" t="str">
            <v>Расходы по содержание и эксплуатации оборудования</v>
          </cell>
          <cell r="C12">
            <v>0</v>
          </cell>
          <cell r="D12">
            <v>0</v>
          </cell>
        </row>
        <row r="13">
          <cell r="B13" t="str">
            <v xml:space="preserve">    в том числе:</v>
          </cell>
        </row>
        <row r="14">
          <cell r="A14" t="str">
            <v>6.1.</v>
          </cell>
          <cell r="B14" t="str">
            <v>амортизация производственного оборудования</v>
          </cell>
          <cell r="C14">
            <v>0</v>
          </cell>
          <cell r="D14">
            <v>0</v>
          </cell>
        </row>
        <row r="15">
          <cell r="A15" t="str">
            <v>6.2.</v>
          </cell>
          <cell r="B15" t="str">
            <v>ремонт основного оборудования</v>
          </cell>
          <cell r="C15">
            <v>0</v>
          </cell>
          <cell r="D15">
            <v>0</v>
          </cell>
        </row>
        <row r="16">
          <cell r="A16" t="str">
            <v>6.3.</v>
          </cell>
          <cell r="B16" t="str">
            <v>другие расходы по содержанию и эксплуатации оборудования</v>
          </cell>
          <cell r="C16">
            <v>0</v>
          </cell>
          <cell r="D16">
            <v>0</v>
          </cell>
        </row>
        <row r="17">
          <cell r="A17" t="str">
            <v>7.</v>
          </cell>
          <cell r="B17" t="str">
            <v>Расходы по подготовке и освоению производства (пусковые работы)</v>
          </cell>
          <cell r="C17">
            <v>0</v>
          </cell>
          <cell r="D17">
            <v>0</v>
          </cell>
        </row>
        <row r="18">
          <cell r="A18" t="str">
            <v>8.</v>
          </cell>
          <cell r="B18" t="str">
            <v>Цеховые расходы</v>
          </cell>
          <cell r="C18">
            <v>0</v>
          </cell>
          <cell r="D18">
            <v>0</v>
          </cell>
        </row>
        <row r="19">
          <cell r="A19" t="str">
            <v>9.</v>
          </cell>
          <cell r="B19" t="str">
            <v>Общехозяйственные расходы, всего</v>
          </cell>
          <cell r="C19">
            <v>0</v>
          </cell>
          <cell r="D19">
            <v>0</v>
          </cell>
        </row>
        <row r="20">
          <cell r="B20" t="str">
            <v xml:space="preserve">    в том числе:</v>
          </cell>
        </row>
        <row r="21">
          <cell r="A21" t="str">
            <v>9.1.</v>
          </cell>
          <cell r="B21" t="str">
            <v>Целевые средства на НИОКР</v>
          </cell>
          <cell r="C21">
            <v>0</v>
          </cell>
          <cell r="D21">
            <v>0</v>
          </cell>
        </row>
        <row r="22">
          <cell r="A22" t="str">
            <v>9.2.</v>
          </cell>
          <cell r="B22" t="str">
            <v>Средства на страхование</v>
          </cell>
          <cell r="C22">
            <v>0</v>
          </cell>
          <cell r="D22">
            <v>0</v>
          </cell>
        </row>
        <row r="23">
          <cell r="A23" t="str">
            <v>9.3.</v>
          </cell>
          <cell r="B23" t="str">
            <v>Плата за предельно допустимые выбросы (сбросы) загрязняющих вещеcтв</v>
          </cell>
          <cell r="C23">
            <v>0</v>
          </cell>
          <cell r="D23">
            <v>0</v>
          </cell>
        </row>
        <row r="24">
          <cell r="A24" t="str">
            <v>9.4.</v>
          </cell>
          <cell r="B24" t="str">
            <v>Оплата за услуги по организации функционирования и развитию ЕЭС России, оперативно-диспетчерскому управлению в электроэнергетике, организации функционирования торговой системы оптового рынка электрической энергии (мощности), передаче электрической энергии</v>
          </cell>
          <cell r="C24">
            <v>0</v>
          </cell>
          <cell r="D24">
            <v>0</v>
          </cell>
        </row>
        <row r="25">
          <cell r="A25" t="str">
            <v>9.5.</v>
          </cell>
          <cell r="B25" t="str">
            <v>Отчисления в ремонтный фонд в случае его формирования</v>
          </cell>
          <cell r="C25">
            <v>0</v>
          </cell>
          <cell r="D25">
            <v>0</v>
          </cell>
        </row>
        <row r="26">
          <cell r="A26" t="str">
            <v>9.6.</v>
          </cell>
          <cell r="B26" t="str">
            <v>Непроизводственные расходы (налоги и другие обязательные платежи и сборы) всего</v>
          </cell>
          <cell r="C26">
            <v>0</v>
          </cell>
          <cell r="D26">
            <v>0</v>
          </cell>
        </row>
        <row r="27">
          <cell r="B27" t="str">
            <v xml:space="preserve">    в том числе:</v>
          </cell>
        </row>
        <row r="28">
          <cell r="C28" t="e">
            <v>#NAME?</v>
          </cell>
          <cell r="D28" t="e">
            <v>#NAME?</v>
          </cell>
        </row>
        <row r="30">
          <cell r="A30" t="str">
            <v>9.7.</v>
          </cell>
          <cell r="B30" t="str">
            <v>Другие затраты, относимые на себестоимость продукции всего</v>
          </cell>
          <cell r="C30">
            <v>0</v>
          </cell>
          <cell r="D30">
            <v>0</v>
          </cell>
        </row>
        <row r="31">
          <cell r="B31" t="str">
            <v xml:space="preserve">    в том числе:</v>
          </cell>
        </row>
        <row r="32">
          <cell r="C32" t="e">
            <v>#NAME?</v>
          </cell>
          <cell r="D32" t="e">
            <v>#NAME?</v>
          </cell>
        </row>
        <row r="34">
          <cell r="A34" t="str">
            <v>10.</v>
          </cell>
          <cell r="B34" t="str">
            <v>Водный налог</v>
          </cell>
          <cell r="C34">
            <v>0</v>
          </cell>
          <cell r="D34">
            <v>0</v>
          </cell>
        </row>
        <row r="35">
          <cell r="A35" t="str">
            <v>11.</v>
          </cell>
          <cell r="B35" t="str">
            <v>Покупная электроэнергия</v>
          </cell>
          <cell r="C35">
            <v>0</v>
          </cell>
          <cell r="D35">
            <v>0</v>
          </cell>
        </row>
        <row r="36">
          <cell r="A36" t="str">
            <v>11.1.</v>
          </cell>
          <cell r="B36" t="str">
            <v>Относимая на условно-постоянные расходы</v>
          </cell>
          <cell r="C36">
            <v>0</v>
          </cell>
          <cell r="D36">
            <v>0</v>
          </cell>
        </row>
        <row r="37">
          <cell r="A37" t="str">
            <v>11.2.</v>
          </cell>
          <cell r="B37" t="str">
            <v>Относимая на переменные расходы</v>
          </cell>
          <cell r="C37">
            <v>0</v>
          </cell>
          <cell r="D37">
            <v>0</v>
          </cell>
        </row>
        <row r="38">
          <cell r="A38" t="str">
            <v>12.</v>
          </cell>
          <cell r="B38" t="str">
            <v>Недополученный по независящим причинам доход</v>
          </cell>
          <cell r="C38">
            <v>0</v>
          </cell>
          <cell r="D38">
            <v>0</v>
          </cell>
        </row>
        <row r="39">
          <cell r="A39" t="str">
            <v>13.</v>
          </cell>
          <cell r="B39" t="str">
            <v>Избыток средств, полученный в предыдущем периоде регулирования</v>
          </cell>
          <cell r="C39">
            <v>0</v>
          </cell>
          <cell r="D39">
            <v>0</v>
          </cell>
        </row>
        <row r="40">
          <cell r="A40" t="str">
            <v>14.</v>
          </cell>
          <cell r="B40" t="str">
            <v xml:space="preserve">Итого производственные расходы </v>
          </cell>
          <cell r="C40" t="e">
            <v>#NAME?</v>
          </cell>
          <cell r="D40" t="e">
            <v>#NAME?</v>
          </cell>
        </row>
        <row r="41">
          <cell r="A41" t="str">
            <v>15.</v>
          </cell>
          <cell r="B41" t="str">
            <v>Полезный отпуск электроэнергии, млн.кВт.ч.</v>
          </cell>
          <cell r="C41">
            <v>0</v>
          </cell>
          <cell r="D41">
            <v>0</v>
          </cell>
        </row>
        <row r="42">
          <cell r="A42" t="str">
            <v>16.</v>
          </cell>
          <cell r="B42" t="str">
            <v xml:space="preserve">Себестоимость, руб./тыс.кВт.ч </v>
          </cell>
          <cell r="C42" t="e">
            <v>#NAME?</v>
          </cell>
          <cell r="D42" t="e">
            <v>#NAME?</v>
          </cell>
        </row>
        <row r="43">
          <cell r="B43" t="str">
            <v>из них:</v>
          </cell>
        </row>
        <row r="44">
          <cell r="A44" t="str">
            <v>16.1.</v>
          </cell>
          <cell r="B44" t="str">
            <v xml:space="preserve">переменная составляющая </v>
          </cell>
          <cell r="C44" t="e">
            <v>#NAME?</v>
          </cell>
          <cell r="D44" t="e">
            <v>#NAME?</v>
          </cell>
        </row>
        <row r="45">
          <cell r="B45" t="str">
            <v xml:space="preserve">    в том числе:</v>
          </cell>
        </row>
        <row r="46">
          <cell r="A46" t="str">
            <v>16.1.1.</v>
          </cell>
          <cell r="B46" t="str">
            <v xml:space="preserve"> - топливная составляющая</v>
          </cell>
          <cell r="C46" t="e">
            <v>#NAME?</v>
          </cell>
          <cell r="D46" t="e">
            <v>#NAME?</v>
          </cell>
        </row>
        <row r="47">
          <cell r="A47" t="str">
            <v>16.1.2.</v>
          </cell>
          <cell r="B47" t="str">
            <v xml:space="preserve"> - водный налог</v>
          </cell>
          <cell r="C47" t="e">
            <v>#DIV/0!</v>
          </cell>
          <cell r="D47" t="e">
            <v>#DIV/0!</v>
          </cell>
        </row>
        <row r="48">
          <cell r="A48" t="str">
            <v>16.1.3.</v>
          </cell>
          <cell r="B48" t="str">
            <v xml:space="preserve"> - покупная электроэнергия</v>
          </cell>
          <cell r="C48" t="e">
            <v>#DIV/0!</v>
          </cell>
          <cell r="D48" t="e">
            <v>#DIV/0!</v>
          </cell>
        </row>
        <row r="49">
          <cell r="A49" t="str">
            <v>17.</v>
          </cell>
          <cell r="B49" t="str">
            <v>Условно-постоянные затраты</v>
          </cell>
          <cell r="C49" t="e">
            <v>#NAME?</v>
          </cell>
          <cell r="D49" t="e">
            <v>#NAME?</v>
          </cell>
        </row>
        <row r="50">
          <cell r="B50" t="str">
            <v xml:space="preserve">    в том числе:</v>
          </cell>
        </row>
        <row r="51">
          <cell r="A51" t="str">
            <v>17.1.</v>
          </cell>
          <cell r="B51" t="str">
            <v>По источникам энергии</v>
          </cell>
          <cell r="C51" t="e">
            <v>#NAME?</v>
          </cell>
          <cell r="D51" t="e">
            <v>#NAME?</v>
          </cell>
        </row>
        <row r="52">
          <cell r="A52" t="str">
            <v>17.2.</v>
          </cell>
          <cell r="B52" t="str">
            <v>По сетям</v>
          </cell>
          <cell r="C52">
            <v>0</v>
          </cell>
          <cell r="D52">
            <v>0</v>
          </cell>
        </row>
        <row r="53">
          <cell r="A53" t="str">
            <v>17.3.</v>
          </cell>
          <cell r="B53" t="str">
            <v>По покупной</v>
          </cell>
          <cell r="C53">
            <v>0</v>
          </cell>
          <cell r="D53">
            <v>0</v>
          </cell>
        </row>
        <row r="54">
          <cell r="A54" t="str">
            <v>17.4.</v>
          </cell>
          <cell r="B54" t="str">
            <v>Сумма общехозяйственных расходов</v>
          </cell>
          <cell r="C54">
            <v>0</v>
          </cell>
          <cell r="D54">
            <v>0</v>
          </cell>
        </row>
        <row r="55">
          <cell r="A55" t="str">
            <v>18.</v>
          </cell>
          <cell r="B55" t="str">
            <v>Условно-переменнные затраты</v>
          </cell>
          <cell r="C55" t="e">
            <v>#NAME?</v>
          </cell>
          <cell r="D55" t="e">
            <v>#NAME?</v>
          </cell>
        </row>
      </sheetData>
      <sheetData sheetId="23">
        <row r="1">
          <cell r="H1" t="str">
            <v>Таблица № П1.18.1.</v>
          </cell>
        </row>
        <row r="2">
          <cell r="A2" t="str">
            <v>Калькуляция себестоимости производства электрической энергии по ЭСО</v>
          </cell>
        </row>
        <row r="3">
          <cell r="H3" t="str">
            <v>тыс. руб.</v>
          </cell>
        </row>
        <row r="4">
          <cell r="A4" t="str">
            <v>№ п.п.</v>
          </cell>
          <cell r="B4" t="str">
            <v>Калькуляционные статьи затрат</v>
          </cell>
          <cell r="C4" t="str">
            <v>Всего</v>
          </cell>
        </row>
        <row r="5">
          <cell r="C5" t="str">
            <v>Всего</v>
          </cell>
          <cell r="D5" t="str">
            <v>Всего</v>
          </cell>
          <cell r="F5">
            <v>0</v>
          </cell>
          <cell r="G5">
            <v>0</v>
          </cell>
        </row>
        <row r="6">
          <cell r="C6">
            <v>2010</v>
          </cell>
          <cell r="D6">
            <v>2011</v>
          </cell>
          <cell r="F6">
            <v>2010</v>
          </cell>
          <cell r="G6">
            <v>2011</v>
          </cell>
        </row>
        <row r="7">
          <cell r="A7">
            <v>1</v>
          </cell>
          <cell r="B7">
            <v>2</v>
          </cell>
          <cell r="C7">
            <v>3</v>
          </cell>
          <cell r="D7">
            <v>4</v>
          </cell>
          <cell r="F7">
            <v>6</v>
          </cell>
          <cell r="G7">
            <v>7</v>
          </cell>
        </row>
        <row r="8">
          <cell r="A8" t="str">
            <v>1.</v>
          </cell>
          <cell r="B8" t="str">
            <v>Топливо на технологические цели</v>
          </cell>
          <cell r="C8" t="e">
            <v>#NAME?</v>
          </cell>
          <cell r="D8" t="e">
            <v>#NAME?</v>
          </cell>
          <cell r="F8" t="e">
            <v>#NAME?</v>
          </cell>
          <cell r="G8" t="e">
            <v>#NAME?</v>
          </cell>
        </row>
        <row r="9">
          <cell r="A9" t="str">
            <v>2.</v>
          </cell>
          <cell r="B9" t="str">
            <v>Вода на технологические цели</v>
          </cell>
          <cell r="C9">
            <v>0</v>
          </cell>
          <cell r="D9">
            <v>0</v>
          </cell>
        </row>
        <row r="10">
          <cell r="A10" t="str">
            <v>3.</v>
          </cell>
          <cell r="B10" t="str">
            <v>Основная оплата труда производственных рабочих</v>
          </cell>
          <cell r="C10">
            <v>0</v>
          </cell>
          <cell r="D10">
            <v>0</v>
          </cell>
        </row>
        <row r="11">
          <cell r="A11" t="str">
            <v>4.</v>
          </cell>
          <cell r="B11" t="str">
            <v>Дополнительная оплата труда производственных рабочих</v>
          </cell>
          <cell r="C11">
            <v>0</v>
          </cell>
          <cell r="D11">
            <v>0</v>
          </cell>
        </row>
        <row r="12">
          <cell r="A12" t="str">
            <v>5.</v>
          </cell>
          <cell r="B12" t="str">
            <v>Отчисления на соц. нужды с оплаты производственных рабочих</v>
          </cell>
          <cell r="C12">
            <v>0</v>
          </cell>
          <cell r="D12">
            <v>0</v>
          </cell>
        </row>
        <row r="13">
          <cell r="A13" t="str">
            <v>6.</v>
          </cell>
          <cell r="B13" t="str">
            <v>Расходы по содержание и эксплуатации оборудования</v>
          </cell>
          <cell r="C13">
            <v>0</v>
          </cell>
          <cell r="D13">
            <v>0</v>
          </cell>
          <cell r="F13">
            <v>0</v>
          </cell>
          <cell r="G13">
            <v>0</v>
          </cell>
        </row>
        <row r="14">
          <cell r="B14" t="str">
            <v xml:space="preserve">    в том числе:</v>
          </cell>
        </row>
        <row r="15">
          <cell r="A15" t="str">
            <v>6.1.</v>
          </cell>
          <cell r="B15" t="str">
            <v>амортизация производственного оборудования</v>
          </cell>
          <cell r="C15">
            <v>0</v>
          </cell>
          <cell r="D15">
            <v>0</v>
          </cell>
        </row>
        <row r="16">
          <cell r="A16" t="str">
            <v>6.2.</v>
          </cell>
          <cell r="B16" t="str">
            <v>ремонт основного оборудования</v>
          </cell>
          <cell r="C16">
            <v>0</v>
          </cell>
          <cell r="D16">
            <v>0</v>
          </cell>
        </row>
        <row r="17">
          <cell r="A17" t="str">
            <v>6.3.</v>
          </cell>
          <cell r="B17" t="str">
            <v>другие расходы по содержанию и эксплуатации оборудования</v>
          </cell>
          <cell r="C17">
            <v>0</v>
          </cell>
          <cell r="D17">
            <v>0</v>
          </cell>
        </row>
        <row r="18">
          <cell r="A18" t="str">
            <v>7.</v>
          </cell>
          <cell r="B18" t="str">
            <v>Расходы по подготовке и освоению производства (пусковые работы)</v>
          </cell>
          <cell r="C18">
            <v>0</v>
          </cell>
          <cell r="D18">
            <v>0</v>
          </cell>
        </row>
        <row r="19">
          <cell r="A19" t="str">
            <v>8.</v>
          </cell>
          <cell r="B19" t="str">
            <v>Цеховые расходы</v>
          </cell>
          <cell r="C19">
            <v>0</v>
          </cell>
          <cell r="D19">
            <v>0</v>
          </cell>
        </row>
        <row r="20">
          <cell r="A20" t="str">
            <v>9.</v>
          </cell>
          <cell r="B20" t="str">
            <v>Общехозяйственные расходы ТЭЦ, всего</v>
          </cell>
          <cell r="C20">
            <v>0</v>
          </cell>
          <cell r="D20">
            <v>0</v>
          </cell>
          <cell r="F20">
            <v>0</v>
          </cell>
          <cell r="G20">
            <v>0</v>
          </cell>
        </row>
        <row r="21">
          <cell r="B21" t="str">
            <v xml:space="preserve">    в том числе:</v>
          </cell>
        </row>
        <row r="22">
          <cell r="A22" t="str">
            <v>9.1.</v>
          </cell>
          <cell r="B22" t="str">
            <v>Целевые средства на НИОКР</v>
          </cell>
          <cell r="C22">
            <v>0</v>
          </cell>
          <cell r="D22">
            <v>0</v>
          </cell>
        </row>
        <row r="23">
          <cell r="A23" t="str">
            <v>9.2.</v>
          </cell>
          <cell r="B23" t="str">
            <v xml:space="preserve">Средства на страхование </v>
          </cell>
          <cell r="C23">
            <v>0</v>
          </cell>
          <cell r="D23">
            <v>0</v>
          </cell>
        </row>
        <row r="24">
          <cell r="A24" t="str">
            <v>9.3.</v>
          </cell>
          <cell r="B24" t="str">
            <v>Плата за предельно допустимые выбросы (сбросы) загрязняющих вещетв</v>
          </cell>
          <cell r="C24">
            <v>0</v>
          </cell>
          <cell r="D24">
            <v>0</v>
          </cell>
        </row>
        <row r="25">
          <cell r="A25" t="str">
            <v>9.4.</v>
          </cell>
          <cell r="B25" t="str">
            <v>Отчисления в ремонтный фонд</v>
          </cell>
          <cell r="C25">
            <v>0</v>
          </cell>
          <cell r="D25">
            <v>0</v>
          </cell>
        </row>
        <row r="26">
          <cell r="A26" t="str">
            <v>9.5.</v>
          </cell>
          <cell r="B26" t="str">
            <v>Непроизводственные расходы (налоги и другие обязательные платежи и сборы) всего</v>
          </cell>
          <cell r="C26">
            <v>0</v>
          </cell>
          <cell r="D26">
            <v>0</v>
          </cell>
          <cell r="F26">
            <v>0</v>
          </cell>
          <cell r="G26">
            <v>0</v>
          </cell>
        </row>
        <row r="27">
          <cell r="B27" t="str">
            <v xml:space="preserve">    в том числе:</v>
          </cell>
        </row>
        <row r="28">
          <cell r="C28">
            <v>0</v>
          </cell>
          <cell r="D28">
            <v>0</v>
          </cell>
        </row>
        <row r="30">
          <cell r="A30" t="str">
            <v>9.6.</v>
          </cell>
          <cell r="B30" t="str">
            <v>Другие затраты, относимые на себестоимость продукции всего</v>
          </cell>
          <cell r="C30">
            <v>0</v>
          </cell>
          <cell r="D30">
            <v>0</v>
          </cell>
        </row>
        <row r="31">
          <cell r="B31" t="str">
            <v xml:space="preserve">    в том числе:</v>
          </cell>
        </row>
        <row r="32">
          <cell r="C32">
            <v>0</v>
          </cell>
          <cell r="D32">
            <v>0</v>
          </cell>
        </row>
        <row r="34">
          <cell r="A34" t="str">
            <v>10.</v>
          </cell>
          <cell r="B34" t="str">
            <v>Водный налог</v>
          </cell>
          <cell r="C34" t="e">
            <v>#NAME?</v>
          </cell>
          <cell r="D34" t="e">
            <v>#NAME?</v>
          </cell>
          <cell r="F34" t="e">
            <v>#NAME?</v>
          </cell>
          <cell r="G34" t="e">
            <v>#NAME?</v>
          </cell>
        </row>
        <row r="35">
          <cell r="A35" t="str">
            <v>11.</v>
          </cell>
          <cell r="B35" t="str">
            <v>Недополученный по независящим причинам доход</v>
          </cell>
          <cell r="C35">
            <v>0</v>
          </cell>
          <cell r="D35">
            <v>0</v>
          </cell>
        </row>
        <row r="36">
          <cell r="A36" t="str">
            <v>12.</v>
          </cell>
          <cell r="B36" t="str">
            <v>Избыток средств, полученный в предыдущем периоде регулирования</v>
          </cell>
          <cell r="C36">
            <v>0</v>
          </cell>
          <cell r="D36">
            <v>0</v>
          </cell>
        </row>
        <row r="37">
          <cell r="A37" t="str">
            <v>13.</v>
          </cell>
          <cell r="B37" t="str">
            <v>Итого производственные расходы</v>
          </cell>
          <cell r="C37" t="e">
            <v>#NAME?</v>
          </cell>
          <cell r="D37" t="e">
            <v>#NAME?</v>
          </cell>
          <cell r="F37" t="e">
            <v>#NAME?</v>
          </cell>
          <cell r="G37" t="e">
            <v>#NAME?</v>
          </cell>
        </row>
        <row r="38">
          <cell r="A38" t="str">
            <v>14.</v>
          </cell>
          <cell r="B38" t="str">
            <v>Отпуск электроэнергии с шин, млн.кВт.ч.(п.6 Табл. П.1.2)</v>
          </cell>
          <cell r="C38" t="e">
            <v>#NAME?</v>
          </cell>
          <cell r="D38" t="e">
            <v>#NAME?</v>
          </cell>
          <cell r="F38" t="e">
            <v>#NAME?</v>
          </cell>
          <cell r="G38" t="e">
            <v>#NAME?</v>
          </cell>
        </row>
        <row r="39">
          <cell r="A39" t="str">
            <v>15.</v>
          </cell>
          <cell r="B39" t="str">
            <v xml:space="preserve">Удельные расходы, руб./тыс.кВт.ч, </v>
          </cell>
          <cell r="C39" t="e">
            <v>#NAME?</v>
          </cell>
          <cell r="D39" t="e">
            <v>#NAME?</v>
          </cell>
          <cell r="F39" t="e">
            <v>#NAME?</v>
          </cell>
          <cell r="G39" t="e">
            <v>#NAME?</v>
          </cell>
        </row>
        <row r="40">
          <cell r="B40" t="str">
            <v>из них:</v>
          </cell>
        </row>
        <row r="41">
          <cell r="B41" t="str">
            <v xml:space="preserve">переменная составляющая, </v>
          </cell>
          <cell r="C41" t="e">
            <v>#NAME?</v>
          </cell>
          <cell r="D41" t="e">
            <v>#NAME?</v>
          </cell>
          <cell r="F41" t="e">
            <v>#NAME?</v>
          </cell>
          <cell r="G41" t="e">
            <v>#NAME?</v>
          </cell>
        </row>
        <row r="42">
          <cell r="B42" t="str">
            <v xml:space="preserve">    в том числе:</v>
          </cell>
        </row>
        <row r="43">
          <cell r="B43" t="str">
            <v xml:space="preserve"> - топливная составляющая</v>
          </cell>
          <cell r="C43" t="e">
            <v>#NAME?</v>
          </cell>
          <cell r="D43" t="e">
            <v>#NAME?</v>
          </cell>
          <cell r="F43" t="e">
            <v>#NAME?</v>
          </cell>
          <cell r="G43" t="e">
            <v>#NAME?</v>
          </cell>
        </row>
        <row r="44">
          <cell r="B44" t="str">
            <v xml:space="preserve"> - водный налог</v>
          </cell>
          <cell r="C44" t="e">
            <v>#NAME?</v>
          </cell>
          <cell r="D44" t="e">
            <v>#NAME?</v>
          </cell>
          <cell r="F44" t="e">
            <v>#NAME?</v>
          </cell>
          <cell r="G44" t="e">
            <v>#NAME?</v>
          </cell>
        </row>
        <row r="45">
          <cell r="A45" t="str">
            <v>16.</v>
          </cell>
          <cell r="B45" t="str">
            <v>Условно-постоянные затраты</v>
          </cell>
          <cell r="C45" t="e">
            <v>#NAME?</v>
          </cell>
          <cell r="D45" t="e">
            <v>#NAME?</v>
          </cell>
          <cell r="E45">
            <v>0</v>
          </cell>
          <cell r="F45" t="e">
            <v>#NAME?</v>
          </cell>
          <cell r="G45" t="e">
            <v>#NAME?</v>
          </cell>
        </row>
        <row r="46">
          <cell r="B46" t="str">
            <v xml:space="preserve">    в том числе:</v>
          </cell>
        </row>
        <row r="47">
          <cell r="A47" t="str">
            <v>16.1.</v>
          </cell>
          <cell r="B47" t="str">
            <v xml:space="preserve">Сумма общехозяйственных расходов </v>
          </cell>
          <cell r="C47">
            <v>0</v>
          </cell>
          <cell r="D47">
            <v>0</v>
          </cell>
        </row>
      </sheetData>
      <sheetData sheetId="24">
        <row r="1">
          <cell r="F1" t="str">
            <v>Таблица № П1.18.2.</v>
          </cell>
        </row>
        <row r="2">
          <cell r="A2" t="str">
            <v>Калькуляция себестоимости передачи электрической энергии по ЭСО</v>
          </cell>
        </row>
        <row r="3">
          <cell r="F3" t="str">
            <v>тыс. руб.</v>
          </cell>
        </row>
        <row r="4">
          <cell r="A4" t="str">
            <v>№ п.п.</v>
          </cell>
          <cell r="B4" t="str">
            <v>Калькуляционные статьи затрат</v>
          </cell>
          <cell r="C4" t="str">
            <v>Всего</v>
          </cell>
        </row>
        <row r="5">
          <cell r="C5">
            <v>2010</v>
          </cell>
          <cell r="E5">
            <v>2011</v>
          </cell>
        </row>
        <row r="6">
          <cell r="C6">
            <v>2010</v>
          </cell>
          <cell r="D6">
            <v>2010</v>
          </cell>
          <cell r="E6">
            <v>2011</v>
          </cell>
          <cell r="F6">
            <v>2011</v>
          </cell>
        </row>
        <row r="7">
          <cell r="C7" t="str">
            <v>всего</v>
          </cell>
          <cell r="D7" t="str">
            <v>в т.ч. расходы на сбыт</v>
          </cell>
          <cell r="E7" t="str">
            <v>всего</v>
          </cell>
          <cell r="F7" t="str">
            <v>в т.ч. расходы на сбыт</v>
          </cell>
        </row>
        <row r="8">
          <cell r="A8">
            <v>1</v>
          </cell>
          <cell r="B8">
            <v>2</v>
          </cell>
          <cell r="C8">
            <v>5</v>
          </cell>
          <cell r="D8">
            <v>6</v>
          </cell>
          <cell r="E8">
            <v>7</v>
          </cell>
          <cell r="F8">
            <v>8</v>
          </cell>
        </row>
        <row r="9">
          <cell r="A9" t="str">
            <v>1.</v>
          </cell>
          <cell r="B9" t="str">
            <v>Основная оплата труда производственных рабочих</v>
          </cell>
        </row>
        <row r="10">
          <cell r="A10" t="str">
            <v>2.</v>
          </cell>
          <cell r="B10" t="str">
            <v>Дополнительная оплата труда производственных рабочих</v>
          </cell>
        </row>
        <row r="11">
          <cell r="A11" t="str">
            <v>3.</v>
          </cell>
          <cell r="B11" t="str">
            <v>Отчисления на соц. нужды с оплаты производственных рабочих</v>
          </cell>
        </row>
        <row r="12">
          <cell r="A12" t="str">
            <v>4.</v>
          </cell>
          <cell r="B12" t="str">
            <v>Расходы по содержание и эксплуатации оборудования</v>
          </cell>
          <cell r="C12">
            <v>0</v>
          </cell>
          <cell r="D12">
            <v>0</v>
          </cell>
          <cell r="E12">
            <v>0</v>
          </cell>
          <cell r="F12">
            <v>0</v>
          </cell>
        </row>
        <row r="13">
          <cell r="B13" t="str">
            <v xml:space="preserve">    в том числе:</v>
          </cell>
        </row>
        <row r="14">
          <cell r="A14" t="str">
            <v>4.1.</v>
          </cell>
          <cell r="B14" t="str">
            <v>амортизация производственного оборудования</v>
          </cell>
          <cell r="C14">
            <v>0</v>
          </cell>
          <cell r="D14">
            <v>0</v>
          </cell>
          <cell r="E14">
            <v>0</v>
          </cell>
          <cell r="F14">
            <v>0</v>
          </cell>
        </row>
        <row r="15">
          <cell r="B15" t="str">
            <v>ВН</v>
          </cell>
        </row>
        <row r="16">
          <cell r="B16" t="str">
            <v>СН1</v>
          </cell>
        </row>
        <row r="17">
          <cell r="B17" t="str">
            <v>СН2</v>
          </cell>
        </row>
        <row r="18">
          <cell r="B18" t="str">
            <v>НН</v>
          </cell>
        </row>
        <row r="19">
          <cell r="A19" t="str">
            <v>4.2.</v>
          </cell>
          <cell r="B19" t="str">
            <v>ремонт основного оборудования</v>
          </cell>
        </row>
        <row r="20">
          <cell r="A20" t="str">
            <v>4.3.</v>
          </cell>
          <cell r="B20" t="str">
            <v>другие расходы по содержанию и эксплуатации оборудования</v>
          </cell>
        </row>
        <row r="21">
          <cell r="A21" t="str">
            <v>5.</v>
          </cell>
          <cell r="B21" t="str">
            <v>Расходы по подготовке и освоению производства (пусковые работы)</v>
          </cell>
        </row>
        <row r="22">
          <cell r="A22" t="str">
            <v>6.</v>
          </cell>
          <cell r="B22" t="str">
            <v>Цеховые расходы</v>
          </cell>
        </row>
        <row r="23">
          <cell r="A23" t="str">
            <v>7.</v>
          </cell>
          <cell r="B23" t="str">
            <v>Общехозяйственные расходы электрических сетей</v>
          </cell>
          <cell r="C23">
            <v>0</v>
          </cell>
          <cell r="D23">
            <v>0</v>
          </cell>
          <cell r="E23">
            <v>0</v>
          </cell>
          <cell r="F23">
            <v>0</v>
          </cell>
        </row>
        <row r="24">
          <cell r="B24" t="str">
            <v xml:space="preserve">    всего в том числе:</v>
          </cell>
        </row>
        <row r="25">
          <cell r="A25" t="str">
            <v>7.1.</v>
          </cell>
          <cell r="B25" t="str">
            <v>Целевые средства на НИОКР</v>
          </cell>
        </row>
        <row r="26">
          <cell r="A26" t="str">
            <v>7.2.</v>
          </cell>
          <cell r="B26" t="str">
            <v>Средства на страхование</v>
          </cell>
        </row>
        <row r="27">
          <cell r="A27" t="str">
            <v>7.3.</v>
          </cell>
          <cell r="B27" t="str">
            <v>Плата за предельно допустимые выбросы (сбросы) загрязняющих вещетв</v>
          </cell>
        </row>
        <row r="28">
          <cell r="A28" t="str">
            <v>7.4.</v>
          </cell>
          <cell r="B28" t="str">
            <v>Отчисления в ремонтный фонд в случае его формирования</v>
          </cell>
        </row>
        <row r="29">
          <cell r="A29" t="str">
            <v>7.5.</v>
          </cell>
          <cell r="B29" t="str">
            <v>Непроизводственные расходы (налоги и другие обязательные платежи и сборы) всего</v>
          </cell>
          <cell r="C29">
            <v>0</v>
          </cell>
          <cell r="D29">
            <v>0</v>
          </cell>
          <cell r="E29">
            <v>0</v>
          </cell>
          <cell r="F29">
            <v>0</v>
          </cell>
        </row>
        <row r="30">
          <cell r="B30" t="str">
            <v xml:space="preserve">    в том числе:</v>
          </cell>
        </row>
        <row r="33">
          <cell r="A33" t="str">
            <v>7.6.</v>
          </cell>
          <cell r="B33" t="str">
            <v>Другие затраты, относимые на себестоимость продукции всего</v>
          </cell>
        </row>
        <row r="34">
          <cell r="B34" t="str">
            <v xml:space="preserve">    в том числе:</v>
          </cell>
        </row>
        <row r="37">
          <cell r="A37" t="str">
            <v>8.</v>
          </cell>
          <cell r="B37" t="str">
            <v>Недополученный по независящим причинам доход</v>
          </cell>
        </row>
        <row r="38">
          <cell r="A38" t="str">
            <v>9.</v>
          </cell>
          <cell r="B38" t="str">
            <v>Избыток средств, полученный в предыдущем периоде регулирования</v>
          </cell>
        </row>
        <row r="39">
          <cell r="A39" t="str">
            <v>10.</v>
          </cell>
          <cell r="B39" t="str">
            <v xml:space="preserve">Итого производственные расходы </v>
          </cell>
          <cell r="C39">
            <v>0</v>
          </cell>
          <cell r="D39">
            <v>0</v>
          </cell>
          <cell r="E39">
            <v>0</v>
          </cell>
          <cell r="F39">
            <v>0</v>
          </cell>
        </row>
        <row r="40">
          <cell r="B40" t="str">
            <v xml:space="preserve">    в том числе:</v>
          </cell>
        </row>
        <row r="41">
          <cell r="B41" t="str">
            <v>ВН</v>
          </cell>
          <cell r="C41" t="e">
            <v>#DIV/0!</v>
          </cell>
          <cell r="E41" t="e">
            <v>#DIV/0!</v>
          </cell>
        </row>
        <row r="42">
          <cell r="B42" t="str">
            <v>СН1</v>
          </cell>
          <cell r="C42" t="e">
            <v>#DIV/0!</v>
          </cell>
          <cell r="E42" t="e">
            <v>#DIV/0!</v>
          </cell>
        </row>
        <row r="43">
          <cell r="B43" t="str">
            <v>СН2</v>
          </cell>
          <cell r="C43" t="e">
            <v>#DIV/0!</v>
          </cell>
          <cell r="E43" t="e">
            <v>#DIV/0!</v>
          </cell>
        </row>
        <row r="44">
          <cell r="B44" t="str">
            <v>НН</v>
          </cell>
          <cell r="C44" t="e">
            <v>#DIV/0!</v>
          </cell>
          <cell r="E44" t="e">
            <v>#DIV/0!</v>
          </cell>
        </row>
        <row r="45">
          <cell r="A45" t="str">
            <v>11.</v>
          </cell>
          <cell r="B45" t="str">
            <v>Полезный отпуск электроэнергии без отпуска с шин ТЭЦ, млн.кВт.ч.</v>
          </cell>
          <cell r="C45">
            <v>0</v>
          </cell>
          <cell r="E45">
            <v>0</v>
          </cell>
        </row>
        <row r="46">
          <cell r="A46" t="str">
            <v>12.</v>
          </cell>
          <cell r="B46" t="str">
            <v xml:space="preserve">Себестоимость, руб./тыс.кВт.ч </v>
          </cell>
          <cell r="C46" t="e">
            <v>#DIV/0!</v>
          </cell>
          <cell r="E46" t="e">
            <v>#DIV/0!</v>
          </cell>
        </row>
        <row r="47">
          <cell r="A47" t="str">
            <v>13.</v>
          </cell>
          <cell r="B47" t="str">
            <v>Условно-постоянные затраты сетей</v>
          </cell>
          <cell r="C47">
            <v>0</v>
          </cell>
          <cell r="E47">
            <v>0</v>
          </cell>
        </row>
        <row r="48">
          <cell r="B48" t="str">
            <v xml:space="preserve">    в том числе:</v>
          </cell>
        </row>
        <row r="49">
          <cell r="A49" t="str">
            <v>13.1.</v>
          </cell>
          <cell r="B49" t="str">
            <v>Сумма общехозяйственных расходов</v>
          </cell>
        </row>
        <row r="50">
          <cell r="A50" t="str">
            <v>14.</v>
          </cell>
          <cell r="B50" t="str">
            <v>Услуги субъектов ФОРЭМ (Таблица № П1.13.)</v>
          </cell>
          <cell r="C50">
            <v>0</v>
          </cell>
          <cell r="E50">
            <v>0</v>
          </cell>
        </row>
        <row r="52">
          <cell r="B52" t="str">
            <v>Справочно</v>
          </cell>
        </row>
        <row r="53">
          <cell r="B53" t="str">
            <v>Всего условных единиц оборудования</v>
          </cell>
        </row>
        <row r="54">
          <cell r="B54" t="str">
            <v xml:space="preserve">    в том числе:</v>
          </cell>
        </row>
        <row r="55">
          <cell r="B55" t="str">
            <v>ВН</v>
          </cell>
        </row>
        <row r="56">
          <cell r="B56" t="str">
            <v>СН1</v>
          </cell>
        </row>
        <row r="57">
          <cell r="B57" t="str">
            <v>СН2</v>
          </cell>
        </row>
        <row r="58">
          <cell r="B58" t="str">
            <v>НН</v>
          </cell>
        </row>
      </sheetData>
      <sheetData sheetId="25">
        <row r="1">
          <cell r="D1" t="str">
            <v>Таблица № П1.19</v>
          </cell>
        </row>
        <row r="2">
          <cell r="A2" t="str">
            <v xml:space="preserve">Калькуляция себестоимости тепловой энергии </v>
          </cell>
        </row>
        <row r="3">
          <cell r="D3" t="str">
            <v>тыс.руб.</v>
          </cell>
        </row>
        <row r="4">
          <cell r="A4" t="str">
            <v>№ п.п.</v>
          </cell>
          <cell r="B4" t="str">
            <v>Калькуляционные статьи затрат</v>
          </cell>
          <cell r="C4" t="str">
            <v>Всего</v>
          </cell>
        </row>
        <row r="5">
          <cell r="C5">
            <v>2010</v>
          </cell>
          <cell r="D5">
            <v>2011</v>
          </cell>
        </row>
        <row r="6">
          <cell r="A6">
            <v>1</v>
          </cell>
          <cell r="B6">
            <v>2</v>
          </cell>
          <cell r="C6">
            <v>4</v>
          </cell>
          <cell r="D6">
            <v>5</v>
          </cell>
        </row>
        <row r="7">
          <cell r="A7" t="str">
            <v>1.</v>
          </cell>
          <cell r="B7" t="str">
            <v>Топливо на технологические цели</v>
          </cell>
          <cell r="C7">
            <v>0</v>
          </cell>
          <cell r="D7">
            <v>0</v>
          </cell>
        </row>
        <row r="8">
          <cell r="A8" t="str">
            <v>2.</v>
          </cell>
          <cell r="B8" t="str">
            <v>Вода на технологические цели</v>
          </cell>
          <cell r="C8">
            <v>0</v>
          </cell>
          <cell r="D8">
            <v>0</v>
          </cell>
        </row>
        <row r="9">
          <cell r="A9" t="str">
            <v>3.</v>
          </cell>
          <cell r="B9" t="str">
            <v>Основная оплата труда производственных рабочих</v>
          </cell>
          <cell r="C9">
            <v>0</v>
          </cell>
          <cell r="D9">
            <v>0</v>
          </cell>
        </row>
        <row r="10">
          <cell r="A10" t="str">
            <v>4.</v>
          </cell>
          <cell r="B10" t="str">
            <v>Дополнительная оплата труда производственных рабочих</v>
          </cell>
          <cell r="C10">
            <v>0</v>
          </cell>
          <cell r="D10">
            <v>0</v>
          </cell>
        </row>
        <row r="11">
          <cell r="A11" t="str">
            <v>5.</v>
          </cell>
          <cell r="B11" t="str">
            <v>Отчисления на соц. нужды с оплаты производственных рабочих</v>
          </cell>
          <cell r="C11">
            <v>0</v>
          </cell>
          <cell r="D11">
            <v>0</v>
          </cell>
        </row>
        <row r="12">
          <cell r="A12" t="str">
            <v>6.</v>
          </cell>
          <cell r="B12" t="str">
            <v>Расходы по содержание и эксплуатации оборудования</v>
          </cell>
          <cell r="C12">
            <v>0</v>
          </cell>
          <cell r="D12">
            <v>0</v>
          </cell>
        </row>
        <row r="13">
          <cell r="B13" t="str">
            <v xml:space="preserve">    в том числе:</v>
          </cell>
        </row>
        <row r="14">
          <cell r="A14" t="str">
            <v>6.1.</v>
          </cell>
          <cell r="B14" t="str">
            <v>амортизация производственного оборудования</v>
          </cell>
          <cell r="C14">
            <v>0</v>
          </cell>
          <cell r="D14">
            <v>0</v>
          </cell>
        </row>
        <row r="15">
          <cell r="A15" t="str">
            <v>6.2.</v>
          </cell>
          <cell r="B15" t="str">
            <v>ремонт основного оборудования</v>
          </cell>
          <cell r="C15">
            <v>0</v>
          </cell>
          <cell r="D15">
            <v>0</v>
          </cell>
        </row>
        <row r="16">
          <cell r="A16" t="str">
            <v>6.3.</v>
          </cell>
          <cell r="B16" t="str">
            <v>другие расходы по содержанию и эксплуатации оборудования</v>
          </cell>
          <cell r="C16">
            <v>0</v>
          </cell>
          <cell r="D16">
            <v>0</v>
          </cell>
        </row>
        <row r="17">
          <cell r="A17" t="str">
            <v>7.</v>
          </cell>
          <cell r="B17" t="str">
            <v>Расходы по подготовке и освоению производства (пусковые работы)</v>
          </cell>
          <cell r="C17">
            <v>0</v>
          </cell>
          <cell r="D17">
            <v>0</v>
          </cell>
        </row>
        <row r="18">
          <cell r="A18" t="str">
            <v>8.</v>
          </cell>
          <cell r="B18" t="str">
            <v>Цеховые расходы</v>
          </cell>
          <cell r="C18">
            <v>0</v>
          </cell>
          <cell r="D18">
            <v>0</v>
          </cell>
        </row>
        <row r="19">
          <cell r="A19" t="str">
            <v>9.</v>
          </cell>
          <cell r="B19" t="str">
            <v>Общехозяйственные расходы, всего</v>
          </cell>
          <cell r="C19">
            <v>0</v>
          </cell>
          <cell r="D19">
            <v>0</v>
          </cell>
        </row>
        <row r="20">
          <cell r="B20" t="str">
            <v xml:space="preserve">    в том числе:</v>
          </cell>
        </row>
        <row r="21">
          <cell r="A21" t="str">
            <v>9.1.</v>
          </cell>
          <cell r="B21" t="str">
            <v>Целевые средства на НИОКР</v>
          </cell>
          <cell r="C21">
            <v>0</v>
          </cell>
          <cell r="D21">
            <v>0</v>
          </cell>
        </row>
        <row r="22">
          <cell r="A22" t="str">
            <v>9.2.</v>
          </cell>
          <cell r="B22" t="str">
            <v>Средства на страхование</v>
          </cell>
          <cell r="C22">
            <v>0</v>
          </cell>
          <cell r="D22">
            <v>0</v>
          </cell>
        </row>
        <row r="23">
          <cell r="A23" t="str">
            <v>9.3.</v>
          </cell>
          <cell r="B23" t="str">
            <v>Плата за предельно допустимые выбросы (сбросы) загрязняющих вещетв</v>
          </cell>
          <cell r="C23">
            <v>0</v>
          </cell>
          <cell r="D23">
            <v>0</v>
          </cell>
        </row>
        <row r="24">
          <cell r="A24" t="str">
            <v>9.4.</v>
          </cell>
          <cell r="B24" t="str">
            <v>Отчисления в ремонтный фонд в случае его формирования</v>
          </cell>
          <cell r="C24">
            <v>0</v>
          </cell>
          <cell r="D24">
            <v>0</v>
          </cell>
        </row>
        <row r="25">
          <cell r="A25" t="str">
            <v>9.5.</v>
          </cell>
          <cell r="B25" t="str">
            <v>Непроизводственные расходы (налоги и другие обязательные платежи и сборы), всего</v>
          </cell>
          <cell r="C25">
            <v>0</v>
          </cell>
          <cell r="D25">
            <v>0</v>
          </cell>
        </row>
        <row r="26">
          <cell r="B26" t="str">
            <v xml:space="preserve">    в том числе:</v>
          </cell>
        </row>
        <row r="27">
          <cell r="C27" t="e">
            <v>#NAME?</v>
          </cell>
          <cell r="D27" t="e">
            <v>#NAME?</v>
          </cell>
        </row>
        <row r="29">
          <cell r="A29" t="str">
            <v>9.6.</v>
          </cell>
          <cell r="B29" t="str">
            <v>Другие затраты, относимые на себестоимость продукции, всего</v>
          </cell>
          <cell r="C29">
            <v>0</v>
          </cell>
          <cell r="D29">
            <v>0</v>
          </cell>
        </row>
        <row r="30">
          <cell r="B30" t="str">
            <v>в том числе:</v>
          </cell>
        </row>
        <row r="31">
          <cell r="C31" t="e">
            <v>#NAME?</v>
          </cell>
          <cell r="D31" t="e">
            <v>#NAME?</v>
          </cell>
        </row>
        <row r="33">
          <cell r="A33" t="str">
            <v>10.</v>
          </cell>
          <cell r="B33" t="str">
            <v>Покупная энергия</v>
          </cell>
        </row>
        <row r="34">
          <cell r="A34" t="str">
            <v>10.1.</v>
          </cell>
          <cell r="B34" t="str">
            <v>Относимая на условно-постоянные расходы</v>
          </cell>
        </row>
        <row r="35">
          <cell r="A35" t="str">
            <v>10.2.</v>
          </cell>
          <cell r="B35" t="str">
            <v>Относимая на переменные расходы</v>
          </cell>
        </row>
        <row r="36">
          <cell r="A36" t="str">
            <v>11.</v>
          </cell>
          <cell r="B36" t="str">
            <v>Недополученный по независящим причинам доход</v>
          </cell>
          <cell r="C36">
            <v>0</v>
          </cell>
          <cell r="D36">
            <v>0</v>
          </cell>
        </row>
        <row r="37">
          <cell r="A37" t="str">
            <v>12.</v>
          </cell>
          <cell r="B37" t="str">
            <v>Избыток средств, полученный в предыдущем периоде регулирования</v>
          </cell>
          <cell r="C37">
            <v>0</v>
          </cell>
          <cell r="D37">
            <v>0</v>
          </cell>
        </row>
        <row r="38">
          <cell r="A38" t="str">
            <v>13.</v>
          </cell>
          <cell r="B38" t="str">
            <v xml:space="preserve">Итого производственные расходы </v>
          </cell>
          <cell r="C38">
            <v>0</v>
          </cell>
          <cell r="D38">
            <v>0</v>
          </cell>
        </row>
        <row r="39">
          <cell r="A39" t="str">
            <v>14.</v>
          </cell>
          <cell r="B39" t="str">
            <v>Полезный отпуск теплоэнергииэнергии, тыс.Гкал.</v>
          </cell>
          <cell r="C39">
            <v>0</v>
          </cell>
          <cell r="D39">
            <v>0</v>
          </cell>
        </row>
        <row r="40">
          <cell r="A40" t="str">
            <v>15.</v>
          </cell>
          <cell r="B40" t="str">
            <v>Удельные расходы, руб./Гкал.,</v>
          </cell>
          <cell r="C40" t="e">
            <v>#DIV/0!</v>
          </cell>
          <cell r="D40" t="e">
            <v>#DIV/0!</v>
          </cell>
        </row>
        <row r="41">
          <cell r="B41" t="str">
            <v>из них</v>
          </cell>
        </row>
        <row r="42">
          <cell r="B42" t="str">
            <v>переменная составляющая,</v>
          </cell>
          <cell r="C42" t="e">
            <v>#DIV/0!</v>
          </cell>
          <cell r="D42" t="e">
            <v>#DIV/0!</v>
          </cell>
        </row>
        <row r="43">
          <cell r="B43" t="str">
            <v>в том числе</v>
          </cell>
        </row>
        <row r="44">
          <cell r="B44" t="str">
            <v>- топливная составляющая</v>
          </cell>
          <cell r="C44" t="e">
            <v>#DIV/0!</v>
          </cell>
          <cell r="D44" t="e">
            <v>#DIV/0!</v>
          </cell>
        </row>
        <row r="45">
          <cell r="B45" t="str">
            <v>- покупная теплоэнергия</v>
          </cell>
          <cell r="C45" t="e">
            <v>#DIV/0!</v>
          </cell>
          <cell r="D45" t="e">
            <v>#DIV/0!</v>
          </cell>
        </row>
        <row r="46">
          <cell r="A46" t="str">
            <v>16.</v>
          </cell>
          <cell r="B46" t="str">
            <v>Условно-постоянные затраты</v>
          </cell>
          <cell r="C46">
            <v>0</v>
          </cell>
          <cell r="D46">
            <v>0</v>
          </cell>
        </row>
        <row r="47">
          <cell r="B47" t="str">
            <v xml:space="preserve">    в том числе:</v>
          </cell>
        </row>
        <row r="48">
          <cell r="A48" t="str">
            <v>16.1.</v>
          </cell>
          <cell r="B48" t="str">
            <v>По источникам энергии</v>
          </cell>
          <cell r="C48">
            <v>0</v>
          </cell>
          <cell r="D48">
            <v>0</v>
          </cell>
        </row>
        <row r="49">
          <cell r="A49" t="str">
            <v>16.2.</v>
          </cell>
          <cell r="B49" t="str">
            <v>По сетям</v>
          </cell>
          <cell r="C49">
            <v>0</v>
          </cell>
          <cell r="D49">
            <v>0</v>
          </cell>
        </row>
        <row r="50">
          <cell r="A50" t="str">
            <v>16.3.</v>
          </cell>
          <cell r="B50" t="str">
            <v>Сумма общехозяйственных расходов</v>
          </cell>
          <cell r="C50">
            <v>0</v>
          </cell>
          <cell r="D50">
            <v>0</v>
          </cell>
        </row>
      </sheetData>
      <sheetData sheetId="26">
        <row r="1">
          <cell r="H1" t="str">
            <v>Таблица № П1.19.1-1</v>
          </cell>
        </row>
        <row r="2">
          <cell r="A2" t="str">
            <v>Калькуляция себестоимости производства тепловой энергии по ЭСО (по поставщикам энергии)</v>
          </cell>
        </row>
        <row r="3">
          <cell r="H3" t="str">
            <v>тыс. руб.</v>
          </cell>
        </row>
        <row r="4">
          <cell r="A4" t="str">
            <v>№ п.п.</v>
          </cell>
          <cell r="B4" t="str">
            <v>Калькуляционные статьи затрат</v>
          </cell>
          <cell r="C4" t="str">
            <v>Всего</v>
          </cell>
        </row>
        <row r="5">
          <cell r="C5" t="str">
            <v>Всего</v>
          </cell>
          <cell r="D5" t="str">
            <v>Всего</v>
          </cell>
          <cell r="F5">
            <v>0</v>
          </cell>
          <cell r="G5">
            <v>0</v>
          </cell>
        </row>
        <row r="6">
          <cell r="C6" t="str">
            <v>Всего</v>
          </cell>
          <cell r="D6" t="str">
            <v>Всего</v>
          </cell>
          <cell r="F6">
            <v>0</v>
          </cell>
          <cell r="G6">
            <v>0</v>
          </cell>
        </row>
        <row r="7">
          <cell r="C7">
            <v>2010</v>
          </cell>
          <cell r="D7">
            <v>2011</v>
          </cell>
          <cell r="F7">
            <v>2010</v>
          </cell>
          <cell r="G7">
            <v>2011</v>
          </cell>
        </row>
        <row r="8">
          <cell r="A8">
            <v>1</v>
          </cell>
          <cell r="B8">
            <v>2</v>
          </cell>
          <cell r="C8">
            <v>3</v>
          </cell>
          <cell r="D8">
            <v>4</v>
          </cell>
          <cell r="F8">
            <v>6</v>
          </cell>
          <cell r="G8">
            <v>7</v>
          </cell>
        </row>
        <row r="9">
          <cell r="A9" t="str">
            <v>1.</v>
          </cell>
          <cell r="B9" t="str">
            <v>Топливо на технологические цели</v>
          </cell>
          <cell r="C9">
            <v>0</v>
          </cell>
          <cell r="D9">
            <v>0</v>
          </cell>
        </row>
        <row r="10">
          <cell r="A10" t="str">
            <v>2.</v>
          </cell>
          <cell r="B10" t="str">
            <v>Вода на технологические цели</v>
          </cell>
          <cell r="C10">
            <v>0</v>
          </cell>
          <cell r="D10">
            <v>0</v>
          </cell>
        </row>
        <row r="11">
          <cell r="A11" t="str">
            <v>3.</v>
          </cell>
          <cell r="B11" t="str">
            <v>Основная оплата труда производственных рабочих</v>
          </cell>
          <cell r="C11">
            <v>0</v>
          </cell>
          <cell r="D11">
            <v>0</v>
          </cell>
        </row>
        <row r="12">
          <cell r="A12" t="str">
            <v>4.</v>
          </cell>
          <cell r="B12" t="str">
            <v>Дополнительная оплата труда производственных рабочих</v>
          </cell>
          <cell r="C12">
            <v>0</v>
          </cell>
          <cell r="D12">
            <v>0</v>
          </cell>
        </row>
        <row r="13">
          <cell r="A13" t="str">
            <v>5.</v>
          </cell>
          <cell r="B13" t="str">
            <v>Отчисления на соц. нужды с оплаты производственных рабочих</v>
          </cell>
          <cell r="C13">
            <v>0</v>
          </cell>
          <cell r="D13">
            <v>0</v>
          </cell>
        </row>
        <row r="14">
          <cell r="A14" t="str">
            <v>6.</v>
          </cell>
          <cell r="B14" t="str">
            <v>Расходы по содержание и эксплуатации оборудования</v>
          </cell>
          <cell r="C14">
            <v>0</v>
          </cell>
          <cell r="D14">
            <v>0</v>
          </cell>
          <cell r="F14">
            <v>0</v>
          </cell>
          <cell r="G14">
            <v>0</v>
          </cell>
        </row>
        <row r="15">
          <cell r="B15" t="str">
            <v xml:space="preserve">    в том числе:</v>
          </cell>
        </row>
        <row r="16">
          <cell r="A16" t="str">
            <v>6.1.</v>
          </cell>
          <cell r="B16" t="str">
            <v>амортизация производственного оборудования</v>
          </cell>
          <cell r="C16">
            <v>0</v>
          </cell>
          <cell r="D16">
            <v>0</v>
          </cell>
        </row>
        <row r="17">
          <cell r="A17" t="str">
            <v>6.2.</v>
          </cell>
          <cell r="B17" t="str">
            <v>ремонт основного оборудования</v>
          </cell>
          <cell r="C17">
            <v>0</v>
          </cell>
          <cell r="D17">
            <v>0</v>
          </cell>
        </row>
        <row r="18">
          <cell r="A18" t="str">
            <v>6.3.</v>
          </cell>
          <cell r="B18" t="str">
            <v>другие расходы по содержанию и эксплуатации оборудования</v>
          </cell>
          <cell r="C18">
            <v>0</v>
          </cell>
          <cell r="D18">
            <v>0</v>
          </cell>
        </row>
        <row r="19">
          <cell r="A19" t="str">
            <v>7.</v>
          </cell>
          <cell r="B19" t="str">
            <v>Расходы по подготовке и освоению производства (пусковые работы)</v>
          </cell>
          <cell r="C19">
            <v>0</v>
          </cell>
          <cell r="D19">
            <v>0</v>
          </cell>
        </row>
        <row r="20">
          <cell r="A20" t="str">
            <v>8.</v>
          </cell>
          <cell r="B20" t="str">
            <v>Цеховые расходы</v>
          </cell>
          <cell r="C20">
            <v>0</v>
          </cell>
          <cell r="D20">
            <v>0</v>
          </cell>
        </row>
        <row r="21">
          <cell r="A21" t="str">
            <v>9.</v>
          </cell>
          <cell r="B21" t="str">
            <v>Общехозяйственные расходы ТЭЦ, всего</v>
          </cell>
          <cell r="C21">
            <v>0</v>
          </cell>
          <cell r="D21">
            <v>0</v>
          </cell>
          <cell r="F21">
            <v>0</v>
          </cell>
          <cell r="G21">
            <v>0</v>
          </cell>
        </row>
        <row r="22">
          <cell r="B22" t="str">
            <v xml:space="preserve">    в том числе:</v>
          </cell>
        </row>
        <row r="23">
          <cell r="A23" t="str">
            <v>9.1.</v>
          </cell>
          <cell r="B23" t="str">
            <v>Целевые средства на НИОКР</v>
          </cell>
          <cell r="C23">
            <v>0</v>
          </cell>
          <cell r="D23">
            <v>0</v>
          </cell>
        </row>
        <row r="24">
          <cell r="A24" t="str">
            <v>9.2.</v>
          </cell>
          <cell r="B24" t="str">
            <v>Средства на страхование</v>
          </cell>
          <cell r="C24">
            <v>0</v>
          </cell>
          <cell r="D24">
            <v>0</v>
          </cell>
        </row>
        <row r="25">
          <cell r="A25" t="str">
            <v>9.3.</v>
          </cell>
          <cell r="B25" t="str">
            <v>Плата за предельно допустимые выбросы (сбросы) загрязняющих вещетв</v>
          </cell>
          <cell r="C25">
            <v>0</v>
          </cell>
          <cell r="D25">
            <v>0</v>
          </cell>
        </row>
        <row r="26">
          <cell r="A26" t="str">
            <v>9.4.</v>
          </cell>
          <cell r="B26" t="str">
            <v>Отчисления в ремонтный фонд в случае его формирования</v>
          </cell>
          <cell r="C26">
            <v>0</v>
          </cell>
          <cell r="D26">
            <v>0</v>
          </cell>
        </row>
        <row r="27">
          <cell r="A27" t="str">
            <v>9.5.</v>
          </cell>
          <cell r="B27" t="str">
            <v>Непроизводственные расходы (налоги и другие обязательные платежи и сборы) всего</v>
          </cell>
          <cell r="C27">
            <v>0</v>
          </cell>
          <cell r="D27">
            <v>0</v>
          </cell>
          <cell r="F27">
            <v>0</v>
          </cell>
          <cell r="G27">
            <v>0</v>
          </cell>
        </row>
        <row r="28">
          <cell r="B28" t="str">
            <v xml:space="preserve">    в том числе:</v>
          </cell>
        </row>
        <row r="29">
          <cell r="C29">
            <v>0</v>
          </cell>
          <cell r="D29">
            <v>0</v>
          </cell>
        </row>
        <row r="31">
          <cell r="A31" t="str">
            <v>9.6.</v>
          </cell>
          <cell r="B31" t="str">
            <v>Другие затраты, относимые на себестоимость продукции всего</v>
          </cell>
          <cell r="C31">
            <v>0</v>
          </cell>
          <cell r="D31">
            <v>0</v>
          </cell>
        </row>
        <row r="32">
          <cell r="B32" t="str">
            <v xml:space="preserve">    в том числе:</v>
          </cell>
        </row>
        <row r="33">
          <cell r="C33">
            <v>0</v>
          </cell>
          <cell r="D33">
            <v>0</v>
          </cell>
        </row>
        <row r="35">
          <cell r="A35" t="str">
            <v>10.</v>
          </cell>
          <cell r="B35" t="str">
            <v>Недополученный по независящим причинам доход</v>
          </cell>
          <cell r="C35">
            <v>0</v>
          </cell>
          <cell r="D35">
            <v>0</v>
          </cell>
        </row>
        <row r="36">
          <cell r="A36" t="str">
            <v>11.</v>
          </cell>
          <cell r="B36" t="str">
            <v>Избыток средств, полученный в предыдущем периоде регулирования</v>
          </cell>
          <cell r="C36">
            <v>0</v>
          </cell>
          <cell r="D36">
            <v>0</v>
          </cell>
        </row>
        <row r="37">
          <cell r="A37" t="str">
            <v>12.</v>
          </cell>
          <cell r="B37" t="str">
            <v xml:space="preserve">Итого производственная себестоимость </v>
          </cell>
          <cell r="C37">
            <v>0</v>
          </cell>
          <cell r="D37">
            <v>0</v>
          </cell>
          <cell r="F37">
            <v>0</v>
          </cell>
          <cell r="G37">
            <v>0</v>
          </cell>
        </row>
        <row r="38">
          <cell r="A38" t="str">
            <v>13.</v>
          </cell>
          <cell r="B38" t="str">
            <v xml:space="preserve">Отпуск теплоэнергии от ТЭЦ, тыс.Гкал </v>
          </cell>
          <cell r="C38" t="e">
            <v>#NAME?</v>
          </cell>
          <cell r="D38" t="e">
            <v>#NAME?</v>
          </cell>
          <cell r="F38" t="e">
            <v>#NAME?</v>
          </cell>
          <cell r="G38" t="e">
            <v>#NAME?</v>
          </cell>
        </row>
        <row r="39">
          <cell r="A39" t="str">
            <v>14.</v>
          </cell>
          <cell r="B39" t="str">
            <v>Себестоимость 1 000 Гкал, руб/1000 Гкал</v>
          </cell>
          <cell r="C39" t="e">
            <v>#NAME?</v>
          </cell>
          <cell r="D39" t="e">
            <v>#NAME?</v>
          </cell>
          <cell r="F39" t="e">
            <v>#NAME?</v>
          </cell>
          <cell r="G39" t="e">
            <v>#NAME?</v>
          </cell>
        </row>
        <row r="40">
          <cell r="B40" t="str">
            <v xml:space="preserve">    в том числе:</v>
          </cell>
        </row>
        <row r="41">
          <cell r="A41" t="str">
            <v>14.1.</v>
          </cell>
          <cell r="B41" t="str">
            <v xml:space="preserve"> - топливная составляющая</v>
          </cell>
          <cell r="C41" t="e">
            <v>#NAME?</v>
          </cell>
          <cell r="D41" t="e">
            <v>#NAME?</v>
          </cell>
          <cell r="F41" t="e">
            <v>#NAME?</v>
          </cell>
          <cell r="G41" t="e">
            <v>#NAME?</v>
          </cell>
        </row>
        <row r="42">
          <cell r="A42" t="str">
            <v>15.</v>
          </cell>
          <cell r="B42" t="str">
            <v>Условно-постоянные затраты</v>
          </cell>
          <cell r="C42">
            <v>0</v>
          </cell>
          <cell r="D42">
            <v>0</v>
          </cell>
          <cell r="F42">
            <v>0</v>
          </cell>
          <cell r="G42">
            <v>0</v>
          </cell>
        </row>
        <row r="43">
          <cell r="B43" t="str">
            <v xml:space="preserve">    в том числе: </v>
          </cell>
        </row>
        <row r="44">
          <cell r="A44" t="str">
            <v>15.1.</v>
          </cell>
          <cell r="B44" t="str">
            <v xml:space="preserve"> Сумма общехозяйственных расходов </v>
          </cell>
          <cell r="C44">
            <v>0</v>
          </cell>
          <cell r="D44">
            <v>0</v>
          </cell>
        </row>
      </sheetData>
      <sheetData sheetId="27">
        <row r="1">
          <cell r="H1" t="str">
            <v>Таблица № П1.19.1-2</v>
          </cell>
        </row>
        <row r="2">
          <cell r="A2" t="str">
            <v>Калькуляция себестоимости производства тепловой энергии по ЭСО (по СЦТ)</v>
          </cell>
        </row>
        <row r="3">
          <cell r="H3" t="str">
            <v>тыс. руб.</v>
          </cell>
        </row>
        <row r="4">
          <cell r="A4" t="str">
            <v>№ п.п.</v>
          </cell>
          <cell r="B4" t="str">
            <v>Калькуляционные статьи затрат</v>
          </cell>
          <cell r="C4" t="str">
            <v>Всего</v>
          </cell>
        </row>
        <row r="5">
          <cell r="C5" t="str">
            <v>Всего</v>
          </cell>
          <cell r="D5" t="str">
            <v>Всего</v>
          </cell>
          <cell r="F5">
            <v>0</v>
          </cell>
          <cell r="G5">
            <v>0</v>
          </cell>
        </row>
        <row r="7">
          <cell r="C7">
            <v>2010</v>
          </cell>
          <cell r="D7">
            <v>2011</v>
          </cell>
          <cell r="F7">
            <v>2010</v>
          </cell>
          <cell r="G7">
            <v>2011</v>
          </cell>
        </row>
        <row r="8">
          <cell r="A8">
            <v>1</v>
          </cell>
          <cell r="B8">
            <v>2</v>
          </cell>
          <cell r="C8">
            <v>3</v>
          </cell>
          <cell r="D8">
            <v>4</v>
          </cell>
          <cell r="F8">
            <v>6</v>
          </cell>
          <cell r="G8">
            <v>7</v>
          </cell>
        </row>
        <row r="9">
          <cell r="A9" t="str">
            <v>1.</v>
          </cell>
          <cell r="B9" t="str">
            <v>Топливо на технологические цели</v>
          </cell>
          <cell r="C9">
            <v>0</v>
          </cell>
          <cell r="D9">
            <v>0</v>
          </cell>
          <cell r="F9">
            <v>0</v>
          </cell>
          <cell r="G9">
            <v>0</v>
          </cell>
        </row>
        <row r="10">
          <cell r="A10" t="str">
            <v>2.</v>
          </cell>
          <cell r="B10" t="str">
            <v>Вода на технологические цели</v>
          </cell>
          <cell r="C10">
            <v>0</v>
          </cell>
          <cell r="D10">
            <v>0</v>
          </cell>
          <cell r="F10">
            <v>0</v>
          </cell>
          <cell r="G10">
            <v>0</v>
          </cell>
        </row>
        <row r="11">
          <cell r="A11" t="str">
            <v>3.</v>
          </cell>
          <cell r="B11" t="str">
            <v>Основная оплата труда производственных рабочих</v>
          </cell>
          <cell r="C11">
            <v>0</v>
          </cell>
          <cell r="D11">
            <v>0</v>
          </cell>
          <cell r="F11">
            <v>0</v>
          </cell>
          <cell r="G11">
            <v>0</v>
          </cell>
        </row>
        <row r="12">
          <cell r="A12" t="str">
            <v>4.</v>
          </cell>
          <cell r="B12" t="str">
            <v>Дополнительная оплата труда производственных рабочих</v>
          </cell>
          <cell r="C12">
            <v>0</v>
          </cell>
          <cell r="D12">
            <v>0</v>
          </cell>
          <cell r="F12">
            <v>0</v>
          </cell>
          <cell r="G12">
            <v>0</v>
          </cell>
        </row>
        <row r="13">
          <cell r="A13" t="str">
            <v>5.</v>
          </cell>
          <cell r="B13" t="str">
            <v>Отчисления на соц. нужды с оплаты производственных рабочих</v>
          </cell>
          <cell r="C13">
            <v>0</v>
          </cell>
          <cell r="D13">
            <v>0</v>
          </cell>
          <cell r="F13">
            <v>0</v>
          </cell>
          <cell r="G13">
            <v>0</v>
          </cell>
        </row>
        <row r="14">
          <cell r="A14" t="str">
            <v>6.</v>
          </cell>
          <cell r="B14" t="str">
            <v>Расходы по содержание и эксплуатации оборудования</v>
          </cell>
          <cell r="C14">
            <v>0</v>
          </cell>
          <cell r="D14">
            <v>0</v>
          </cell>
          <cell r="F14">
            <v>0</v>
          </cell>
          <cell r="G14">
            <v>0</v>
          </cell>
        </row>
        <row r="15">
          <cell r="B15" t="str">
            <v xml:space="preserve">    в том числе:</v>
          </cell>
        </row>
        <row r="16">
          <cell r="A16" t="str">
            <v>6.1.</v>
          </cell>
          <cell r="B16" t="str">
            <v>амортизация производственного оборудования</v>
          </cell>
          <cell r="C16">
            <v>0</v>
          </cell>
          <cell r="D16">
            <v>0</v>
          </cell>
          <cell r="F16">
            <v>0</v>
          </cell>
          <cell r="G16">
            <v>0</v>
          </cell>
        </row>
        <row r="17">
          <cell r="A17" t="str">
            <v>6.2.</v>
          </cell>
          <cell r="B17" t="str">
            <v>ремонт основного оборудования</v>
          </cell>
          <cell r="C17">
            <v>0</v>
          </cell>
          <cell r="D17">
            <v>0</v>
          </cell>
          <cell r="F17">
            <v>0</v>
          </cell>
          <cell r="G17">
            <v>0</v>
          </cell>
        </row>
        <row r="18">
          <cell r="A18" t="str">
            <v>6.3.</v>
          </cell>
          <cell r="B18" t="str">
            <v>другие расходы по содержанию и эксплуатации оборудования</v>
          </cell>
          <cell r="C18">
            <v>0</v>
          </cell>
          <cell r="D18">
            <v>0</v>
          </cell>
          <cell r="F18">
            <v>0</v>
          </cell>
          <cell r="G18">
            <v>0</v>
          </cell>
        </row>
        <row r="19">
          <cell r="A19" t="str">
            <v>7.</v>
          </cell>
          <cell r="B19" t="str">
            <v>Расходы по подготовке и освоению производства (пусковые работы)</v>
          </cell>
          <cell r="C19">
            <v>0</v>
          </cell>
          <cell r="D19">
            <v>0</v>
          </cell>
          <cell r="F19">
            <v>0</v>
          </cell>
          <cell r="G19">
            <v>0</v>
          </cell>
        </row>
        <row r="20">
          <cell r="A20" t="str">
            <v>8.</v>
          </cell>
          <cell r="B20" t="str">
            <v>Цеховые расходы</v>
          </cell>
          <cell r="C20">
            <v>0</v>
          </cell>
          <cell r="D20">
            <v>0</v>
          </cell>
          <cell r="F20">
            <v>0</v>
          </cell>
          <cell r="G20">
            <v>0</v>
          </cell>
        </row>
        <row r="21">
          <cell r="A21" t="str">
            <v>9.</v>
          </cell>
          <cell r="B21" t="str">
            <v>Общехозяйственные расходы ТЭЦ, всего</v>
          </cell>
          <cell r="C21">
            <v>0</v>
          </cell>
          <cell r="D21">
            <v>0</v>
          </cell>
          <cell r="F21">
            <v>0</v>
          </cell>
          <cell r="G21">
            <v>0</v>
          </cell>
        </row>
        <row r="22">
          <cell r="B22" t="str">
            <v xml:space="preserve">    в том числе:</v>
          </cell>
        </row>
        <row r="23">
          <cell r="A23" t="str">
            <v>9.1.</v>
          </cell>
          <cell r="B23" t="str">
            <v>Целевые средства на НИОКР</v>
          </cell>
          <cell r="C23">
            <v>0</v>
          </cell>
          <cell r="D23">
            <v>0</v>
          </cell>
          <cell r="F23">
            <v>0</v>
          </cell>
          <cell r="G23">
            <v>0</v>
          </cell>
        </row>
        <row r="24">
          <cell r="A24" t="str">
            <v>9.2.</v>
          </cell>
          <cell r="B24" t="str">
            <v>Средства на страхование</v>
          </cell>
          <cell r="C24">
            <v>0</v>
          </cell>
          <cell r="D24">
            <v>0</v>
          </cell>
          <cell r="F24">
            <v>0</v>
          </cell>
          <cell r="G24">
            <v>0</v>
          </cell>
        </row>
        <row r="25">
          <cell r="A25" t="str">
            <v>9.3.</v>
          </cell>
          <cell r="B25" t="str">
            <v>Плата за предельно допустимые выбросы (сбросы) загрязняющих вещетв</v>
          </cell>
          <cell r="C25">
            <v>0</v>
          </cell>
          <cell r="D25">
            <v>0</v>
          </cell>
          <cell r="F25">
            <v>0</v>
          </cell>
          <cell r="G25">
            <v>0</v>
          </cell>
        </row>
        <row r="26">
          <cell r="A26" t="str">
            <v>9.4.</v>
          </cell>
          <cell r="B26" t="str">
            <v>Отчисления в ремонтный фонд в случае его формирования</v>
          </cell>
          <cell r="C26">
            <v>0</v>
          </cell>
          <cell r="D26">
            <v>0</v>
          </cell>
          <cell r="F26">
            <v>0</v>
          </cell>
          <cell r="G26">
            <v>0</v>
          </cell>
        </row>
        <row r="27">
          <cell r="A27" t="str">
            <v>9.5.</v>
          </cell>
          <cell r="B27" t="str">
            <v>Непроизводственные расходы (налоги и другие обязательные платежи и сборы) всего</v>
          </cell>
          <cell r="C27">
            <v>0</v>
          </cell>
          <cell r="D27">
            <v>0</v>
          </cell>
          <cell r="F27">
            <v>0</v>
          </cell>
          <cell r="G27">
            <v>0</v>
          </cell>
        </row>
        <row r="28">
          <cell r="B28" t="str">
            <v xml:space="preserve">    в том числе:</v>
          </cell>
        </row>
        <row r="29">
          <cell r="C29" t="e">
            <v>#NAME?</v>
          </cell>
          <cell r="D29" t="e">
            <v>#NAME?</v>
          </cell>
          <cell r="F29" t="e">
            <v>#NAME?</v>
          </cell>
          <cell r="G29" t="e">
            <v>#NAME?</v>
          </cell>
        </row>
        <row r="31">
          <cell r="A31" t="str">
            <v>9.6.</v>
          </cell>
          <cell r="B31" t="str">
            <v>Другие затраты, относимые на себестоимость продукции всего</v>
          </cell>
          <cell r="C31">
            <v>0</v>
          </cell>
          <cell r="D31">
            <v>0</v>
          </cell>
          <cell r="F31">
            <v>0</v>
          </cell>
          <cell r="G31">
            <v>0</v>
          </cell>
        </row>
        <row r="32">
          <cell r="B32" t="str">
            <v xml:space="preserve">    в том числе:</v>
          </cell>
        </row>
        <row r="33">
          <cell r="C33" t="e">
            <v>#NAME?</v>
          </cell>
          <cell r="D33" t="e">
            <v>#NAME?</v>
          </cell>
          <cell r="F33" t="e">
            <v>#NAME?</v>
          </cell>
          <cell r="G33" t="e">
            <v>#NAME?</v>
          </cell>
        </row>
        <row r="35">
          <cell r="A35" t="str">
            <v>10.</v>
          </cell>
          <cell r="B35" t="str">
            <v>Недополученный по независящим причинам доход</v>
          </cell>
          <cell r="C35">
            <v>0</v>
          </cell>
          <cell r="D35">
            <v>0</v>
          </cell>
          <cell r="F35">
            <v>0</v>
          </cell>
          <cell r="G35">
            <v>0</v>
          </cell>
        </row>
        <row r="36">
          <cell r="A36" t="str">
            <v>11.</v>
          </cell>
          <cell r="B36" t="str">
            <v>Избыток средств, полученный в предыдущем периоде регулирования</v>
          </cell>
          <cell r="C36">
            <v>0</v>
          </cell>
          <cell r="D36">
            <v>0</v>
          </cell>
          <cell r="F36">
            <v>0</v>
          </cell>
          <cell r="G36">
            <v>0</v>
          </cell>
        </row>
        <row r="37">
          <cell r="A37" t="str">
            <v>12.</v>
          </cell>
          <cell r="B37" t="str">
            <v xml:space="preserve">Итого производственная себестоимость </v>
          </cell>
          <cell r="C37">
            <v>0</v>
          </cell>
          <cell r="D37">
            <v>0</v>
          </cell>
          <cell r="F37">
            <v>0</v>
          </cell>
          <cell r="G37">
            <v>0</v>
          </cell>
        </row>
        <row r="38">
          <cell r="A38" t="str">
            <v>13.</v>
          </cell>
          <cell r="B38" t="str">
            <v xml:space="preserve">Отпуск теплоэнергии от ТЭЦ, тыс.Гкал </v>
          </cell>
          <cell r="C38" t="e">
            <v>#NAME?</v>
          </cell>
          <cell r="D38" t="e">
            <v>#NAME?</v>
          </cell>
          <cell r="F38" t="e">
            <v>#NAME?</v>
          </cell>
          <cell r="G38" t="e">
            <v>#NAME?</v>
          </cell>
        </row>
        <row r="39">
          <cell r="A39" t="str">
            <v>14.</v>
          </cell>
          <cell r="B39" t="str">
            <v>Себестоимость 1 000 Гкал, руб/1000 Гкал</v>
          </cell>
          <cell r="C39" t="e">
            <v>#NAME?</v>
          </cell>
          <cell r="D39" t="e">
            <v>#NAME?</v>
          </cell>
          <cell r="F39" t="e">
            <v>#NAME?</v>
          </cell>
          <cell r="G39" t="e">
            <v>#NAME?</v>
          </cell>
        </row>
        <row r="40">
          <cell r="B40" t="str">
            <v xml:space="preserve">    в том числе:</v>
          </cell>
        </row>
        <row r="41">
          <cell r="A41" t="str">
            <v>14.1.</v>
          </cell>
          <cell r="B41" t="str">
            <v xml:space="preserve"> - топливная составляющая</v>
          </cell>
          <cell r="C41" t="e">
            <v>#NAME?</v>
          </cell>
          <cell r="D41" t="e">
            <v>#NAME?</v>
          </cell>
          <cell r="F41" t="e">
            <v>#NAME?</v>
          </cell>
          <cell r="G41" t="e">
            <v>#NAME?</v>
          </cell>
        </row>
        <row r="42">
          <cell r="A42" t="str">
            <v>15.</v>
          </cell>
          <cell r="B42" t="str">
            <v>Условно-постоянные затраты</v>
          </cell>
          <cell r="C42">
            <v>0</v>
          </cell>
          <cell r="D42">
            <v>0</v>
          </cell>
          <cell r="F42">
            <v>0</v>
          </cell>
          <cell r="G42">
            <v>0</v>
          </cell>
        </row>
        <row r="43">
          <cell r="B43" t="str">
            <v xml:space="preserve">    в том числе:</v>
          </cell>
        </row>
        <row r="44">
          <cell r="A44" t="str">
            <v>15.1.</v>
          </cell>
          <cell r="B44" t="str">
            <v xml:space="preserve"> Сумма общехозяйственных расходов </v>
          </cell>
          <cell r="C44">
            <v>0</v>
          </cell>
          <cell r="D44">
            <v>0</v>
          </cell>
          <cell r="F44">
            <v>0</v>
          </cell>
          <cell r="G44">
            <v>0</v>
          </cell>
        </row>
      </sheetData>
      <sheetData sheetId="28">
        <row r="1">
          <cell r="L1" t="str">
            <v>Таблица № П1.19.2.</v>
          </cell>
        </row>
        <row r="2">
          <cell r="A2" t="str">
            <v>Калькуляция себестоимости передачи тепловой энергии по ЭСО</v>
          </cell>
        </row>
        <row r="3">
          <cell r="L3" t="str">
            <v>тыс.руб.</v>
          </cell>
        </row>
        <row r="4">
          <cell r="A4" t="str">
            <v>№ п.п.</v>
          </cell>
          <cell r="B4" t="str">
            <v>Калькуляционные статьи затрат</v>
          </cell>
          <cell r="C4" t="str">
            <v>Всего</v>
          </cell>
        </row>
        <row r="5">
          <cell r="C5" t="str">
            <v>Всего</v>
          </cell>
          <cell r="D5" t="str">
            <v>Всего</v>
          </cell>
          <cell r="E5" t="str">
            <v>Всего</v>
          </cell>
          <cell r="F5" t="str">
            <v>Всего</v>
          </cell>
          <cell r="H5">
            <v>0</v>
          </cell>
          <cell r="I5">
            <v>0</v>
          </cell>
          <cell r="J5">
            <v>0</v>
          </cell>
          <cell r="K5">
            <v>0</v>
          </cell>
        </row>
        <row r="6">
          <cell r="C6">
            <v>2010</v>
          </cell>
          <cell r="E6">
            <v>2011</v>
          </cell>
          <cell r="H6">
            <v>2010</v>
          </cell>
          <cell r="J6">
            <v>2011</v>
          </cell>
        </row>
        <row r="7">
          <cell r="C7">
            <v>2010</v>
          </cell>
          <cell r="D7">
            <v>2010</v>
          </cell>
          <cell r="E7">
            <v>2011</v>
          </cell>
          <cell r="F7">
            <v>2011</v>
          </cell>
          <cell r="H7">
            <v>2010</v>
          </cell>
          <cell r="I7">
            <v>2010</v>
          </cell>
          <cell r="J7">
            <v>2011</v>
          </cell>
          <cell r="K7">
            <v>2011</v>
          </cell>
        </row>
        <row r="8">
          <cell r="C8" t="str">
            <v>всего</v>
          </cell>
          <cell r="D8" t="str">
            <v>в т.ч. расходы на сбыт</v>
          </cell>
          <cell r="E8" t="str">
            <v>всего</v>
          </cell>
          <cell r="F8" t="str">
            <v>в т.ч. расходы на сбыт</v>
          </cell>
          <cell r="H8" t="str">
            <v>всего</v>
          </cell>
          <cell r="I8" t="str">
            <v>в т.ч. расходы на сбыт</v>
          </cell>
          <cell r="J8" t="str">
            <v>всего</v>
          </cell>
          <cell r="K8" t="str">
            <v>в т.ч. расходы на сбыт</v>
          </cell>
        </row>
        <row r="9">
          <cell r="A9">
            <v>1</v>
          </cell>
          <cell r="B9">
            <v>2</v>
          </cell>
          <cell r="C9">
            <v>3</v>
          </cell>
          <cell r="D9">
            <v>4</v>
          </cell>
          <cell r="E9">
            <v>5</v>
          </cell>
          <cell r="F9">
            <v>6</v>
          </cell>
          <cell r="H9">
            <v>8</v>
          </cell>
          <cell r="I9">
            <v>9</v>
          </cell>
          <cell r="J9">
            <v>10</v>
          </cell>
          <cell r="K9">
            <v>11</v>
          </cell>
        </row>
        <row r="10">
          <cell r="A10" t="str">
            <v>1.</v>
          </cell>
          <cell r="B10" t="str">
            <v>Расходы на компенсацию затрат (потерь) ресурсов на технологические цели, всего</v>
          </cell>
          <cell r="C10">
            <v>0</v>
          </cell>
          <cell r="D10">
            <v>0</v>
          </cell>
          <cell r="E10">
            <v>0</v>
          </cell>
          <cell r="F10">
            <v>0</v>
          </cell>
          <cell r="H10">
            <v>0</v>
          </cell>
          <cell r="I10">
            <v>0</v>
          </cell>
          <cell r="J10">
            <v>0</v>
          </cell>
          <cell r="K10">
            <v>0</v>
          </cell>
        </row>
        <row r="11">
          <cell r="B11" t="str">
            <v xml:space="preserve">    в том числе:</v>
          </cell>
        </row>
        <row r="12">
          <cell r="A12" t="str">
            <v>1.1.</v>
          </cell>
          <cell r="B12" t="str">
            <v>- затрат (потерь) теплоносителей (пар, гор. вода)</v>
          </cell>
          <cell r="C12">
            <v>0</v>
          </cell>
          <cell r="D12">
            <v>0</v>
          </cell>
          <cell r="E12">
            <v>0</v>
          </cell>
          <cell r="F12">
            <v>0</v>
          </cell>
        </row>
        <row r="13">
          <cell r="A13" t="str">
            <v>1.2.</v>
          </cell>
          <cell r="B13" t="str">
            <v>- потерь тепловой энергии</v>
          </cell>
          <cell r="C13">
            <v>0</v>
          </cell>
          <cell r="D13">
            <v>0</v>
          </cell>
          <cell r="E13">
            <v>0</v>
          </cell>
          <cell r="F13">
            <v>0</v>
          </cell>
        </row>
        <row r="14">
          <cell r="A14" t="str">
            <v>1.3.</v>
          </cell>
          <cell r="B14" t="str">
            <v>- затрат электроэнергии</v>
          </cell>
          <cell r="C14">
            <v>0</v>
          </cell>
          <cell r="D14">
            <v>0</v>
          </cell>
          <cell r="E14">
            <v>0</v>
          </cell>
          <cell r="F14">
            <v>0</v>
          </cell>
        </row>
        <row r="15">
          <cell r="A15" t="str">
            <v>2.</v>
          </cell>
          <cell r="B15" t="str">
            <v>Основная оплата труда производственных рабочих</v>
          </cell>
          <cell r="C15">
            <v>0</v>
          </cell>
          <cell r="D15">
            <v>0</v>
          </cell>
          <cell r="E15">
            <v>0</v>
          </cell>
          <cell r="F15">
            <v>0</v>
          </cell>
        </row>
        <row r="16">
          <cell r="A16" t="str">
            <v>3.</v>
          </cell>
          <cell r="B16" t="str">
            <v>Дополнительная оплата труда производственных рабочих</v>
          </cell>
          <cell r="C16">
            <v>0</v>
          </cell>
          <cell r="D16">
            <v>0</v>
          </cell>
          <cell r="E16">
            <v>0</v>
          </cell>
          <cell r="F16">
            <v>0</v>
          </cell>
        </row>
        <row r="17">
          <cell r="A17" t="str">
            <v>4.</v>
          </cell>
          <cell r="B17" t="str">
            <v>Отчисления на соц. нужды с оплаты производственных рабочих</v>
          </cell>
          <cell r="C17">
            <v>0</v>
          </cell>
          <cell r="D17">
            <v>0</v>
          </cell>
          <cell r="E17">
            <v>0</v>
          </cell>
          <cell r="F17">
            <v>0</v>
          </cell>
        </row>
        <row r="18">
          <cell r="A18" t="str">
            <v>5.</v>
          </cell>
          <cell r="B18" t="str">
            <v>Расходы по содержание и эксплуатации оборудования</v>
          </cell>
          <cell r="C18">
            <v>0</v>
          </cell>
          <cell r="D18">
            <v>0</v>
          </cell>
          <cell r="E18">
            <v>0</v>
          </cell>
          <cell r="F18">
            <v>0</v>
          </cell>
          <cell r="H18">
            <v>0</v>
          </cell>
          <cell r="I18">
            <v>0</v>
          </cell>
          <cell r="J18">
            <v>0</v>
          </cell>
          <cell r="K18">
            <v>0</v>
          </cell>
        </row>
        <row r="19">
          <cell r="B19" t="str">
            <v xml:space="preserve">    в том числе:</v>
          </cell>
        </row>
        <row r="20">
          <cell r="A20" t="str">
            <v>5.1.</v>
          </cell>
          <cell r="B20" t="str">
            <v>амортизация производственного оборудования</v>
          </cell>
          <cell r="C20">
            <v>0</v>
          </cell>
          <cell r="D20">
            <v>0</v>
          </cell>
          <cell r="E20">
            <v>0</v>
          </cell>
          <cell r="F20">
            <v>0</v>
          </cell>
        </row>
        <row r="21">
          <cell r="A21" t="str">
            <v>5.2.</v>
          </cell>
          <cell r="B21" t="str">
            <v>ремонт основного оборудования</v>
          </cell>
          <cell r="C21">
            <v>0</v>
          </cell>
          <cell r="D21">
            <v>0</v>
          </cell>
          <cell r="E21">
            <v>0</v>
          </cell>
          <cell r="F21">
            <v>0</v>
          </cell>
        </row>
        <row r="22">
          <cell r="A22" t="str">
            <v>5.3.</v>
          </cell>
          <cell r="B22" t="str">
            <v>другие расходы по содержанию и эксплуатации оборудования</v>
          </cell>
          <cell r="C22">
            <v>0</v>
          </cell>
          <cell r="D22">
            <v>0</v>
          </cell>
          <cell r="E22">
            <v>0</v>
          </cell>
          <cell r="F22">
            <v>0</v>
          </cell>
        </row>
        <row r="23">
          <cell r="A23" t="str">
            <v>6.</v>
          </cell>
          <cell r="B23" t="str">
            <v>Расходы по подготовке и освоению производства (пусковые работы)</v>
          </cell>
          <cell r="C23">
            <v>0</v>
          </cell>
          <cell r="D23">
            <v>0</v>
          </cell>
          <cell r="E23">
            <v>0</v>
          </cell>
          <cell r="F23">
            <v>0</v>
          </cell>
        </row>
        <row r="24">
          <cell r="A24" t="str">
            <v>7.</v>
          </cell>
          <cell r="B24" t="str">
            <v>Цеховые расходы</v>
          </cell>
          <cell r="C24">
            <v>0</v>
          </cell>
          <cell r="D24">
            <v>0</v>
          </cell>
          <cell r="E24">
            <v>0</v>
          </cell>
          <cell r="F24">
            <v>0</v>
          </cell>
        </row>
        <row r="25">
          <cell r="A25" t="str">
            <v>8.</v>
          </cell>
          <cell r="B25" t="str">
            <v>Общехозяйственные расходы электрических сетей, всего</v>
          </cell>
          <cell r="C25">
            <v>0</v>
          </cell>
          <cell r="D25">
            <v>0</v>
          </cell>
          <cell r="E25">
            <v>0</v>
          </cell>
          <cell r="F25">
            <v>0</v>
          </cell>
          <cell r="H25">
            <v>0</v>
          </cell>
          <cell r="I25">
            <v>0</v>
          </cell>
          <cell r="J25">
            <v>0</v>
          </cell>
          <cell r="K25">
            <v>0</v>
          </cell>
        </row>
        <row r="26">
          <cell r="B26" t="str">
            <v xml:space="preserve">    в том числе:</v>
          </cell>
        </row>
        <row r="27">
          <cell r="A27" t="str">
            <v>8.1.</v>
          </cell>
          <cell r="B27" t="str">
            <v>Целевые средства на НИОКР</v>
          </cell>
          <cell r="C27">
            <v>0</v>
          </cell>
          <cell r="D27">
            <v>0</v>
          </cell>
          <cell r="E27">
            <v>0</v>
          </cell>
          <cell r="F27">
            <v>0</v>
          </cell>
        </row>
        <row r="28">
          <cell r="A28" t="str">
            <v>8.2.</v>
          </cell>
          <cell r="B28" t="str">
            <v>Средства на страхование</v>
          </cell>
          <cell r="C28">
            <v>0</v>
          </cell>
          <cell r="D28">
            <v>0</v>
          </cell>
          <cell r="E28">
            <v>0</v>
          </cell>
          <cell r="F28">
            <v>0</v>
          </cell>
        </row>
        <row r="29">
          <cell r="A29" t="str">
            <v>8.3.</v>
          </cell>
          <cell r="B29" t="str">
            <v>Плата за предельно допустимые выбросы (сбросы) загрязняющих вещетв</v>
          </cell>
          <cell r="C29">
            <v>0</v>
          </cell>
          <cell r="D29">
            <v>0</v>
          </cell>
          <cell r="E29">
            <v>0</v>
          </cell>
          <cell r="F29">
            <v>0</v>
          </cell>
        </row>
        <row r="30">
          <cell r="A30" t="str">
            <v>8.4.</v>
          </cell>
          <cell r="B30" t="str">
            <v>Отчисления в ремонтный фонд в случае его формирования</v>
          </cell>
          <cell r="C30">
            <v>0</v>
          </cell>
          <cell r="D30">
            <v>0</v>
          </cell>
          <cell r="E30">
            <v>0</v>
          </cell>
          <cell r="F30">
            <v>0</v>
          </cell>
        </row>
        <row r="31">
          <cell r="A31" t="str">
            <v>8.5.</v>
          </cell>
          <cell r="B31" t="str">
            <v>Непроизводственные расходы (налоги и другие обязательные платежи и сборы) всего</v>
          </cell>
          <cell r="C31">
            <v>0</v>
          </cell>
          <cell r="D31">
            <v>0</v>
          </cell>
          <cell r="E31">
            <v>0</v>
          </cell>
          <cell r="F31">
            <v>0</v>
          </cell>
        </row>
        <row r="32">
          <cell r="B32" t="str">
            <v xml:space="preserve">    в том числе:</v>
          </cell>
        </row>
        <row r="33">
          <cell r="C33">
            <v>0</v>
          </cell>
          <cell r="D33">
            <v>0</v>
          </cell>
          <cell r="E33">
            <v>0</v>
          </cell>
          <cell r="F33">
            <v>0</v>
          </cell>
        </row>
        <row r="35">
          <cell r="A35" t="str">
            <v>8.6.</v>
          </cell>
          <cell r="B35" t="str">
            <v>Другие затраты, относимые на себестоимость продукции всего</v>
          </cell>
          <cell r="C35">
            <v>0</v>
          </cell>
          <cell r="D35">
            <v>0</v>
          </cell>
          <cell r="E35">
            <v>0</v>
          </cell>
          <cell r="F35">
            <v>0</v>
          </cell>
        </row>
        <row r="36">
          <cell r="B36" t="str">
            <v xml:space="preserve">    в том числе:</v>
          </cell>
        </row>
        <row r="37">
          <cell r="C37">
            <v>0</v>
          </cell>
          <cell r="D37">
            <v>0</v>
          </cell>
          <cell r="E37">
            <v>0</v>
          </cell>
          <cell r="F37">
            <v>0</v>
          </cell>
        </row>
        <row r="39">
          <cell r="A39" t="str">
            <v>9.</v>
          </cell>
          <cell r="B39" t="str">
            <v>Недополученный по независящим причинам доход</v>
          </cell>
          <cell r="C39">
            <v>0</v>
          </cell>
          <cell r="D39">
            <v>0</v>
          </cell>
          <cell r="E39">
            <v>0</v>
          </cell>
          <cell r="F39">
            <v>0</v>
          </cell>
        </row>
        <row r="40">
          <cell r="A40" t="str">
            <v>10.</v>
          </cell>
          <cell r="B40" t="str">
            <v>Избыток средств, полученный в предыдущем периоде регулирования</v>
          </cell>
          <cell r="C40">
            <v>0</v>
          </cell>
          <cell r="D40">
            <v>0</v>
          </cell>
          <cell r="E40">
            <v>0</v>
          </cell>
          <cell r="F40">
            <v>0</v>
          </cell>
        </row>
        <row r="41">
          <cell r="A41" t="str">
            <v>11.</v>
          </cell>
          <cell r="B41" t="str">
            <v xml:space="preserve">Итого производственные расходы </v>
          </cell>
          <cell r="C41">
            <v>0</v>
          </cell>
          <cell r="D41">
            <v>0</v>
          </cell>
          <cell r="E41">
            <v>0</v>
          </cell>
          <cell r="F41">
            <v>0</v>
          </cell>
          <cell r="H41">
            <v>0</v>
          </cell>
          <cell r="I41">
            <v>0</v>
          </cell>
          <cell r="J41">
            <v>0</v>
          </cell>
          <cell r="K41">
            <v>0</v>
          </cell>
        </row>
        <row r="42">
          <cell r="A42" t="str">
            <v>12.</v>
          </cell>
          <cell r="B42" t="str">
            <v>Полезный отпуск тепловой энергии, тыс.Гкал</v>
          </cell>
          <cell r="C42" t="e">
            <v>#NAME?</v>
          </cell>
          <cell r="D42">
            <v>0</v>
          </cell>
          <cell r="E42" t="e">
            <v>#NAME?</v>
          </cell>
          <cell r="F42">
            <v>0</v>
          </cell>
          <cell r="H42" t="e">
            <v>#NAME?</v>
          </cell>
          <cell r="J42" t="e">
            <v>#NAME?</v>
          </cell>
        </row>
        <row r="43">
          <cell r="A43" t="str">
            <v>13.</v>
          </cell>
          <cell r="B43" t="str">
            <v>Удельные расходы, руб./Гкал</v>
          </cell>
          <cell r="C43" t="e">
            <v>#NAME?</v>
          </cell>
          <cell r="E43" t="e">
            <v>#NAME?</v>
          </cell>
          <cell r="H43" t="e">
            <v>#NAME?</v>
          </cell>
          <cell r="J43" t="e">
            <v>#NAME?</v>
          </cell>
        </row>
        <row r="44">
          <cell r="A44" t="str">
            <v>14.</v>
          </cell>
          <cell r="B44" t="str">
            <v>Условно-постоянные затраты</v>
          </cell>
          <cell r="C44">
            <v>0</v>
          </cell>
          <cell r="D44">
            <v>0</v>
          </cell>
          <cell r="E44">
            <v>0</v>
          </cell>
          <cell r="F44">
            <v>0</v>
          </cell>
          <cell r="J44">
            <v>0</v>
          </cell>
        </row>
        <row r="45">
          <cell r="B45" t="str">
            <v xml:space="preserve">    в том числе:</v>
          </cell>
        </row>
        <row r="46">
          <cell r="A46" t="str">
            <v>14.1.</v>
          </cell>
          <cell r="B46" t="str">
            <v xml:space="preserve">Сумма общехозяйственных расходов </v>
          </cell>
          <cell r="C46">
            <v>0</v>
          </cell>
          <cell r="D46">
            <v>0</v>
          </cell>
          <cell r="E46">
            <v>0</v>
          </cell>
          <cell r="F46">
            <v>0</v>
          </cell>
        </row>
        <row r="47">
          <cell r="B47" t="str">
            <v xml:space="preserve">    из стр. 11</v>
          </cell>
        </row>
        <row r="48">
          <cell r="A48" t="str">
            <v>15.1.</v>
          </cell>
          <cell r="B48" t="str">
            <v>- водяных тепловых сетей</v>
          </cell>
          <cell r="C48">
            <v>0</v>
          </cell>
          <cell r="E48">
            <v>0</v>
          </cell>
          <cell r="H48">
            <v>0</v>
          </cell>
          <cell r="J48">
            <v>0</v>
          </cell>
        </row>
        <row r="49">
          <cell r="A49" t="str">
            <v>15.2.</v>
          </cell>
          <cell r="B49" t="str">
            <v>- паровых тепловых сетей</v>
          </cell>
          <cell r="C49">
            <v>0</v>
          </cell>
          <cell r="E49">
            <v>0</v>
          </cell>
          <cell r="H49">
            <v>0</v>
          </cell>
          <cell r="J49">
            <v>0</v>
          </cell>
        </row>
      </sheetData>
      <sheetData sheetId="29">
        <row r="1">
          <cell r="L1" t="str">
            <v>Таблица № П1.20.</v>
          </cell>
        </row>
        <row r="2">
          <cell r="A2" t="str">
            <v xml:space="preserve">Расчет источников финансирования капитальных вложений </v>
          </cell>
        </row>
        <row r="3">
          <cell r="L3" t="str">
            <v>тыс. руб.</v>
          </cell>
        </row>
        <row r="4">
          <cell r="A4" t="str">
            <v>№ п.п.</v>
          </cell>
          <cell r="B4" t="str">
            <v>Наименование показателей</v>
          </cell>
          <cell r="C4" t="str">
            <v>Всего</v>
          </cell>
          <cell r="E4" t="str">
            <v>Производство электроэнергии</v>
          </cell>
          <cell r="G4" t="str">
            <v>Производство тепловой энергии</v>
          </cell>
          <cell r="I4" t="str">
            <v>Передача электроэнергии</v>
          </cell>
          <cell r="K4" t="str">
            <v>Передача тепловой энергии</v>
          </cell>
        </row>
        <row r="5">
          <cell r="C5">
            <v>2010</v>
          </cell>
          <cell r="D5">
            <v>2011</v>
          </cell>
          <cell r="E5">
            <v>2010</v>
          </cell>
          <cell r="F5">
            <v>2011</v>
          </cell>
          <cell r="G5">
            <v>2010</v>
          </cell>
          <cell r="H5">
            <v>2011</v>
          </cell>
          <cell r="I5">
            <v>2010</v>
          </cell>
          <cell r="J5">
            <v>2011</v>
          </cell>
          <cell r="K5">
            <v>2010</v>
          </cell>
          <cell r="L5">
            <v>2011</v>
          </cell>
        </row>
        <row r="6">
          <cell r="A6">
            <v>1</v>
          </cell>
          <cell r="B6">
            <v>2</v>
          </cell>
          <cell r="C6">
            <v>3</v>
          </cell>
          <cell r="D6">
            <v>4</v>
          </cell>
          <cell r="E6">
            <v>5</v>
          </cell>
          <cell r="F6">
            <v>6</v>
          </cell>
          <cell r="G6">
            <v>7</v>
          </cell>
          <cell r="H6">
            <v>8</v>
          </cell>
          <cell r="I6">
            <v>9</v>
          </cell>
          <cell r="J6">
            <v>10</v>
          </cell>
          <cell r="K6">
            <v>11</v>
          </cell>
          <cell r="L6">
            <v>12</v>
          </cell>
        </row>
        <row r="7">
          <cell r="A7" t="str">
            <v>1.</v>
          </cell>
          <cell r="B7" t="str">
            <v>Объем капитальных вложений - всего</v>
          </cell>
          <cell r="C7">
            <v>0</v>
          </cell>
          <cell r="D7">
            <v>0</v>
          </cell>
          <cell r="E7">
            <v>0</v>
          </cell>
          <cell r="F7">
            <v>0</v>
          </cell>
          <cell r="G7">
            <v>0</v>
          </cell>
          <cell r="H7">
            <v>0</v>
          </cell>
          <cell r="I7">
            <v>0</v>
          </cell>
          <cell r="J7">
            <v>0</v>
          </cell>
          <cell r="K7">
            <v>0</v>
          </cell>
          <cell r="L7">
            <v>0</v>
          </cell>
        </row>
        <row r="8">
          <cell r="B8" t="str">
            <v xml:space="preserve">    в том числе:</v>
          </cell>
        </row>
        <row r="9">
          <cell r="A9" t="str">
            <v>1.1.</v>
          </cell>
          <cell r="B9" t="str">
            <v xml:space="preserve"> - на производственное и научно-техническое развитие</v>
          </cell>
          <cell r="C9">
            <v>0</v>
          </cell>
          <cell r="D9">
            <v>0</v>
          </cell>
        </row>
        <row r="10">
          <cell r="A10" t="str">
            <v>1.2.</v>
          </cell>
          <cell r="B10" t="str">
            <v xml:space="preserve"> - на непроизводственное развитие</v>
          </cell>
          <cell r="C10">
            <v>0</v>
          </cell>
          <cell r="D10">
            <v>0</v>
          </cell>
        </row>
        <row r="11">
          <cell r="A11" t="str">
            <v>2.</v>
          </cell>
          <cell r="B11" t="str">
            <v>Финансирование капитальных вложений из средств - всего</v>
          </cell>
          <cell r="C11">
            <v>0</v>
          </cell>
          <cell r="D11">
            <v>0</v>
          </cell>
          <cell r="E11">
            <v>0</v>
          </cell>
          <cell r="F11">
            <v>0</v>
          </cell>
          <cell r="G11">
            <v>0</v>
          </cell>
          <cell r="H11">
            <v>0</v>
          </cell>
          <cell r="I11">
            <v>0</v>
          </cell>
          <cell r="J11">
            <v>0</v>
          </cell>
          <cell r="K11">
            <v>0</v>
          </cell>
          <cell r="L11">
            <v>0</v>
          </cell>
        </row>
        <row r="12">
          <cell r="B12" t="str">
            <v xml:space="preserve">    в том числе:</v>
          </cell>
        </row>
        <row r="13">
          <cell r="A13" t="str">
            <v>2.1.</v>
          </cell>
          <cell r="B13" t="str">
            <v xml:space="preserve">Амортизационных отчислений на полное восстановление основных фондов </v>
          </cell>
          <cell r="C13">
            <v>0</v>
          </cell>
          <cell r="D13">
            <v>0</v>
          </cell>
        </row>
        <row r="14">
          <cell r="A14" t="str">
            <v>2.2.</v>
          </cell>
          <cell r="B14" t="str">
            <v>Неиспользованных средств на начало года</v>
          </cell>
          <cell r="C14">
            <v>0</v>
          </cell>
          <cell r="D14">
            <v>0</v>
          </cell>
        </row>
        <row r="15">
          <cell r="A15" t="str">
            <v>2.3.</v>
          </cell>
          <cell r="B15" t="str">
            <v>Федерального бюджета</v>
          </cell>
          <cell r="C15">
            <v>0</v>
          </cell>
          <cell r="D15">
            <v>0</v>
          </cell>
        </row>
        <row r="16">
          <cell r="A16" t="str">
            <v>2.4.</v>
          </cell>
          <cell r="B16" t="str">
            <v>Республиканского бюджета</v>
          </cell>
          <cell r="C16">
            <v>0</v>
          </cell>
          <cell r="D16">
            <v>0</v>
          </cell>
        </row>
        <row r="17">
          <cell r="A17" t="str">
            <v>2.5.</v>
          </cell>
          <cell r="B17" t="str">
            <v xml:space="preserve">Регионального (республиканского, краевого, областного) бюждета </v>
          </cell>
          <cell r="C17">
            <v>0</v>
          </cell>
          <cell r="D17">
            <v>0</v>
          </cell>
        </row>
        <row r="18">
          <cell r="A18" t="str">
            <v>2.6.</v>
          </cell>
          <cell r="B18" t="str">
            <v xml:space="preserve">Прочих </v>
          </cell>
          <cell r="C18">
            <v>0</v>
          </cell>
          <cell r="D18">
            <v>0</v>
          </cell>
        </row>
        <row r="19">
          <cell r="A19" t="str">
            <v>2.7.</v>
          </cell>
          <cell r="B19" t="str">
            <v>Средства, полученные от реализации ценных бумаг</v>
          </cell>
          <cell r="C19">
            <v>0</v>
          </cell>
          <cell r="D19">
            <v>0</v>
          </cell>
        </row>
        <row r="20">
          <cell r="A20" t="str">
            <v>2.8.</v>
          </cell>
          <cell r="B20" t="str">
            <v>Кредитные средства</v>
          </cell>
          <cell r="C20">
            <v>0</v>
          </cell>
          <cell r="D20">
            <v>0</v>
          </cell>
        </row>
        <row r="21">
          <cell r="A21" t="str">
            <v>2.9.</v>
          </cell>
          <cell r="B21" t="str">
            <v>Итого по пп. 2.1. - 2.8.</v>
          </cell>
          <cell r="C21">
            <v>0</v>
          </cell>
          <cell r="D21">
            <v>0</v>
          </cell>
          <cell r="E21">
            <v>0</v>
          </cell>
          <cell r="F21">
            <v>0</v>
          </cell>
          <cell r="G21">
            <v>0</v>
          </cell>
          <cell r="H21">
            <v>0</v>
          </cell>
          <cell r="I21">
            <v>0</v>
          </cell>
          <cell r="J21">
            <v>0</v>
          </cell>
          <cell r="K21">
            <v>0</v>
          </cell>
          <cell r="L21">
            <v>0</v>
          </cell>
        </row>
        <row r="22">
          <cell r="A22" t="str">
            <v>2.10.</v>
          </cell>
          <cell r="B22" t="str">
            <v>Прибыль (п. 1 - п. 2.9.):</v>
          </cell>
          <cell r="C22">
            <v>0</v>
          </cell>
          <cell r="D22">
            <v>0</v>
          </cell>
          <cell r="E22">
            <v>0</v>
          </cell>
          <cell r="F22">
            <v>0</v>
          </cell>
          <cell r="G22">
            <v>0</v>
          </cell>
          <cell r="H22">
            <v>0</v>
          </cell>
          <cell r="I22">
            <v>0</v>
          </cell>
          <cell r="J22">
            <v>0</v>
          </cell>
          <cell r="K22">
            <v>0</v>
          </cell>
          <cell r="L22">
            <v>0</v>
          </cell>
        </row>
        <row r="23">
          <cell r="A23" t="str">
            <v>2.10.1.</v>
          </cell>
          <cell r="B23" t="str">
            <v xml:space="preserve"> - отнесенная на производство электрической энергии</v>
          </cell>
          <cell r="C23">
            <v>0</v>
          </cell>
          <cell r="D23">
            <v>0</v>
          </cell>
          <cell r="E23">
            <v>0</v>
          </cell>
          <cell r="F23">
            <v>0</v>
          </cell>
        </row>
        <row r="24">
          <cell r="A24" t="str">
            <v>2.10.2.</v>
          </cell>
          <cell r="B24" t="str">
            <v xml:space="preserve"> - отнесенная на передачу электрической энергии</v>
          </cell>
          <cell r="C24">
            <v>0</v>
          </cell>
          <cell r="D24">
            <v>0</v>
          </cell>
          <cell r="I24">
            <v>0</v>
          </cell>
          <cell r="J24">
            <v>0</v>
          </cell>
        </row>
        <row r="25">
          <cell r="A25" t="str">
            <v>2.10.3.</v>
          </cell>
          <cell r="B25" t="str">
            <v xml:space="preserve"> - отнесенная на производство тепловой энергии</v>
          </cell>
          <cell r="C25">
            <v>0</v>
          </cell>
          <cell r="D25">
            <v>0</v>
          </cell>
          <cell r="G25">
            <v>0</v>
          </cell>
          <cell r="H25">
            <v>0</v>
          </cell>
        </row>
        <row r="26">
          <cell r="A26" t="str">
            <v>2.10.4.</v>
          </cell>
          <cell r="B26" t="str">
            <v xml:space="preserve"> - отнесенная на передачу тепловой энергии</v>
          </cell>
          <cell r="C26">
            <v>0</v>
          </cell>
          <cell r="D26">
            <v>0</v>
          </cell>
          <cell r="K26">
            <v>0</v>
          </cell>
          <cell r="L26">
            <v>0</v>
          </cell>
        </row>
      </sheetData>
      <sheetData sheetId="30">
        <row r="1">
          <cell r="G1" t="str">
            <v>Таблица № П1.20.1-4</v>
          </cell>
        </row>
        <row r="2">
          <cell r="A2" t="str">
            <v>Справка о финансировании и освоении капитальных вложений</v>
          </cell>
        </row>
        <row r="4">
          <cell r="A4" t="str">
            <v>Производство электроэнергии</v>
          </cell>
        </row>
        <row r="5">
          <cell r="G5" t="str">
            <v>тыс.руб.</v>
          </cell>
        </row>
        <row r="6">
          <cell r="A6" t="str">
            <v>Наименование строек</v>
          </cell>
          <cell r="B6" t="str">
            <v>Утверждено на 2010 год</v>
          </cell>
          <cell r="C6" t="str">
            <v>В течение 2010 года</v>
          </cell>
          <cell r="E6" t="str">
            <v>Остаток финансиро-вания</v>
          </cell>
          <cell r="F6" t="str">
            <v>План на 2011 год</v>
          </cell>
          <cell r="G6" t="str">
            <v>Источник финансирования</v>
          </cell>
        </row>
        <row r="7">
          <cell r="C7" t="str">
            <v>Освоено фактически</v>
          </cell>
          <cell r="D7" t="str">
            <v>Профинан-сировано</v>
          </cell>
        </row>
        <row r="8">
          <cell r="A8">
            <v>1</v>
          </cell>
          <cell r="B8">
            <v>2</v>
          </cell>
          <cell r="C8">
            <v>3</v>
          </cell>
          <cell r="D8">
            <v>4</v>
          </cell>
          <cell r="E8">
            <v>5</v>
          </cell>
          <cell r="F8">
            <v>6</v>
          </cell>
          <cell r="G8">
            <v>7</v>
          </cell>
        </row>
        <row r="12">
          <cell r="A12" t="str">
            <v>Всего</v>
          </cell>
          <cell r="B12">
            <v>0</v>
          </cell>
          <cell r="C12">
            <v>0</v>
          </cell>
          <cell r="D12">
            <v>0</v>
          </cell>
          <cell r="E12">
            <v>0</v>
          </cell>
          <cell r="F12">
            <v>0</v>
          </cell>
        </row>
        <row r="15">
          <cell r="A15" t="str">
            <v>Производство тепловой энергии</v>
          </cell>
        </row>
        <row r="16">
          <cell r="G16" t="str">
            <v>тыс.руб.</v>
          </cell>
        </row>
        <row r="17">
          <cell r="A17" t="str">
            <v>Наименование строек</v>
          </cell>
          <cell r="B17" t="str">
            <v>Утверждено на 2004 год</v>
          </cell>
          <cell r="C17" t="str">
            <v>В течение 2004 года</v>
          </cell>
          <cell r="E17" t="str">
            <v>Остаток финансиро-вания</v>
          </cell>
          <cell r="F17" t="str">
            <v>План на 2005 год</v>
          </cell>
          <cell r="G17" t="str">
            <v>Источник финансирования</v>
          </cell>
        </row>
        <row r="18">
          <cell r="C18" t="str">
            <v>Освоено фактически</v>
          </cell>
          <cell r="D18" t="str">
            <v>Профинан-сировано</v>
          </cell>
        </row>
        <row r="19">
          <cell r="A19">
            <v>1</v>
          </cell>
          <cell r="B19">
            <v>2</v>
          </cell>
          <cell r="C19">
            <v>3</v>
          </cell>
          <cell r="D19">
            <v>4</v>
          </cell>
          <cell r="E19">
            <v>5</v>
          </cell>
          <cell r="F19">
            <v>6</v>
          </cell>
          <cell r="G19">
            <v>7</v>
          </cell>
        </row>
        <row r="23">
          <cell r="A23" t="str">
            <v>Всего</v>
          </cell>
          <cell r="B23">
            <v>0</v>
          </cell>
          <cell r="C23">
            <v>0</v>
          </cell>
          <cell r="D23">
            <v>0</v>
          </cell>
          <cell r="E23">
            <v>0</v>
          </cell>
          <cell r="F23">
            <v>0</v>
          </cell>
        </row>
        <row r="26">
          <cell r="A26" t="str">
            <v>Передача электроэнергии по региональным электрическим сетям</v>
          </cell>
        </row>
        <row r="28">
          <cell r="G28" t="str">
            <v>тыс.руб.</v>
          </cell>
        </row>
        <row r="29">
          <cell r="A29" t="str">
            <v>Наименование строек</v>
          </cell>
          <cell r="B29" t="str">
            <v>Утверждено на 2004 год</v>
          </cell>
          <cell r="C29" t="str">
            <v>В течение 2004 года</v>
          </cell>
          <cell r="E29" t="str">
            <v>Остаток финансиро-вания</v>
          </cell>
          <cell r="F29" t="str">
            <v>План на 2005 год</v>
          </cell>
          <cell r="G29" t="str">
            <v>Источник финансирования</v>
          </cell>
        </row>
        <row r="30">
          <cell r="C30" t="str">
            <v>Освоено фактически</v>
          </cell>
          <cell r="D30" t="str">
            <v>Профинан-сировано</v>
          </cell>
        </row>
        <row r="31">
          <cell r="A31">
            <v>1</v>
          </cell>
          <cell r="B31">
            <v>2</v>
          </cell>
          <cell r="C31">
            <v>3</v>
          </cell>
          <cell r="D31">
            <v>4</v>
          </cell>
          <cell r="E31">
            <v>5</v>
          </cell>
          <cell r="F31">
            <v>6</v>
          </cell>
          <cell r="G31">
            <v>7</v>
          </cell>
        </row>
        <row r="35">
          <cell r="A35" t="str">
            <v>Всего</v>
          </cell>
          <cell r="B35">
            <v>0</v>
          </cell>
          <cell r="C35">
            <v>0</v>
          </cell>
          <cell r="D35">
            <v>0</v>
          </cell>
          <cell r="E35">
            <v>0</v>
          </cell>
          <cell r="F35">
            <v>0</v>
          </cell>
        </row>
        <row r="38">
          <cell r="A38" t="str">
            <v>Передача теплоэнергии по региональным тепловым сетям</v>
          </cell>
        </row>
        <row r="40">
          <cell r="G40" t="str">
            <v>тыс.руб.</v>
          </cell>
        </row>
        <row r="41">
          <cell r="A41" t="str">
            <v>Наименование строек</v>
          </cell>
          <cell r="B41" t="str">
            <v>Утверждено на 2004 год</v>
          </cell>
          <cell r="C41" t="str">
            <v>В течение 2004 года</v>
          </cell>
          <cell r="E41" t="str">
            <v>Остаток финансиро-вания</v>
          </cell>
          <cell r="F41" t="str">
            <v>План на 2005 год</v>
          </cell>
          <cell r="G41" t="str">
            <v>Источник финансирования</v>
          </cell>
        </row>
        <row r="42">
          <cell r="C42" t="str">
            <v>Освоено фактически</v>
          </cell>
          <cell r="D42" t="str">
            <v>Профинан-сировано</v>
          </cell>
        </row>
        <row r="43">
          <cell r="A43">
            <v>1</v>
          </cell>
          <cell r="B43">
            <v>2</v>
          </cell>
          <cell r="C43">
            <v>3</v>
          </cell>
          <cell r="D43">
            <v>4</v>
          </cell>
          <cell r="E43">
            <v>5</v>
          </cell>
          <cell r="F43">
            <v>6</v>
          </cell>
          <cell r="G43">
            <v>7</v>
          </cell>
        </row>
        <row r="47">
          <cell r="A47" t="str">
            <v>Всего</v>
          </cell>
          <cell r="B47">
            <v>0</v>
          </cell>
          <cell r="C47">
            <v>0</v>
          </cell>
          <cell r="D47">
            <v>0</v>
          </cell>
          <cell r="E47">
            <v>0</v>
          </cell>
          <cell r="F47">
            <v>0</v>
          </cell>
        </row>
        <row r="50">
          <cell r="A50" t="str">
            <v>Всего</v>
          </cell>
        </row>
        <row r="51">
          <cell r="G51" t="str">
            <v>тыс.руб.</v>
          </cell>
        </row>
        <row r="52">
          <cell r="A52" t="str">
            <v>Наименование строек</v>
          </cell>
          <cell r="B52" t="str">
            <v>Утверждено на 2004 год</v>
          </cell>
          <cell r="C52" t="str">
            <v>В течение 2004 года</v>
          </cell>
          <cell r="E52" t="str">
            <v>Остаток финансиро-вания</v>
          </cell>
          <cell r="F52" t="str">
            <v>План на 2005 год</v>
          </cell>
          <cell r="G52" t="str">
            <v>Источник финансирования</v>
          </cell>
        </row>
        <row r="53">
          <cell r="C53" t="str">
            <v>Освоено фактически</v>
          </cell>
          <cell r="D53" t="str">
            <v>Профинан-сировано</v>
          </cell>
        </row>
        <row r="54">
          <cell r="A54">
            <v>1</v>
          </cell>
          <cell r="B54">
            <v>2</v>
          </cell>
          <cell r="C54">
            <v>3</v>
          </cell>
          <cell r="D54">
            <v>4</v>
          </cell>
          <cell r="E54">
            <v>5</v>
          </cell>
          <cell r="F54">
            <v>6</v>
          </cell>
          <cell r="G54">
            <v>7</v>
          </cell>
        </row>
        <row r="56">
          <cell r="B56">
            <v>0</v>
          </cell>
          <cell r="C56">
            <v>0</v>
          </cell>
          <cell r="D56">
            <v>0</v>
          </cell>
          <cell r="E56">
            <v>0</v>
          </cell>
          <cell r="F56">
            <v>0</v>
          </cell>
        </row>
        <row r="58">
          <cell r="A58" t="str">
            <v>Всего</v>
          </cell>
          <cell r="B58">
            <v>0</v>
          </cell>
          <cell r="C58">
            <v>0</v>
          </cell>
          <cell r="D58">
            <v>0</v>
          </cell>
          <cell r="E58">
            <v>0</v>
          </cell>
          <cell r="F58">
            <v>0</v>
          </cell>
        </row>
      </sheetData>
      <sheetData sheetId="31">
        <row r="1">
          <cell r="D1" t="str">
            <v xml:space="preserve">Таблица № П1.21 </v>
          </cell>
        </row>
        <row r="2">
          <cell r="A2" t="str">
            <v>Расчет балансовой прибыли, принимаемой при установлении тарифов на производство и передачу электрической и тепловой энергии по ЭСО</v>
          </cell>
        </row>
        <row r="3">
          <cell r="D3" t="str">
            <v>тыс.руб.</v>
          </cell>
        </row>
        <row r="4">
          <cell r="A4" t="str">
            <v>№ п.п.</v>
          </cell>
          <cell r="B4" t="str">
            <v>Наименование</v>
          </cell>
          <cell r="C4">
            <v>2010</v>
          </cell>
          <cell r="D4">
            <v>2011</v>
          </cell>
        </row>
        <row r="5">
          <cell r="A5">
            <v>1</v>
          </cell>
          <cell r="B5">
            <v>2</v>
          </cell>
          <cell r="C5">
            <v>3</v>
          </cell>
          <cell r="D5">
            <v>4</v>
          </cell>
        </row>
        <row r="6">
          <cell r="A6" t="str">
            <v>1.</v>
          </cell>
          <cell r="B6" t="str">
            <v>Прибыль на развитие производства</v>
          </cell>
          <cell r="C6">
            <v>0</v>
          </cell>
          <cell r="D6">
            <v>0</v>
          </cell>
        </row>
        <row r="7">
          <cell r="B7" t="str">
            <v xml:space="preserve">    в том числе:</v>
          </cell>
        </row>
        <row r="8">
          <cell r="A8" t="str">
            <v>1.1.</v>
          </cell>
          <cell r="B8" t="str">
            <v xml:space="preserve"> - капитальные вложения</v>
          </cell>
          <cell r="C8">
            <v>0</v>
          </cell>
          <cell r="D8">
            <v>0</v>
          </cell>
        </row>
        <row r="9">
          <cell r="A9" t="str">
            <v>2.</v>
          </cell>
          <cell r="B9" t="str">
            <v xml:space="preserve">Прибыль на социальное развитие </v>
          </cell>
          <cell r="C9">
            <v>0</v>
          </cell>
          <cell r="D9">
            <v>0</v>
          </cell>
        </row>
        <row r="10">
          <cell r="B10" t="str">
            <v xml:space="preserve">    в том числе:</v>
          </cell>
        </row>
        <row r="11">
          <cell r="A11" t="str">
            <v>2.1.</v>
          </cell>
          <cell r="B11" t="str">
            <v xml:space="preserve"> - капитальные вложения</v>
          </cell>
          <cell r="C11">
            <v>0</v>
          </cell>
          <cell r="D11">
            <v>0</v>
          </cell>
        </row>
        <row r="12">
          <cell r="A12" t="str">
            <v>3.</v>
          </cell>
          <cell r="B12" t="str">
            <v>Льготы, компенсации и проч.выплаты по Колдоговору</v>
          </cell>
          <cell r="C12">
            <v>0</v>
          </cell>
          <cell r="D12">
            <v>0</v>
          </cell>
        </row>
        <row r="13">
          <cell r="A13" t="str">
            <v>4.</v>
          </cell>
          <cell r="B13" t="str">
            <v>Дивиденды по акциям</v>
          </cell>
          <cell r="C13">
            <v>0</v>
          </cell>
          <cell r="D13">
            <v>0</v>
          </cell>
        </row>
        <row r="14">
          <cell r="A14" t="str">
            <v>5.</v>
          </cell>
          <cell r="B14" t="str">
            <v>Прибыль на прочие цели</v>
          </cell>
          <cell r="C14">
            <v>0</v>
          </cell>
          <cell r="D14">
            <v>0</v>
          </cell>
        </row>
        <row r="15">
          <cell r="B15" t="str">
            <v xml:space="preserve">    в том числе:</v>
          </cell>
        </row>
        <row r="16">
          <cell r="A16" t="str">
            <v>5.1.</v>
          </cell>
          <cell r="B16" t="str">
            <v xml:space="preserve"> - % за пользование кредитом</v>
          </cell>
          <cell r="C16">
            <v>0</v>
          </cell>
          <cell r="D16">
            <v>0</v>
          </cell>
        </row>
        <row r="17">
          <cell r="A17" t="str">
            <v>5.2.</v>
          </cell>
          <cell r="B17" t="str">
            <v xml:space="preserve"> - услуги банка</v>
          </cell>
          <cell r="C17">
            <v>0</v>
          </cell>
          <cell r="D17">
            <v>0</v>
          </cell>
        </row>
        <row r="18">
          <cell r="A18" t="str">
            <v>5.3.</v>
          </cell>
          <cell r="B18" t="str">
            <v xml:space="preserve"> - другие (с расшифровкой)</v>
          </cell>
          <cell r="C18">
            <v>0</v>
          </cell>
          <cell r="D18">
            <v>0</v>
          </cell>
        </row>
        <row r="19">
          <cell r="B19" t="str">
            <v xml:space="preserve">    в том числе:</v>
          </cell>
        </row>
        <row r="20">
          <cell r="C20" t="e">
            <v>#NAME?</v>
          </cell>
          <cell r="D20" t="e">
            <v>#NAME?</v>
          </cell>
        </row>
        <row r="22">
          <cell r="A22" t="str">
            <v>6.</v>
          </cell>
          <cell r="B22" t="str">
            <v>Прибыль, облагаемая налогом</v>
          </cell>
          <cell r="C22">
            <v>0</v>
          </cell>
          <cell r="D22">
            <v>0</v>
          </cell>
        </row>
        <row r="23">
          <cell r="A23" t="str">
            <v>7.</v>
          </cell>
          <cell r="B23" t="str">
            <v>Налоги, сборы, платежи - всего</v>
          </cell>
          <cell r="C23">
            <v>0</v>
          </cell>
          <cell r="D23">
            <v>0</v>
          </cell>
        </row>
        <row r="24">
          <cell r="B24" t="str">
            <v xml:space="preserve">    в том числе:</v>
          </cell>
        </row>
        <row r="25">
          <cell r="A25" t="str">
            <v>7.1.</v>
          </cell>
          <cell r="B25" t="str">
            <v>Налог на прибыль</v>
          </cell>
          <cell r="C25">
            <v>0</v>
          </cell>
          <cell r="D25">
            <v>0</v>
          </cell>
        </row>
        <row r="26">
          <cell r="A26" t="str">
            <v>7.2.</v>
          </cell>
          <cell r="B26" t="str">
            <v>Налог на имущество</v>
          </cell>
          <cell r="C26">
            <v>0</v>
          </cell>
          <cell r="D26">
            <v>0</v>
          </cell>
        </row>
        <row r="27">
          <cell r="A27" t="str">
            <v>7.3.</v>
          </cell>
          <cell r="B27" t="str">
            <v>Плата за выбросы загрязняющих веществ</v>
          </cell>
          <cell r="C27">
            <v>0</v>
          </cell>
          <cell r="D27">
            <v>0</v>
          </cell>
        </row>
        <row r="28">
          <cell r="A28" t="str">
            <v>7.4.</v>
          </cell>
          <cell r="B28" t="str">
            <v>другие налоги и обязательные сборы и платежи (с расшифровкой)</v>
          </cell>
          <cell r="C28">
            <v>0</v>
          </cell>
          <cell r="D28">
            <v>0</v>
          </cell>
        </row>
        <row r="29">
          <cell r="B29" t="str">
            <v xml:space="preserve">    в том числе:</v>
          </cell>
        </row>
        <row r="30">
          <cell r="C30" t="e">
            <v>#NAME?</v>
          </cell>
          <cell r="D30" t="e">
            <v>#NAME?</v>
          </cell>
        </row>
        <row r="32">
          <cell r="A32" t="str">
            <v>8.</v>
          </cell>
          <cell r="B32" t="str">
            <v xml:space="preserve"> Прибыль от товарной продукции, всего</v>
          </cell>
          <cell r="C32">
            <v>0</v>
          </cell>
          <cell r="D32">
            <v>0</v>
          </cell>
        </row>
        <row r="33">
          <cell r="B33" t="str">
            <v xml:space="preserve">    в том числе:</v>
          </cell>
        </row>
        <row r="34">
          <cell r="A34" t="str">
            <v>8.1.</v>
          </cell>
          <cell r="B34" t="str">
            <v xml:space="preserve"> - от производства электрической энергии</v>
          </cell>
          <cell r="C34">
            <v>0</v>
          </cell>
          <cell r="D34">
            <v>0</v>
          </cell>
        </row>
        <row r="35">
          <cell r="A35" t="str">
            <v>8.2.</v>
          </cell>
          <cell r="B35" t="str">
            <v xml:space="preserve"> - от передачи электрической энергии</v>
          </cell>
          <cell r="C35">
            <v>0</v>
          </cell>
          <cell r="D35">
            <v>0</v>
          </cell>
        </row>
        <row r="36">
          <cell r="A36" t="str">
            <v>8.3.</v>
          </cell>
          <cell r="B36" t="str">
            <v xml:space="preserve"> - от производства тепловой энергии</v>
          </cell>
          <cell r="C36">
            <v>0</v>
          </cell>
          <cell r="D36">
            <v>0</v>
          </cell>
        </row>
        <row r="37">
          <cell r="A37" t="str">
            <v>8.4.</v>
          </cell>
          <cell r="B37" t="str">
            <v xml:space="preserve"> - от передачи тепловой энергии</v>
          </cell>
          <cell r="C37">
            <v>0</v>
          </cell>
          <cell r="D37">
            <v>0</v>
          </cell>
        </row>
      </sheetData>
      <sheetData sheetId="32">
        <row r="1">
          <cell r="H1" t="str">
            <v>Таблица № П1.21.1-1</v>
          </cell>
        </row>
        <row r="2">
          <cell r="A2" t="str">
            <v>Расчет балансовой прибыли, принимаемой при установлении тарифов на производство электрической энергии (по электростанциям)</v>
          </cell>
        </row>
        <row r="3">
          <cell r="H3" t="str">
            <v>тыс. руб.</v>
          </cell>
        </row>
        <row r="4">
          <cell r="A4" t="str">
            <v>№ п.п.</v>
          </cell>
          <cell r="B4" t="str">
            <v>Наименование показателя</v>
          </cell>
          <cell r="C4" t="str">
            <v>Всего</v>
          </cell>
        </row>
        <row r="5">
          <cell r="C5" t="str">
            <v>Всего</v>
          </cell>
          <cell r="D5" t="str">
            <v>Всего</v>
          </cell>
          <cell r="F5">
            <v>0</v>
          </cell>
          <cell r="G5">
            <v>0</v>
          </cell>
        </row>
        <row r="6">
          <cell r="C6">
            <v>2010</v>
          </cell>
          <cell r="D6">
            <v>2011</v>
          </cell>
          <cell r="F6">
            <v>2010</v>
          </cell>
          <cell r="G6">
            <v>2011</v>
          </cell>
        </row>
        <row r="7">
          <cell r="A7">
            <v>1</v>
          </cell>
          <cell r="B7">
            <v>2</v>
          </cell>
          <cell r="C7">
            <v>3</v>
          </cell>
          <cell r="D7">
            <v>4</v>
          </cell>
          <cell r="F7">
            <v>5</v>
          </cell>
          <cell r="G7">
            <v>6</v>
          </cell>
        </row>
        <row r="8">
          <cell r="A8" t="str">
            <v>1.</v>
          </cell>
          <cell r="B8" t="str">
            <v>Прибыль на развитие производства</v>
          </cell>
          <cell r="C8">
            <v>0</v>
          </cell>
          <cell r="D8">
            <v>0</v>
          </cell>
        </row>
        <row r="9">
          <cell r="B9" t="str">
            <v xml:space="preserve">    в том числе:</v>
          </cell>
        </row>
        <row r="10">
          <cell r="A10" t="str">
            <v>1.1.</v>
          </cell>
          <cell r="B10" t="str">
            <v xml:space="preserve"> - капитальные вложения</v>
          </cell>
          <cell r="C10">
            <v>0</v>
          </cell>
          <cell r="D10">
            <v>0</v>
          </cell>
        </row>
        <row r="11">
          <cell r="A11" t="str">
            <v>2.</v>
          </cell>
          <cell r="B11" t="str">
            <v xml:space="preserve">Прибыль на социальное развитие </v>
          </cell>
          <cell r="C11">
            <v>0</v>
          </cell>
          <cell r="D11">
            <v>0</v>
          </cell>
        </row>
        <row r="12">
          <cell r="B12" t="str">
            <v xml:space="preserve">    в том числе:</v>
          </cell>
        </row>
        <row r="13">
          <cell r="A13" t="str">
            <v>2.1.</v>
          </cell>
          <cell r="B13" t="str">
            <v xml:space="preserve"> - капитальные вложения</v>
          </cell>
          <cell r="C13">
            <v>0</v>
          </cell>
          <cell r="D13">
            <v>0</v>
          </cell>
        </row>
        <row r="14">
          <cell r="A14" t="str">
            <v>3.</v>
          </cell>
          <cell r="B14" t="str">
            <v>Льготы, компенсации и проч.выплаты по Колдоговору</v>
          </cell>
          <cell r="C14">
            <v>0</v>
          </cell>
          <cell r="D14">
            <v>0</v>
          </cell>
        </row>
        <row r="15">
          <cell r="A15" t="str">
            <v>4.</v>
          </cell>
          <cell r="B15" t="str">
            <v>Дивиденды по акциям</v>
          </cell>
          <cell r="C15">
            <v>0</v>
          </cell>
          <cell r="D15">
            <v>0</v>
          </cell>
        </row>
        <row r="16">
          <cell r="A16" t="str">
            <v>5.</v>
          </cell>
          <cell r="B16" t="str">
            <v>Прибыль на прочие цели</v>
          </cell>
          <cell r="C16">
            <v>0</v>
          </cell>
          <cell r="D16">
            <v>0</v>
          </cell>
          <cell r="F16">
            <v>0</v>
          </cell>
          <cell r="G16">
            <v>0</v>
          </cell>
        </row>
        <row r="17">
          <cell r="B17" t="str">
            <v xml:space="preserve">    в том числе:</v>
          </cell>
        </row>
        <row r="18">
          <cell r="A18" t="str">
            <v>5.1.</v>
          </cell>
          <cell r="B18" t="str">
            <v xml:space="preserve"> - % за пользование кредитом</v>
          </cell>
          <cell r="C18">
            <v>0</v>
          </cell>
          <cell r="D18">
            <v>0</v>
          </cell>
        </row>
        <row r="19">
          <cell r="A19" t="str">
            <v>5.2.</v>
          </cell>
          <cell r="B19" t="str">
            <v xml:space="preserve"> - услуги банка</v>
          </cell>
          <cell r="C19">
            <v>0</v>
          </cell>
          <cell r="D19">
            <v>0</v>
          </cell>
        </row>
        <row r="20">
          <cell r="A20" t="str">
            <v>5.3.</v>
          </cell>
          <cell r="B20" t="str">
            <v xml:space="preserve"> - другие (с расшифровкой)</v>
          </cell>
          <cell r="C20">
            <v>0</v>
          </cell>
          <cell r="D20">
            <v>0</v>
          </cell>
          <cell r="F20">
            <v>0</v>
          </cell>
          <cell r="G20">
            <v>0</v>
          </cell>
        </row>
        <row r="21">
          <cell r="B21" t="str">
            <v xml:space="preserve">    в том числе:</v>
          </cell>
        </row>
        <row r="22">
          <cell r="C22">
            <v>0</v>
          </cell>
          <cell r="D22">
            <v>0</v>
          </cell>
        </row>
        <row r="24">
          <cell r="A24" t="str">
            <v>6.</v>
          </cell>
          <cell r="B24" t="str">
            <v>Прибыль, облагаемая налогом</v>
          </cell>
          <cell r="C24">
            <v>0</v>
          </cell>
          <cell r="D24">
            <v>0</v>
          </cell>
        </row>
        <row r="25">
          <cell r="A25" t="str">
            <v>7.</v>
          </cell>
          <cell r="B25" t="str">
            <v>Налоги, сборы, платежи - всего</v>
          </cell>
          <cell r="C25">
            <v>0</v>
          </cell>
          <cell r="D25">
            <v>0</v>
          </cell>
          <cell r="F25">
            <v>0</v>
          </cell>
          <cell r="G25">
            <v>0</v>
          </cell>
        </row>
        <row r="26">
          <cell r="B26" t="str">
            <v xml:space="preserve">    в том числе:</v>
          </cell>
        </row>
        <row r="27">
          <cell r="A27" t="str">
            <v>7.1.</v>
          </cell>
          <cell r="B27" t="str">
            <v>Налог на прибыль</v>
          </cell>
          <cell r="C27">
            <v>0</v>
          </cell>
          <cell r="D27">
            <v>0</v>
          </cell>
        </row>
        <row r="28">
          <cell r="A28" t="str">
            <v>7.2.</v>
          </cell>
          <cell r="B28" t="str">
            <v>Налог на имущество</v>
          </cell>
          <cell r="C28">
            <v>0</v>
          </cell>
          <cell r="D28">
            <v>0</v>
          </cell>
        </row>
        <row r="29">
          <cell r="A29" t="str">
            <v>7.3.</v>
          </cell>
          <cell r="B29" t="str">
            <v>Плата за выбросы загрязняющих веществ</v>
          </cell>
          <cell r="C29">
            <v>0</v>
          </cell>
          <cell r="D29">
            <v>0</v>
          </cell>
        </row>
        <row r="30">
          <cell r="A30" t="str">
            <v>7.4.</v>
          </cell>
          <cell r="B30" t="str">
            <v>другие налоги и обязательные сборы и платежи (с расшифровкой)</v>
          </cell>
          <cell r="C30">
            <v>0</v>
          </cell>
          <cell r="D30">
            <v>0</v>
          </cell>
        </row>
        <row r="31">
          <cell r="B31" t="str">
            <v xml:space="preserve">    в том числе:</v>
          </cell>
        </row>
        <row r="32">
          <cell r="C32">
            <v>0</v>
          </cell>
          <cell r="D32">
            <v>0</v>
          </cell>
        </row>
        <row r="34">
          <cell r="A34" t="str">
            <v>8.</v>
          </cell>
          <cell r="B34" t="str">
            <v xml:space="preserve"> Прибыль от производства электрической энергии</v>
          </cell>
          <cell r="C34">
            <v>0</v>
          </cell>
          <cell r="D34">
            <v>0</v>
          </cell>
          <cell r="F34">
            <v>0</v>
          </cell>
          <cell r="G34">
            <v>0</v>
          </cell>
        </row>
      </sheetData>
      <sheetData sheetId="33">
        <row r="1">
          <cell r="H1" t="str">
            <v>Таблица № П1.21.2-1</v>
          </cell>
        </row>
        <row r="2">
          <cell r="A2" t="str">
            <v>Расчет балансовой прибыли, принимаемой при установлении тарифов на производство тепловой энергии (по поставщикам энергии)</v>
          </cell>
        </row>
        <row r="3">
          <cell r="H3" t="str">
            <v>тыс. руб.</v>
          </cell>
        </row>
        <row r="4">
          <cell r="A4" t="str">
            <v>№ п.п.</v>
          </cell>
          <cell r="B4" t="str">
            <v>Наименование показателя</v>
          </cell>
          <cell r="C4" t="str">
            <v>Всего</v>
          </cell>
        </row>
        <row r="5">
          <cell r="C5" t="str">
            <v>Всего</v>
          </cell>
          <cell r="D5" t="str">
            <v>Всего</v>
          </cell>
          <cell r="F5">
            <v>0</v>
          </cell>
          <cell r="G5">
            <v>0</v>
          </cell>
        </row>
        <row r="6">
          <cell r="C6" t="str">
            <v>Всего</v>
          </cell>
          <cell r="D6" t="str">
            <v>Всего</v>
          </cell>
          <cell r="F6">
            <v>0</v>
          </cell>
          <cell r="G6">
            <v>0</v>
          </cell>
        </row>
        <row r="7">
          <cell r="C7">
            <v>2010</v>
          </cell>
          <cell r="D7">
            <v>2011</v>
          </cell>
          <cell r="F7">
            <v>2010</v>
          </cell>
          <cell r="G7">
            <v>2011</v>
          </cell>
        </row>
        <row r="8">
          <cell r="A8">
            <v>1</v>
          </cell>
          <cell r="B8">
            <v>2</v>
          </cell>
          <cell r="C8">
            <v>3</v>
          </cell>
          <cell r="D8">
            <v>4</v>
          </cell>
          <cell r="F8">
            <v>6</v>
          </cell>
          <cell r="G8">
            <v>7</v>
          </cell>
        </row>
        <row r="9">
          <cell r="A9" t="str">
            <v>1.</v>
          </cell>
          <cell r="B9" t="str">
            <v>Прибыль на развитие производства</v>
          </cell>
          <cell r="C9">
            <v>0</v>
          </cell>
          <cell r="D9">
            <v>0</v>
          </cell>
        </row>
        <row r="10">
          <cell r="B10" t="str">
            <v xml:space="preserve">    в том числе:</v>
          </cell>
        </row>
        <row r="11">
          <cell r="A11" t="str">
            <v>1.1.</v>
          </cell>
          <cell r="B11" t="str">
            <v xml:space="preserve"> - капитальные вложения</v>
          </cell>
          <cell r="C11">
            <v>0</v>
          </cell>
          <cell r="D11">
            <v>0</v>
          </cell>
        </row>
        <row r="12">
          <cell r="A12" t="str">
            <v>2.</v>
          </cell>
          <cell r="B12" t="str">
            <v xml:space="preserve">Прибыль на социальное развитие </v>
          </cell>
          <cell r="C12">
            <v>0</v>
          </cell>
          <cell r="D12">
            <v>0</v>
          </cell>
        </row>
        <row r="13">
          <cell r="B13" t="str">
            <v xml:space="preserve">    в том числе:</v>
          </cell>
        </row>
        <row r="14">
          <cell r="A14" t="str">
            <v>2.1.</v>
          </cell>
          <cell r="B14" t="str">
            <v xml:space="preserve"> - капитальные вложения</v>
          </cell>
          <cell r="C14">
            <v>0</v>
          </cell>
          <cell r="D14">
            <v>0</v>
          </cell>
        </row>
        <row r="15">
          <cell r="A15" t="str">
            <v>3.</v>
          </cell>
          <cell r="B15" t="str">
            <v>Льготы, компенсации и проч.выплаты по Колдоговору</v>
          </cell>
          <cell r="C15">
            <v>0</v>
          </cell>
          <cell r="D15">
            <v>0</v>
          </cell>
        </row>
        <row r="16">
          <cell r="A16" t="str">
            <v>4.</v>
          </cell>
          <cell r="B16" t="str">
            <v>Дивиденды по акциям</v>
          </cell>
          <cell r="C16">
            <v>0</v>
          </cell>
          <cell r="D16">
            <v>0</v>
          </cell>
        </row>
        <row r="17">
          <cell r="A17" t="str">
            <v>5.</v>
          </cell>
          <cell r="B17" t="str">
            <v>Прибыль на прочие цели</v>
          </cell>
          <cell r="C17">
            <v>0</v>
          </cell>
          <cell r="D17">
            <v>0</v>
          </cell>
          <cell r="F17">
            <v>0</v>
          </cell>
          <cell r="G17">
            <v>0</v>
          </cell>
        </row>
        <row r="18">
          <cell r="B18" t="str">
            <v xml:space="preserve">    в том числе:</v>
          </cell>
        </row>
        <row r="19">
          <cell r="A19" t="str">
            <v>5.1.</v>
          </cell>
          <cell r="B19" t="str">
            <v xml:space="preserve"> - % за пользование кредитом</v>
          </cell>
          <cell r="C19">
            <v>0</v>
          </cell>
          <cell r="D19">
            <v>0</v>
          </cell>
        </row>
        <row r="20">
          <cell r="A20" t="str">
            <v>5.2.</v>
          </cell>
          <cell r="B20" t="str">
            <v xml:space="preserve"> - услуги банка</v>
          </cell>
          <cell r="C20">
            <v>0</v>
          </cell>
          <cell r="D20">
            <v>0</v>
          </cell>
        </row>
        <row r="21">
          <cell r="A21" t="str">
            <v>5.3.</v>
          </cell>
          <cell r="B21" t="str">
            <v xml:space="preserve"> - другие (с расшифровкой)</v>
          </cell>
          <cell r="C21">
            <v>0</v>
          </cell>
          <cell r="D21">
            <v>0</v>
          </cell>
          <cell r="F21">
            <v>0</v>
          </cell>
          <cell r="G21">
            <v>0</v>
          </cell>
        </row>
        <row r="22">
          <cell r="B22" t="str">
            <v xml:space="preserve">    в том числе:</v>
          </cell>
        </row>
        <row r="23">
          <cell r="C23">
            <v>0</v>
          </cell>
          <cell r="D23">
            <v>0</v>
          </cell>
        </row>
        <row r="25">
          <cell r="A25" t="str">
            <v>6.</v>
          </cell>
          <cell r="B25" t="str">
            <v>Прибыль, облагаемая налогом</v>
          </cell>
          <cell r="C25">
            <v>0</v>
          </cell>
          <cell r="D25">
            <v>0</v>
          </cell>
        </row>
        <row r="26">
          <cell r="A26" t="str">
            <v>7.</v>
          </cell>
          <cell r="B26" t="str">
            <v>Налоги, сборы, платежи - всего</v>
          </cell>
          <cell r="C26">
            <v>0</v>
          </cell>
          <cell r="D26">
            <v>0</v>
          </cell>
          <cell r="F26">
            <v>0</v>
          </cell>
          <cell r="G26">
            <v>0</v>
          </cell>
        </row>
        <row r="27">
          <cell r="B27" t="str">
            <v xml:space="preserve">    в том числе:</v>
          </cell>
        </row>
        <row r="28">
          <cell r="A28" t="str">
            <v>7.1.</v>
          </cell>
          <cell r="B28" t="str">
            <v>Налог на прибыль</v>
          </cell>
          <cell r="C28">
            <v>0</v>
          </cell>
          <cell r="D28">
            <v>0</v>
          </cell>
        </row>
        <row r="29">
          <cell r="A29" t="str">
            <v>7.2.</v>
          </cell>
          <cell r="B29" t="str">
            <v>Налог на имущество</v>
          </cell>
          <cell r="C29">
            <v>0</v>
          </cell>
          <cell r="D29">
            <v>0</v>
          </cell>
        </row>
        <row r="30">
          <cell r="A30" t="str">
            <v>7.3.</v>
          </cell>
          <cell r="B30" t="str">
            <v>Плата за выбросы загрязняющих веществ</v>
          </cell>
          <cell r="C30">
            <v>0</v>
          </cell>
          <cell r="D30">
            <v>0</v>
          </cell>
        </row>
        <row r="31">
          <cell r="A31" t="str">
            <v>7.4.</v>
          </cell>
          <cell r="B31" t="str">
            <v>другие налоги и обязательные сборы и платежи (с расшифровкой)</v>
          </cell>
          <cell r="C31">
            <v>0</v>
          </cell>
          <cell r="D31">
            <v>0</v>
          </cell>
        </row>
        <row r="32">
          <cell r="B32" t="str">
            <v xml:space="preserve">    в том числе:</v>
          </cell>
        </row>
        <row r="33">
          <cell r="C33">
            <v>0</v>
          </cell>
          <cell r="D33">
            <v>0</v>
          </cell>
        </row>
        <row r="35">
          <cell r="A35" t="str">
            <v>8.</v>
          </cell>
          <cell r="B35" t="str">
            <v xml:space="preserve"> Прибыль от производства тепловой энергии</v>
          </cell>
          <cell r="C35">
            <v>0</v>
          </cell>
          <cell r="D35">
            <v>0</v>
          </cell>
          <cell r="F35">
            <v>0</v>
          </cell>
          <cell r="G35">
            <v>0</v>
          </cell>
        </row>
      </sheetData>
      <sheetData sheetId="34">
        <row r="1">
          <cell r="H1" t="str">
            <v>Таблица № П1.21.2-2</v>
          </cell>
        </row>
        <row r="2">
          <cell r="A2" t="str">
            <v>Расчет балансовой прибыли, принимаемой при установлении тарифов на производство тепловой энергии (по системам централизованного теплоснабжения)</v>
          </cell>
        </row>
        <row r="3">
          <cell r="H3" t="str">
            <v>тыс. руб.</v>
          </cell>
        </row>
        <row r="4">
          <cell r="A4" t="str">
            <v>№ п.п.</v>
          </cell>
          <cell r="B4" t="str">
            <v>Наименование показателя</v>
          </cell>
          <cell r="C4" t="str">
            <v>Всего</v>
          </cell>
        </row>
        <row r="6">
          <cell r="C6" t="str">
            <v>Всего</v>
          </cell>
          <cell r="D6" t="str">
            <v>Всего</v>
          </cell>
          <cell r="F6">
            <v>0</v>
          </cell>
          <cell r="G6">
            <v>0</v>
          </cell>
        </row>
        <row r="7">
          <cell r="C7">
            <v>2010</v>
          </cell>
          <cell r="D7">
            <v>2011</v>
          </cell>
          <cell r="F7">
            <v>2010</v>
          </cell>
          <cell r="G7">
            <v>2011</v>
          </cell>
        </row>
        <row r="8">
          <cell r="A8">
            <v>1</v>
          </cell>
          <cell r="B8">
            <v>2</v>
          </cell>
          <cell r="C8">
            <v>3</v>
          </cell>
          <cell r="D8">
            <v>4</v>
          </cell>
          <cell r="F8">
            <v>6</v>
          </cell>
          <cell r="G8">
            <v>7</v>
          </cell>
        </row>
        <row r="9">
          <cell r="A9" t="str">
            <v>1.</v>
          </cell>
          <cell r="B9" t="str">
            <v>Прибыль на развитие производства</v>
          </cell>
          <cell r="C9">
            <v>0</v>
          </cell>
          <cell r="D9">
            <v>0</v>
          </cell>
          <cell r="F9">
            <v>0</v>
          </cell>
          <cell r="G9">
            <v>0</v>
          </cell>
        </row>
        <row r="10">
          <cell r="B10" t="str">
            <v xml:space="preserve">    в том числе:</v>
          </cell>
        </row>
        <row r="11">
          <cell r="A11" t="str">
            <v>1.1.</v>
          </cell>
          <cell r="B11" t="str">
            <v xml:space="preserve"> - капитальные вложения</v>
          </cell>
          <cell r="C11">
            <v>0</v>
          </cell>
          <cell r="D11">
            <v>0</v>
          </cell>
          <cell r="F11">
            <v>0</v>
          </cell>
          <cell r="G11">
            <v>0</v>
          </cell>
        </row>
        <row r="12">
          <cell r="A12" t="str">
            <v>2.</v>
          </cell>
          <cell r="B12" t="str">
            <v xml:space="preserve">Прибыль на социальное развитие </v>
          </cell>
          <cell r="C12">
            <v>0</v>
          </cell>
          <cell r="D12">
            <v>0</v>
          </cell>
          <cell r="F12">
            <v>0</v>
          </cell>
          <cell r="G12">
            <v>0</v>
          </cell>
        </row>
        <row r="13">
          <cell r="B13" t="str">
            <v xml:space="preserve">    в том числе:</v>
          </cell>
        </row>
        <row r="14">
          <cell r="A14" t="str">
            <v>2.1.</v>
          </cell>
          <cell r="B14" t="str">
            <v xml:space="preserve"> - капитальные вложения</v>
          </cell>
          <cell r="C14">
            <v>0</v>
          </cell>
          <cell r="D14">
            <v>0</v>
          </cell>
          <cell r="F14">
            <v>0</v>
          </cell>
          <cell r="G14">
            <v>0</v>
          </cell>
        </row>
        <row r="15">
          <cell r="A15" t="str">
            <v>3.</v>
          </cell>
          <cell r="B15" t="str">
            <v>Льготы, компенсации и проч.выплаты по Колдоговору</v>
          </cell>
          <cell r="C15">
            <v>0</v>
          </cell>
          <cell r="D15">
            <v>0</v>
          </cell>
          <cell r="F15">
            <v>0</v>
          </cell>
          <cell r="G15">
            <v>0</v>
          </cell>
        </row>
        <row r="16">
          <cell r="A16" t="str">
            <v>4.</v>
          </cell>
          <cell r="B16" t="str">
            <v>Дивиденды по акциям</v>
          </cell>
          <cell r="C16">
            <v>0</v>
          </cell>
          <cell r="D16">
            <v>0</v>
          </cell>
          <cell r="F16">
            <v>0</v>
          </cell>
          <cell r="G16">
            <v>0</v>
          </cell>
        </row>
        <row r="17">
          <cell r="A17" t="str">
            <v>5.</v>
          </cell>
          <cell r="B17" t="str">
            <v>Прибыль на прочие цели</v>
          </cell>
          <cell r="C17">
            <v>0</v>
          </cell>
          <cell r="D17">
            <v>0</v>
          </cell>
          <cell r="F17">
            <v>0</v>
          </cell>
          <cell r="G17">
            <v>0</v>
          </cell>
        </row>
        <row r="18">
          <cell r="B18" t="str">
            <v xml:space="preserve">    в том числе:</v>
          </cell>
        </row>
        <row r="19">
          <cell r="A19" t="str">
            <v>5.1.</v>
          </cell>
          <cell r="B19" t="str">
            <v xml:space="preserve"> - % за пользование кредитом</v>
          </cell>
          <cell r="C19">
            <v>0</v>
          </cell>
          <cell r="D19">
            <v>0</v>
          </cell>
          <cell r="F19">
            <v>0</v>
          </cell>
          <cell r="G19">
            <v>0</v>
          </cell>
        </row>
        <row r="20">
          <cell r="A20" t="str">
            <v>5.2.</v>
          </cell>
          <cell r="B20" t="str">
            <v xml:space="preserve"> - услуги банка</v>
          </cell>
          <cell r="C20">
            <v>0</v>
          </cell>
          <cell r="D20">
            <v>0</v>
          </cell>
          <cell r="F20">
            <v>0</v>
          </cell>
          <cell r="G20">
            <v>0</v>
          </cell>
        </row>
        <row r="21">
          <cell r="A21" t="str">
            <v>5.3.</v>
          </cell>
          <cell r="B21" t="str">
            <v xml:space="preserve"> - другие (с расшифровкой)</v>
          </cell>
          <cell r="C21">
            <v>0</v>
          </cell>
          <cell r="D21">
            <v>0</v>
          </cell>
          <cell r="F21">
            <v>0</v>
          </cell>
          <cell r="G21">
            <v>0</v>
          </cell>
        </row>
        <row r="22">
          <cell r="B22" t="str">
            <v xml:space="preserve">    в том числе:</v>
          </cell>
        </row>
        <row r="23">
          <cell r="C23">
            <v>0</v>
          </cell>
          <cell r="D23">
            <v>0</v>
          </cell>
          <cell r="F23">
            <v>0</v>
          </cell>
          <cell r="G23">
            <v>0</v>
          </cell>
        </row>
        <row r="25">
          <cell r="A25" t="str">
            <v>6.</v>
          </cell>
          <cell r="B25" t="str">
            <v>Прибыль, облагаемая налогом</v>
          </cell>
          <cell r="C25">
            <v>0</v>
          </cell>
          <cell r="D25">
            <v>0</v>
          </cell>
          <cell r="F25">
            <v>0</v>
          </cell>
          <cell r="G25">
            <v>0</v>
          </cell>
        </row>
        <row r="26">
          <cell r="A26" t="str">
            <v>7.</v>
          </cell>
          <cell r="B26" t="str">
            <v>Налоги, сборы, платежи - всего</v>
          </cell>
          <cell r="C26">
            <v>0</v>
          </cell>
          <cell r="D26">
            <v>0</v>
          </cell>
          <cell r="F26">
            <v>0</v>
          </cell>
          <cell r="G26">
            <v>0</v>
          </cell>
        </row>
        <row r="27">
          <cell r="B27" t="str">
            <v xml:space="preserve">    в том числе:</v>
          </cell>
        </row>
        <row r="28">
          <cell r="A28" t="str">
            <v>7.1.</v>
          </cell>
          <cell r="B28" t="str">
            <v>Налог на прибыль</v>
          </cell>
          <cell r="C28">
            <v>0</v>
          </cell>
          <cell r="D28">
            <v>0</v>
          </cell>
          <cell r="F28">
            <v>0</v>
          </cell>
          <cell r="G28">
            <v>0</v>
          </cell>
        </row>
        <row r="29">
          <cell r="A29" t="str">
            <v>7.2.</v>
          </cell>
          <cell r="B29" t="str">
            <v>Налог на имущество</v>
          </cell>
          <cell r="C29">
            <v>0</v>
          </cell>
          <cell r="D29">
            <v>0</v>
          </cell>
          <cell r="F29">
            <v>0</v>
          </cell>
          <cell r="G29">
            <v>0</v>
          </cell>
        </row>
        <row r="30">
          <cell r="A30" t="str">
            <v>7.3.</v>
          </cell>
          <cell r="B30" t="str">
            <v>Плата за выбросы загрязняющих веществ</v>
          </cell>
          <cell r="C30">
            <v>0</v>
          </cell>
          <cell r="D30">
            <v>0</v>
          </cell>
          <cell r="F30">
            <v>0</v>
          </cell>
          <cell r="G30">
            <v>0</v>
          </cell>
        </row>
        <row r="31">
          <cell r="A31" t="str">
            <v>7.4.</v>
          </cell>
          <cell r="B31" t="str">
            <v>другие налоги и обязательные сборы и платежи (с расшифровкой)</v>
          </cell>
          <cell r="C31">
            <v>0</v>
          </cell>
          <cell r="D31">
            <v>0</v>
          </cell>
          <cell r="F31">
            <v>0</v>
          </cell>
          <cell r="G31">
            <v>0</v>
          </cell>
        </row>
        <row r="32">
          <cell r="B32" t="str">
            <v xml:space="preserve">    в том числе:</v>
          </cell>
        </row>
        <row r="33">
          <cell r="C33">
            <v>0</v>
          </cell>
          <cell r="D33">
            <v>0</v>
          </cell>
          <cell r="F33">
            <v>0</v>
          </cell>
          <cell r="G33">
            <v>0</v>
          </cell>
        </row>
        <row r="35">
          <cell r="A35" t="str">
            <v>8.</v>
          </cell>
          <cell r="B35" t="str">
            <v xml:space="preserve"> Прибыль от производства тепловой энергии</v>
          </cell>
          <cell r="C35">
            <v>0</v>
          </cell>
          <cell r="D35">
            <v>0</v>
          </cell>
          <cell r="F35">
            <v>0</v>
          </cell>
          <cell r="G35">
            <v>0</v>
          </cell>
        </row>
        <row r="39">
          <cell r="G39" t="str">
            <v xml:space="preserve"> </v>
          </cell>
        </row>
      </sheetData>
      <sheetData sheetId="35">
        <row r="1">
          <cell r="F1" t="str">
            <v>Таблица № П1.21.1-2</v>
          </cell>
        </row>
        <row r="2">
          <cell r="A2" t="str">
            <v>Расчет балансовой прибыли, принимаемой при установлении тарифов на передачу электрической энергии по ЭСО</v>
          </cell>
        </row>
        <row r="3">
          <cell r="F3" t="str">
            <v>тыс. руб.</v>
          </cell>
        </row>
        <row r="4">
          <cell r="A4" t="str">
            <v>№ п.п.</v>
          </cell>
          <cell r="B4" t="str">
            <v>Наименование показателя</v>
          </cell>
          <cell r="C4">
            <v>2010</v>
          </cell>
          <cell r="D4" t="str">
            <v>в т.ч. расходы на сбыт</v>
          </cell>
          <cell r="E4">
            <v>2011</v>
          </cell>
          <cell r="F4" t="str">
            <v>в т.ч. расходы на сбыт</v>
          </cell>
        </row>
        <row r="7">
          <cell r="C7">
            <v>2010</v>
          </cell>
          <cell r="D7">
            <v>2010</v>
          </cell>
          <cell r="E7">
            <v>2011</v>
          </cell>
          <cell r="F7">
            <v>2011</v>
          </cell>
        </row>
        <row r="8">
          <cell r="C8" t="str">
            <v>всего</v>
          </cell>
          <cell r="D8" t="str">
            <v>в т.ч. расходы на сбыт</v>
          </cell>
          <cell r="E8" t="str">
            <v>всего</v>
          </cell>
          <cell r="F8" t="str">
            <v>в т.ч. расходы на сбыт</v>
          </cell>
        </row>
        <row r="9">
          <cell r="A9">
            <v>1</v>
          </cell>
          <cell r="B9">
            <v>2</v>
          </cell>
          <cell r="C9">
            <v>3</v>
          </cell>
          <cell r="D9">
            <v>4</v>
          </cell>
          <cell r="E9">
            <v>6</v>
          </cell>
          <cell r="F9">
            <v>7</v>
          </cell>
        </row>
        <row r="10">
          <cell r="A10" t="str">
            <v>1.</v>
          </cell>
          <cell r="B10" t="str">
            <v>Прибыль на развитие производства</v>
          </cell>
        </row>
        <row r="11">
          <cell r="B11" t="str">
            <v xml:space="preserve">    в том числе:</v>
          </cell>
        </row>
        <row r="12">
          <cell r="A12" t="str">
            <v>1.1.</v>
          </cell>
          <cell r="B12" t="str">
            <v xml:space="preserve"> - капитальные вложения</v>
          </cell>
          <cell r="C12">
            <v>0</v>
          </cell>
          <cell r="D12">
            <v>0</v>
          </cell>
          <cell r="E12">
            <v>0</v>
          </cell>
          <cell r="F12">
            <v>0</v>
          </cell>
        </row>
        <row r="13">
          <cell r="B13" t="str">
            <v>ВН</v>
          </cell>
        </row>
        <row r="14">
          <cell r="B14" t="str">
            <v>СН1</v>
          </cell>
        </row>
        <row r="15">
          <cell r="B15" t="str">
            <v>СН2</v>
          </cell>
        </row>
        <row r="16">
          <cell r="B16" t="str">
            <v>НН</v>
          </cell>
        </row>
        <row r="17">
          <cell r="A17" t="str">
            <v>2.</v>
          </cell>
          <cell r="B17" t="str">
            <v xml:space="preserve">Прибыль на социальное развитие </v>
          </cell>
        </row>
        <row r="18">
          <cell r="B18" t="str">
            <v xml:space="preserve">    в том числе:</v>
          </cell>
        </row>
        <row r="19">
          <cell r="A19" t="str">
            <v>2.1.</v>
          </cell>
          <cell r="B19" t="str">
            <v xml:space="preserve"> - капитальные вложения</v>
          </cell>
        </row>
        <row r="20">
          <cell r="A20" t="str">
            <v>3.</v>
          </cell>
          <cell r="B20" t="str">
            <v>Льготы, компенсации и проч.выплаты по Колдоговору</v>
          </cell>
        </row>
        <row r="21">
          <cell r="A21" t="str">
            <v>4.</v>
          </cell>
          <cell r="B21" t="str">
            <v>Дивиденды по акциям</v>
          </cell>
        </row>
        <row r="22">
          <cell r="A22" t="str">
            <v>5.</v>
          </cell>
          <cell r="B22" t="str">
            <v>Прибыль на прочие цели</v>
          </cell>
        </row>
        <row r="23">
          <cell r="B23" t="str">
            <v xml:space="preserve">    в том числе:</v>
          </cell>
        </row>
        <row r="24">
          <cell r="A24" t="str">
            <v>5.1.</v>
          </cell>
          <cell r="B24" t="str">
            <v xml:space="preserve"> - % за пользование кредитом</v>
          </cell>
        </row>
        <row r="25">
          <cell r="A25" t="str">
            <v>5.2.</v>
          </cell>
          <cell r="B25" t="str">
            <v xml:space="preserve"> - услуги банка</v>
          </cell>
        </row>
        <row r="26">
          <cell r="A26" t="str">
            <v>5.3.</v>
          </cell>
          <cell r="B26" t="str">
            <v xml:space="preserve"> - другие (с расшифровкой)</v>
          </cell>
          <cell r="C26">
            <v>0</v>
          </cell>
          <cell r="D26">
            <v>0</v>
          </cell>
          <cell r="E26">
            <v>0</v>
          </cell>
          <cell r="F26">
            <v>0</v>
          </cell>
        </row>
        <row r="27">
          <cell r="B27" t="str">
            <v xml:space="preserve">    в том числе:</v>
          </cell>
        </row>
        <row r="30">
          <cell r="A30" t="str">
            <v>6.</v>
          </cell>
          <cell r="B30" t="str">
            <v>Прибыль, облагаемая налогом</v>
          </cell>
        </row>
        <row r="31">
          <cell r="A31" t="str">
            <v>7.</v>
          </cell>
          <cell r="B31" t="str">
            <v>Налоги, сборы, платежи - всего</v>
          </cell>
          <cell r="C31">
            <v>0</v>
          </cell>
          <cell r="D31">
            <v>0</v>
          </cell>
          <cell r="E31">
            <v>0</v>
          </cell>
          <cell r="F31">
            <v>0</v>
          </cell>
        </row>
        <row r="32">
          <cell r="B32" t="str">
            <v xml:space="preserve">    в том числе:</v>
          </cell>
        </row>
        <row r="33">
          <cell r="A33" t="str">
            <v>7.1.</v>
          </cell>
          <cell r="B33" t="str">
            <v>Налог на прибыль</v>
          </cell>
        </row>
        <row r="34">
          <cell r="B34" t="str">
            <v>ВН</v>
          </cell>
        </row>
        <row r="35">
          <cell r="B35" t="str">
            <v>СН1</v>
          </cell>
        </row>
        <row r="36">
          <cell r="B36" t="str">
            <v>СН2</v>
          </cell>
        </row>
        <row r="37">
          <cell r="B37" t="str">
            <v>НН</v>
          </cell>
        </row>
        <row r="38">
          <cell r="A38" t="str">
            <v>7.2.</v>
          </cell>
          <cell r="B38" t="str">
            <v>Налог на имущество</v>
          </cell>
        </row>
        <row r="39">
          <cell r="B39" t="str">
            <v>ВН</v>
          </cell>
        </row>
        <row r="40">
          <cell r="B40" t="str">
            <v>СН1</v>
          </cell>
        </row>
        <row r="41">
          <cell r="B41" t="str">
            <v>СН2</v>
          </cell>
        </row>
        <row r="42">
          <cell r="B42" t="str">
            <v>НН</v>
          </cell>
        </row>
        <row r="43">
          <cell r="A43" t="str">
            <v>7.3.</v>
          </cell>
          <cell r="B43" t="str">
            <v>Плата за выбросы загрязняющих веществ</v>
          </cell>
        </row>
        <row r="44">
          <cell r="A44" t="str">
            <v>7.4.</v>
          </cell>
          <cell r="B44" t="str">
            <v>другие налоги и обязательные сборы и платежи (с расшифровкой)</v>
          </cell>
          <cell r="C44">
            <v>0</v>
          </cell>
          <cell r="D44">
            <v>0</v>
          </cell>
          <cell r="E44">
            <v>0</v>
          </cell>
          <cell r="F44">
            <v>0</v>
          </cell>
        </row>
        <row r="45">
          <cell r="B45" t="str">
            <v xml:space="preserve">    в том числе:</v>
          </cell>
        </row>
        <row r="48">
          <cell r="A48" t="str">
            <v>8.</v>
          </cell>
          <cell r="B48" t="str">
            <v xml:space="preserve"> Прибыль от реализации услуг по передаче электрической энергии</v>
          </cell>
          <cell r="C48">
            <v>0</v>
          </cell>
          <cell r="D48">
            <v>0</v>
          </cell>
          <cell r="E48">
            <v>0</v>
          </cell>
          <cell r="F48">
            <v>0</v>
          </cell>
        </row>
        <row r="49">
          <cell r="B49" t="str">
            <v xml:space="preserve">    в том числе:</v>
          </cell>
        </row>
        <row r="50">
          <cell r="B50" t="str">
            <v>ВН</v>
          </cell>
        </row>
        <row r="51">
          <cell r="B51" t="str">
            <v>СН1</v>
          </cell>
        </row>
        <row r="52">
          <cell r="B52" t="str">
            <v>СН2</v>
          </cell>
        </row>
        <row r="53">
          <cell r="B53" t="str">
            <v>НН</v>
          </cell>
        </row>
      </sheetData>
      <sheetData sheetId="36">
        <row r="1">
          <cell r="H1" t="str">
            <v>Таблица № П1.21.4</v>
          </cell>
        </row>
        <row r="2">
          <cell r="A2" t="str">
            <v>Расчет балансовой прибыли, принимаемой при установлении тарифов на передачу тепловой энергии</v>
          </cell>
        </row>
        <row r="3">
          <cell r="H3" t="str">
            <v>тыс. руб.</v>
          </cell>
        </row>
        <row r="4">
          <cell r="A4" t="str">
            <v>№ п.п.</v>
          </cell>
          <cell r="B4" t="str">
            <v>Наименование показателя</v>
          </cell>
          <cell r="C4" t="str">
            <v>Всего</v>
          </cell>
        </row>
        <row r="5">
          <cell r="C5">
            <v>2010</v>
          </cell>
          <cell r="D5">
            <v>2011</v>
          </cell>
          <cell r="F5">
            <v>2010</v>
          </cell>
          <cell r="G5">
            <v>2011</v>
          </cell>
        </row>
        <row r="7">
          <cell r="C7" t="str">
            <v>Всего</v>
          </cell>
          <cell r="D7" t="str">
            <v>Всего</v>
          </cell>
          <cell r="F7">
            <v>0</v>
          </cell>
          <cell r="G7">
            <v>0</v>
          </cell>
        </row>
        <row r="8">
          <cell r="C8">
            <v>2010</v>
          </cell>
          <cell r="D8">
            <v>2011</v>
          </cell>
          <cell r="F8">
            <v>2010</v>
          </cell>
          <cell r="G8">
            <v>2011</v>
          </cell>
        </row>
        <row r="9">
          <cell r="C9" t="str">
            <v>всего</v>
          </cell>
          <cell r="D9" t="str">
            <v>всего</v>
          </cell>
          <cell r="F9" t="str">
            <v>всего</v>
          </cell>
          <cell r="G9" t="str">
            <v>всего</v>
          </cell>
        </row>
        <row r="10">
          <cell r="A10">
            <v>1</v>
          </cell>
          <cell r="B10">
            <v>2</v>
          </cell>
          <cell r="C10">
            <v>3</v>
          </cell>
          <cell r="D10">
            <v>4</v>
          </cell>
          <cell r="F10">
            <v>11</v>
          </cell>
          <cell r="G10">
            <v>12</v>
          </cell>
        </row>
        <row r="11">
          <cell r="A11" t="str">
            <v>1.</v>
          </cell>
          <cell r="B11" t="str">
            <v>Прибыль на развитие производства</v>
          </cell>
          <cell r="C11">
            <v>0</v>
          </cell>
          <cell r="D11">
            <v>0</v>
          </cell>
        </row>
        <row r="12">
          <cell r="B12" t="str">
            <v xml:space="preserve">    в том числе:</v>
          </cell>
        </row>
        <row r="13">
          <cell r="A13" t="str">
            <v>1.1.</v>
          </cell>
          <cell r="B13" t="str">
            <v xml:space="preserve"> - капитальные вложения</v>
          </cell>
          <cell r="C13">
            <v>0</v>
          </cell>
          <cell r="D13">
            <v>0</v>
          </cell>
        </row>
        <row r="14">
          <cell r="A14" t="str">
            <v>2.</v>
          </cell>
          <cell r="B14" t="str">
            <v xml:space="preserve">Прибыль на социальное развитие </v>
          </cell>
          <cell r="C14">
            <v>0</v>
          </cell>
          <cell r="D14">
            <v>0</v>
          </cell>
        </row>
        <row r="15">
          <cell r="B15" t="str">
            <v xml:space="preserve">    в том числе:</v>
          </cell>
        </row>
        <row r="16">
          <cell r="A16" t="str">
            <v>2.1.</v>
          </cell>
          <cell r="B16" t="str">
            <v xml:space="preserve"> - капитальные вложения</v>
          </cell>
          <cell r="C16">
            <v>0</v>
          </cell>
          <cell r="D16">
            <v>0</v>
          </cell>
        </row>
        <row r="17">
          <cell r="A17" t="str">
            <v>3.</v>
          </cell>
          <cell r="B17" t="str">
            <v>Льготы, компенсации и проч.выплаты по Колдоговору</v>
          </cell>
          <cell r="C17">
            <v>0</v>
          </cell>
          <cell r="D17">
            <v>0</v>
          </cell>
        </row>
        <row r="18">
          <cell r="A18" t="str">
            <v>4.</v>
          </cell>
          <cell r="B18" t="str">
            <v>Дивиденды по акциям</v>
          </cell>
          <cell r="C18">
            <v>0</v>
          </cell>
          <cell r="D18">
            <v>0</v>
          </cell>
        </row>
        <row r="19">
          <cell r="A19" t="str">
            <v>5.</v>
          </cell>
          <cell r="B19" t="str">
            <v>Прибыль на прочие цели</v>
          </cell>
          <cell r="C19">
            <v>0</v>
          </cell>
          <cell r="D19">
            <v>0</v>
          </cell>
          <cell r="F19">
            <v>0</v>
          </cell>
          <cell r="G19">
            <v>0</v>
          </cell>
        </row>
        <row r="20">
          <cell r="B20" t="str">
            <v xml:space="preserve">    в том числе:</v>
          </cell>
        </row>
        <row r="21">
          <cell r="A21" t="str">
            <v>5.1.</v>
          </cell>
          <cell r="B21" t="str">
            <v xml:space="preserve"> - % за пользование кредитом</v>
          </cell>
          <cell r="C21">
            <v>0</v>
          </cell>
          <cell r="D21">
            <v>0</v>
          </cell>
        </row>
        <row r="22">
          <cell r="A22" t="str">
            <v>5.2.</v>
          </cell>
          <cell r="B22" t="str">
            <v xml:space="preserve"> - услуги банка</v>
          </cell>
          <cell r="C22">
            <v>0</v>
          </cell>
          <cell r="D22">
            <v>0</v>
          </cell>
        </row>
        <row r="23">
          <cell r="A23" t="str">
            <v>5.3.</v>
          </cell>
          <cell r="B23" t="str">
            <v xml:space="preserve"> - другие (с расшифровкой)</v>
          </cell>
          <cell r="C23">
            <v>0</v>
          </cell>
          <cell r="D23">
            <v>0</v>
          </cell>
          <cell r="F23">
            <v>0</v>
          </cell>
          <cell r="G23">
            <v>0</v>
          </cell>
        </row>
        <row r="24">
          <cell r="B24" t="str">
            <v xml:space="preserve">    в том числе:</v>
          </cell>
        </row>
        <row r="25">
          <cell r="C25">
            <v>0</v>
          </cell>
          <cell r="D25">
            <v>0</v>
          </cell>
        </row>
        <row r="27">
          <cell r="A27" t="str">
            <v>6.</v>
          </cell>
          <cell r="B27" t="str">
            <v>Прибыль, облагаемая налогом</v>
          </cell>
          <cell r="C27">
            <v>0</v>
          </cell>
          <cell r="D27">
            <v>0</v>
          </cell>
        </row>
        <row r="28">
          <cell r="A28" t="str">
            <v>7.</v>
          </cell>
          <cell r="B28" t="str">
            <v>Налоги, сборы, платежи - всего</v>
          </cell>
          <cell r="C28">
            <v>0</v>
          </cell>
          <cell r="D28">
            <v>0</v>
          </cell>
          <cell r="F28">
            <v>0</v>
          </cell>
          <cell r="G28">
            <v>0</v>
          </cell>
        </row>
        <row r="29">
          <cell r="B29" t="str">
            <v xml:space="preserve">    в том числе:</v>
          </cell>
        </row>
        <row r="30">
          <cell r="A30" t="str">
            <v>7.1.</v>
          </cell>
          <cell r="B30" t="str">
            <v>Налог на прибыль</v>
          </cell>
          <cell r="C30">
            <v>0</v>
          </cell>
          <cell r="D30">
            <v>0</v>
          </cell>
        </row>
        <row r="31">
          <cell r="A31" t="str">
            <v>7.2.</v>
          </cell>
          <cell r="B31" t="str">
            <v>Налог на имущество</v>
          </cell>
          <cell r="C31">
            <v>0</v>
          </cell>
          <cell r="D31">
            <v>0</v>
          </cell>
        </row>
        <row r="32">
          <cell r="A32" t="str">
            <v>7.3.</v>
          </cell>
          <cell r="B32" t="str">
            <v>Плата за выбросы загрязняющих веществ</v>
          </cell>
          <cell r="C32">
            <v>0</v>
          </cell>
          <cell r="D32">
            <v>0</v>
          </cell>
        </row>
        <row r="33">
          <cell r="A33" t="str">
            <v>7.4.</v>
          </cell>
          <cell r="B33" t="str">
            <v>другие налоги и обязательные сборы и платежи (с расшифровкой)</v>
          </cell>
          <cell r="C33">
            <v>0</v>
          </cell>
          <cell r="D33">
            <v>0</v>
          </cell>
        </row>
        <row r="34">
          <cell r="B34" t="str">
            <v xml:space="preserve">    в том числе:</v>
          </cell>
        </row>
        <row r="35">
          <cell r="C35">
            <v>0</v>
          </cell>
          <cell r="D35">
            <v>0</v>
          </cell>
        </row>
        <row r="37">
          <cell r="A37" t="str">
            <v>8.</v>
          </cell>
          <cell r="B37" t="str">
            <v xml:space="preserve"> Прибыль от передачи тепловой энергии</v>
          </cell>
          <cell r="C37">
            <v>0</v>
          </cell>
          <cell r="D37">
            <v>0</v>
          </cell>
          <cell r="F37">
            <v>0</v>
          </cell>
          <cell r="G37">
            <v>0</v>
          </cell>
        </row>
        <row r="38">
          <cell r="B38" t="str">
            <v xml:space="preserve">    из стр. 8</v>
          </cell>
        </row>
        <row r="39">
          <cell r="A39" t="str">
            <v>8.1.</v>
          </cell>
          <cell r="B39" t="str">
            <v>- водяных тепловых сетей</v>
          </cell>
          <cell r="C39">
            <v>0</v>
          </cell>
          <cell r="D39">
            <v>0</v>
          </cell>
          <cell r="F39">
            <v>0</v>
          </cell>
          <cell r="G39">
            <v>0</v>
          </cell>
        </row>
        <row r="40">
          <cell r="A40" t="str">
            <v>8.2.</v>
          </cell>
          <cell r="B40" t="str">
            <v>- паровых тепловых сетей</v>
          </cell>
          <cell r="C40">
            <v>0</v>
          </cell>
          <cell r="D40">
            <v>0</v>
          </cell>
          <cell r="F40">
            <v>0</v>
          </cell>
          <cell r="G40">
            <v>0</v>
          </cell>
        </row>
      </sheetData>
      <sheetData sheetId="37">
        <row r="1">
          <cell r="K1" t="str">
            <v>Таблица № П1.22.</v>
          </cell>
        </row>
        <row r="2">
          <cell r="A2" t="str">
            <v>Расчет экономически обоснованного тарифа продажи ЭСО (ГК)</v>
          </cell>
        </row>
        <row r="4">
          <cell r="A4" t="str">
            <v>№ п.п.</v>
          </cell>
          <cell r="B4" t="str">
            <v>Показатели</v>
          </cell>
          <cell r="D4" t="str">
            <v>Ед.изм</v>
          </cell>
          <cell r="E4" t="str">
            <v>Электроэнергия</v>
          </cell>
          <cell r="G4" t="str">
            <v>Теплоэнергия</v>
          </cell>
          <cell r="K4" t="str">
            <v>Всего</v>
          </cell>
        </row>
        <row r="5">
          <cell r="E5">
            <v>2010</v>
          </cell>
          <cell r="F5">
            <v>2011</v>
          </cell>
          <cell r="J5" t="str">
            <v>Всего</v>
          </cell>
        </row>
        <row r="6">
          <cell r="A6">
            <v>1</v>
          </cell>
          <cell r="B6">
            <v>2</v>
          </cell>
          <cell r="D6">
            <v>4</v>
          </cell>
          <cell r="E6">
            <v>5</v>
          </cell>
          <cell r="F6">
            <v>6</v>
          </cell>
          <cell r="H6">
            <v>8</v>
          </cell>
          <cell r="J6">
            <v>9</v>
          </cell>
          <cell r="K6">
            <v>10</v>
          </cell>
        </row>
        <row r="7">
          <cell r="A7" t="str">
            <v>1.</v>
          </cell>
          <cell r="B7" t="str">
            <v>Условно-переменные затраты</v>
          </cell>
          <cell r="C7" t="str">
            <v>Всего</v>
          </cell>
          <cell r="D7" t="str">
            <v>тыс.руб.</v>
          </cell>
          <cell r="E7" t="e">
            <v>#NAME?</v>
          </cell>
          <cell r="F7" t="e">
            <v>#NAME?</v>
          </cell>
          <cell r="H7" t="e">
            <v>#NAME?</v>
          </cell>
          <cell r="J7" t="e">
            <v>#NAME?</v>
          </cell>
          <cell r="K7" t="e">
            <v>#NAME?</v>
          </cell>
        </row>
        <row r="8">
          <cell r="A8" t="str">
            <v>1.1.</v>
          </cell>
          <cell r="B8" t="str">
            <v>Электростанции ЭСО - всего</v>
          </cell>
          <cell r="C8" t="str">
            <v>Электростанции ЭСО</v>
          </cell>
          <cell r="E8" t="e">
            <v>#NAME?</v>
          </cell>
          <cell r="F8" t="e">
            <v>#NAME?</v>
          </cell>
          <cell r="H8" t="e">
            <v>#NAME?</v>
          </cell>
          <cell r="J8" t="e">
            <v>#NAME?</v>
          </cell>
          <cell r="K8" t="e">
            <v>#NAME?</v>
          </cell>
        </row>
        <row r="9">
          <cell r="B9" t="str">
            <v xml:space="preserve">    в т.ч. по источникам</v>
          </cell>
        </row>
        <row r="10">
          <cell r="C10" t="str">
            <v/>
          </cell>
          <cell r="E10" t="e">
            <v>#NAME?</v>
          </cell>
          <cell r="F10" t="e">
            <v>#NAME?</v>
          </cell>
          <cell r="H10" t="e">
            <v>#NAME?</v>
          </cell>
          <cell r="J10" t="e">
            <v>#NAME?</v>
          </cell>
          <cell r="K10" t="e">
            <v>#NAME?</v>
          </cell>
        </row>
        <row r="12">
          <cell r="A12" t="str">
            <v>1.2.</v>
          </cell>
          <cell r="B12" t="str">
            <v>С оптового рынка</v>
          </cell>
          <cell r="C12" t="str">
            <v>ФОРЭМ</v>
          </cell>
          <cell r="E12">
            <v>0</v>
          </cell>
          <cell r="F12">
            <v>0</v>
          </cell>
          <cell r="K12">
            <v>0</v>
          </cell>
        </row>
        <row r="13">
          <cell r="A13" t="str">
            <v>1.3.</v>
          </cell>
          <cell r="B13" t="str">
            <v>Блокстанции</v>
          </cell>
          <cell r="E13">
            <v>0</v>
          </cell>
          <cell r="F13">
            <v>0</v>
          </cell>
          <cell r="K13">
            <v>0</v>
          </cell>
        </row>
        <row r="14">
          <cell r="A14" t="str">
            <v>1.4.</v>
          </cell>
          <cell r="B14" t="str">
            <v>ПЭ - всего</v>
          </cell>
          <cell r="C14" t="str">
            <v>Сторонние поставщики</v>
          </cell>
          <cell r="E14">
            <v>0</v>
          </cell>
          <cell r="F14">
            <v>0</v>
          </cell>
          <cell r="K14">
            <v>0</v>
          </cell>
        </row>
        <row r="15">
          <cell r="B15" t="str">
            <v xml:space="preserve">    в т.ч. по поставщикам</v>
          </cell>
        </row>
        <row r="16">
          <cell r="C16" t="str">
            <v/>
          </cell>
          <cell r="E16" t="e">
            <v>#NAME?</v>
          </cell>
          <cell r="F16" t="e">
            <v>#NAME?</v>
          </cell>
          <cell r="K16" t="e">
            <v>#NAME?</v>
          </cell>
        </row>
        <row r="20">
          <cell r="A20" t="str">
            <v>2.</v>
          </cell>
          <cell r="B20" t="str">
            <v>Условно-постоянные расходы</v>
          </cell>
          <cell r="C20" t="str">
            <v>Всего</v>
          </cell>
          <cell r="D20" t="str">
            <v>тыс.руб.</v>
          </cell>
          <cell r="E20" t="e">
            <v>#NAME?</v>
          </cell>
          <cell r="F20" t="e">
            <v>#NAME?</v>
          </cell>
          <cell r="H20" t="e">
            <v>#NAME?</v>
          </cell>
          <cell r="J20" t="e">
            <v>#NAME?</v>
          </cell>
          <cell r="K20" t="e">
            <v>#NAME?</v>
          </cell>
        </row>
        <row r="21">
          <cell r="A21" t="str">
            <v>2.1.</v>
          </cell>
          <cell r="B21" t="str">
            <v>Электростанции ЭСО - всего</v>
          </cell>
          <cell r="C21" t="str">
            <v>Электростанции ЭСО</v>
          </cell>
          <cell r="E21" t="e">
            <v>#NAME?</v>
          </cell>
          <cell r="F21" t="e">
            <v>#NAME?</v>
          </cell>
          <cell r="H21" t="e">
            <v>#NAME?</v>
          </cell>
          <cell r="J21" t="e">
            <v>#NAME?</v>
          </cell>
          <cell r="K21" t="e">
            <v>#NAME?</v>
          </cell>
        </row>
        <row r="22">
          <cell r="B22" t="str">
            <v>в т.ч. по источникам</v>
          </cell>
        </row>
        <row r="23">
          <cell r="C23" t="str">
            <v/>
          </cell>
          <cell r="E23" t="e">
            <v>#NAME?</v>
          </cell>
          <cell r="F23" t="e">
            <v>#NAME?</v>
          </cell>
          <cell r="H23" t="e">
            <v>#NAME?</v>
          </cell>
          <cell r="J23" t="e">
            <v>#NAME?</v>
          </cell>
          <cell r="K23" t="e">
            <v>#NAME?</v>
          </cell>
        </row>
        <row r="25">
          <cell r="A25" t="str">
            <v>2.2.</v>
          </cell>
          <cell r="B25" t="str">
            <v>С оптового рынка</v>
          </cell>
          <cell r="C25" t="str">
            <v>ФОРЭМ</v>
          </cell>
          <cell r="E25">
            <v>0</v>
          </cell>
          <cell r="F25">
            <v>0</v>
          </cell>
          <cell r="K25">
            <v>0</v>
          </cell>
        </row>
        <row r="26">
          <cell r="A26" t="str">
            <v>2.3.</v>
          </cell>
          <cell r="B26" t="str">
            <v>Блокстанции</v>
          </cell>
          <cell r="E26">
            <v>0</v>
          </cell>
          <cell r="F26">
            <v>0</v>
          </cell>
          <cell r="K26">
            <v>0</v>
          </cell>
        </row>
        <row r="27">
          <cell r="A27" t="str">
            <v>2.4.</v>
          </cell>
          <cell r="B27" t="str">
            <v>ПЭ - всего</v>
          </cell>
          <cell r="C27" t="str">
            <v>Сторонние поставщики</v>
          </cell>
          <cell r="E27">
            <v>0</v>
          </cell>
          <cell r="F27">
            <v>0</v>
          </cell>
          <cell r="K27">
            <v>0</v>
          </cell>
        </row>
        <row r="28">
          <cell r="B28" t="str">
            <v>в т.ч. по поставщикам</v>
          </cell>
        </row>
        <row r="29">
          <cell r="C29" t="str">
            <v/>
          </cell>
          <cell r="E29" t="e">
            <v>#NAME?</v>
          </cell>
          <cell r="F29" t="e">
            <v>#NAME?</v>
          </cell>
          <cell r="K29" t="e">
            <v>#NAME?</v>
          </cell>
        </row>
        <row r="33">
          <cell r="A33" t="str">
            <v>3.</v>
          </cell>
          <cell r="B33" t="str">
            <v>Затраты всего (п.1 + п.2)</v>
          </cell>
          <cell r="C33" t="str">
            <v>Всего</v>
          </cell>
          <cell r="D33" t="str">
            <v>тыс.руб.</v>
          </cell>
          <cell r="E33" t="e">
            <v>#NAME?</v>
          </cell>
          <cell r="F33" t="e">
            <v>#NAME?</v>
          </cell>
          <cell r="H33" t="e">
            <v>#NAME?</v>
          </cell>
          <cell r="J33" t="e">
            <v>#NAME?</v>
          </cell>
          <cell r="K33" t="e">
            <v>#NAME?</v>
          </cell>
        </row>
        <row r="34">
          <cell r="A34" t="str">
            <v>3.1.</v>
          </cell>
          <cell r="B34" t="str">
            <v>Электростанции ЭСО - всего</v>
          </cell>
          <cell r="C34" t="str">
            <v>Электростанции ЭСО</v>
          </cell>
          <cell r="E34" t="e">
            <v>#NAME?</v>
          </cell>
          <cell r="F34" t="e">
            <v>#NAME?</v>
          </cell>
          <cell r="H34" t="e">
            <v>#NAME?</v>
          </cell>
          <cell r="J34" t="e">
            <v>#NAME?</v>
          </cell>
          <cell r="K34" t="e">
            <v>#NAME?</v>
          </cell>
        </row>
        <row r="35">
          <cell r="B35" t="str">
            <v>в т.ч. по источникам</v>
          </cell>
        </row>
        <row r="36">
          <cell r="C36" t="str">
            <v/>
          </cell>
          <cell r="E36" t="e">
            <v>#NAME?</v>
          </cell>
          <cell r="F36" t="e">
            <v>#NAME?</v>
          </cell>
          <cell r="H36" t="e">
            <v>#NAME?</v>
          </cell>
          <cell r="J36" t="e">
            <v>#NAME?</v>
          </cell>
          <cell r="K36" t="e">
            <v>#NAME?</v>
          </cell>
        </row>
        <row r="38">
          <cell r="A38" t="str">
            <v>3.2.</v>
          </cell>
          <cell r="B38" t="str">
            <v>С оптового рынка</v>
          </cell>
          <cell r="C38" t="str">
            <v>ФОРЭМ</v>
          </cell>
          <cell r="E38">
            <v>0</v>
          </cell>
          <cell r="F38">
            <v>0</v>
          </cell>
          <cell r="K38">
            <v>0</v>
          </cell>
        </row>
        <row r="39">
          <cell r="A39" t="str">
            <v>3.3.</v>
          </cell>
          <cell r="B39" t="str">
            <v>Блокстанции</v>
          </cell>
          <cell r="E39">
            <v>0</v>
          </cell>
          <cell r="F39">
            <v>0</v>
          </cell>
          <cell r="K39">
            <v>0</v>
          </cell>
        </row>
        <row r="40">
          <cell r="A40" t="str">
            <v>3.4.</v>
          </cell>
          <cell r="B40" t="str">
            <v>ПЭ - всего</v>
          </cell>
          <cell r="C40" t="str">
            <v>Сторонние поставщики</v>
          </cell>
          <cell r="E40">
            <v>0</v>
          </cell>
          <cell r="F40">
            <v>0</v>
          </cell>
          <cell r="K40">
            <v>0</v>
          </cell>
        </row>
        <row r="41">
          <cell r="B41" t="str">
            <v>в т.ч. по поставщикам</v>
          </cell>
        </row>
        <row r="42">
          <cell r="C42" t="str">
            <v/>
          </cell>
          <cell r="E42" t="e">
            <v>#NAME?</v>
          </cell>
          <cell r="F42" t="e">
            <v>#NAME?</v>
          </cell>
          <cell r="K42" t="e">
            <v>#NAME?</v>
          </cell>
        </row>
        <row r="46">
          <cell r="A46" t="str">
            <v>4.</v>
          </cell>
          <cell r="B46" t="str">
            <v>Прибыль</v>
          </cell>
          <cell r="C46" t="str">
            <v>Всего</v>
          </cell>
          <cell r="D46" t="str">
            <v>тыс.руб.</v>
          </cell>
          <cell r="E46">
            <v>0</v>
          </cell>
          <cell r="F46">
            <v>0</v>
          </cell>
          <cell r="H46" t="e">
            <v>#NAME?</v>
          </cell>
          <cell r="J46" t="e">
            <v>#NAME?</v>
          </cell>
          <cell r="K46" t="e">
            <v>#NAME?</v>
          </cell>
        </row>
        <row r="47">
          <cell r="A47" t="str">
            <v>4.1.</v>
          </cell>
          <cell r="B47" t="str">
            <v>Электростанции ЭСО - всего</v>
          </cell>
          <cell r="C47" t="str">
            <v>Электростанции ЭСО</v>
          </cell>
          <cell r="E47">
            <v>0</v>
          </cell>
          <cell r="F47">
            <v>0</v>
          </cell>
          <cell r="H47" t="e">
            <v>#NAME?</v>
          </cell>
          <cell r="J47" t="e">
            <v>#NAME?</v>
          </cell>
          <cell r="K47" t="e">
            <v>#NAME?</v>
          </cell>
        </row>
        <row r="48">
          <cell r="B48" t="str">
            <v>в т.ч. по источникам</v>
          </cell>
        </row>
        <row r="49">
          <cell r="C49" t="str">
            <v/>
          </cell>
          <cell r="E49" t="e">
            <v>#NAME?</v>
          </cell>
          <cell r="F49" t="e">
            <v>#NAME?</v>
          </cell>
          <cell r="H49" t="e">
            <v>#NAME?</v>
          </cell>
          <cell r="J49" t="e">
            <v>#NAME?</v>
          </cell>
          <cell r="K49" t="e">
            <v>#NAME?</v>
          </cell>
        </row>
        <row r="51">
          <cell r="A51" t="str">
            <v>4.2.</v>
          </cell>
          <cell r="B51" t="str">
            <v>С оптового рынка</v>
          </cell>
          <cell r="C51" t="str">
            <v>ФОРЭМ</v>
          </cell>
          <cell r="K51">
            <v>0</v>
          </cell>
        </row>
        <row r="52">
          <cell r="A52" t="str">
            <v>4.3.</v>
          </cell>
          <cell r="B52" t="str">
            <v>Блокстанции</v>
          </cell>
          <cell r="K52">
            <v>0</v>
          </cell>
        </row>
        <row r="53">
          <cell r="A53" t="str">
            <v>4.4.</v>
          </cell>
          <cell r="B53" t="str">
            <v>ПЭ - всего</v>
          </cell>
          <cell r="C53" t="str">
            <v>Сторонние поставщики</v>
          </cell>
          <cell r="K53">
            <v>0</v>
          </cell>
        </row>
        <row r="54">
          <cell r="B54" t="str">
            <v>в т.ч. по поставщикам</v>
          </cell>
        </row>
        <row r="55">
          <cell r="C55" t="str">
            <v/>
          </cell>
          <cell r="K55">
            <v>0</v>
          </cell>
        </row>
        <row r="59">
          <cell r="A59" t="str">
            <v>5.</v>
          </cell>
          <cell r="B59" t="str">
            <v>Рентабельность (п.4 /п.3 * 100%)</v>
          </cell>
          <cell r="C59" t="str">
            <v>Всего</v>
          </cell>
          <cell r="D59" t="str">
            <v>%</v>
          </cell>
        </row>
        <row r="60">
          <cell r="A60" t="str">
            <v>5.1.</v>
          </cell>
          <cell r="B60" t="str">
            <v>Электростанции ЭСО - всего</v>
          </cell>
          <cell r="C60" t="str">
            <v>Электростанции ЭСО</v>
          </cell>
          <cell r="E60" t="e">
            <v>#NAME?</v>
          </cell>
          <cell r="F60" t="e">
            <v>#NAME?</v>
          </cell>
          <cell r="H60" t="e">
            <v>#NAME?</v>
          </cell>
          <cell r="J60" t="e">
            <v>#NAME?</v>
          </cell>
          <cell r="K60" t="e">
            <v>#NAME?</v>
          </cell>
        </row>
        <row r="61">
          <cell r="B61" t="str">
            <v>в т.ч. по источникам</v>
          </cell>
        </row>
        <row r="62">
          <cell r="C62" t="str">
            <v/>
          </cell>
          <cell r="E62" t="e">
            <v>#NAME?</v>
          </cell>
          <cell r="F62" t="e">
            <v>#NAME?</v>
          </cell>
          <cell r="H62" t="e">
            <v>#NAME?</v>
          </cell>
          <cell r="J62" t="e">
            <v>#NAME?</v>
          </cell>
          <cell r="K62" t="e">
            <v>#NAME?</v>
          </cell>
        </row>
        <row r="64">
          <cell r="A64" t="str">
            <v>5.2.</v>
          </cell>
          <cell r="B64" t="str">
            <v>С оптового рынка</v>
          </cell>
          <cell r="C64" t="str">
            <v>ФОРЭМ</v>
          </cell>
          <cell r="K64" t="e">
            <v>#NAME?</v>
          </cell>
        </row>
        <row r="65">
          <cell r="A65" t="str">
            <v>5.3.</v>
          </cell>
          <cell r="B65" t="str">
            <v>Блокстанции</v>
          </cell>
          <cell r="K65" t="e">
            <v>#NAME?</v>
          </cell>
        </row>
        <row r="66">
          <cell r="A66" t="str">
            <v>5.4.</v>
          </cell>
          <cell r="B66" t="str">
            <v>ПЭ - всего</v>
          </cell>
          <cell r="C66" t="str">
            <v>Сторонние поставщики</v>
          </cell>
          <cell r="K66" t="e">
            <v>#NAME?</v>
          </cell>
        </row>
        <row r="67">
          <cell r="B67" t="str">
            <v>в т.ч. по поставщикам</v>
          </cell>
        </row>
        <row r="68">
          <cell r="C68" t="str">
            <v/>
          </cell>
          <cell r="K68" t="e">
            <v>#NAME?</v>
          </cell>
        </row>
        <row r="72">
          <cell r="A72" t="str">
            <v>6.</v>
          </cell>
          <cell r="B72" t="str">
            <v>Необходимая валовая выручка</v>
          </cell>
          <cell r="C72" t="str">
            <v>Всего</v>
          </cell>
          <cell r="D72" t="str">
            <v>тыс.руб.</v>
          </cell>
          <cell r="E72" t="e">
            <v>#NAME?</v>
          </cell>
          <cell r="F72" t="e">
            <v>#NAME?</v>
          </cell>
          <cell r="H72" t="e">
            <v>#NAME?</v>
          </cell>
          <cell r="J72" t="e">
            <v>#NAME?</v>
          </cell>
          <cell r="K72" t="e">
            <v>#NAME?</v>
          </cell>
        </row>
        <row r="73">
          <cell r="A73" t="str">
            <v>6.1.</v>
          </cell>
          <cell r="B73" t="str">
            <v>Электростанции ЭСО - всего</v>
          </cell>
          <cell r="C73" t="str">
            <v>Электростанции ЭСО</v>
          </cell>
          <cell r="E73" t="e">
            <v>#NAME?</v>
          </cell>
          <cell r="F73" t="e">
            <v>#NAME?</v>
          </cell>
          <cell r="H73" t="e">
            <v>#NAME?</v>
          </cell>
          <cell r="J73" t="e">
            <v>#NAME?</v>
          </cell>
          <cell r="K73" t="e">
            <v>#NAME?</v>
          </cell>
        </row>
        <row r="74">
          <cell r="B74" t="str">
            <v>в т.ч. по источникам</v>
          </cell>
        </row>
        <row r="75">
          <cell r="C75" t="str">
            <v/>
          </cell>
          <cell r="E75" t="e">
            <v>#NAME?</v>
          </cell>
          <cell r="F75" t="e">
            <v>#NAME?</v>
          </cell>
          <cell r="H75" t="e">
            <v>#NAME?</v>
          </cell>
          <cell r="J75" t="e">
            <v>#NAME?</v>
          </cell>
          <cell r="K75" t="e">
            <v>#NAME?</v>
          </cell>
        </row>
        <row r="77">
          <cell r="A77" t="str">
            <v>6.2.</v>
          </cell>
          <cell r="B77" t="str">
            <v>С оптового рынка</v>
          </cell>
          <cell r="C77" t="str">
            <v>ФОРЭМ</v>
          </cell>
          <cell r="E77">
            <v>0</v>
          </cell>
          <cell r="F77">
            <v>0</v>
          </cell>
          <cell r="K77">
            <v>0</v>
          </cell>
        </row>
        <row r="78">
          <cell r="A78" t="str">
            <v>6.3.</v>
          </cell>
          <cell r="B78" t="str">
            <v>Блокстанции</v>
          </cell>
          <cell r="E78">
            <v>0</v>
          </cell>
          <cell r="F78">
            <v>0</v>
          </cell>
          <cell r="K78">
            <v>0</v>
          </cell>
        </row>
        <row r="79">
          <cell r="A79" t="str">
            <v>6.4.</v>
          </cell>
          <cell r="B79" t="str">
            <v>ПЭ - всего</v>
          </cell>
          <cell r="C79" t="str">
            <v>Сторонние поставщики</v>
          </cell>
          <cell r="E79" t="e">
            <v>#NAME?</v>
          </cell>
          <cell r="F79" t="e">
            <v>#NAME?</v>
          </cell>
          <cell r="K79" t="e">
            <v>#NAME?</v>
          </cell>
        </row>
        <row r="80">
          <cell r="B80" t="str">
            <v>в т.ч. по поставщикам</v>
          </cell>
        </row>
        <row r="81">
          <cell r="C81" t="str">
            <v/>
          </cell>
          <cell r="E81" t="e">
            <v>#NAME?</v>
          </cell>
          <cell r="F81" t="e">
            <v>#NAME?</v>
          </cell>
          <cell r="K81" t="e">
            <v>#NAME?</v>
          </cell>
        </row>
        <row r="85">
          <cell r="A85" t="str">
            <v>7.</v>
          </cell>
          <cell r="B85" t="str">
            <v>Установленная (заявленная) мощность</v>
          </cell>
          <cell r="C85" t="str">
            <v>Всего</v>
          </cell>
          <cell r="D85" t="str">
            <v>тыс.кВт (Гкал/час)</v>
          </cell>
          <cell r="E85">
            <v>0</v>
          </cell>
          <cell r="F85">
            <v>0</v>
          </cell>
        </row>
        <row r="86">
          <cell r="A86" t="str">
            <v>7.1.</v>
          </cell>
          <cell r="B86" t="str">
            <v>Электростанции ЭСО - всего</v>
          </cell>
          <cell r="C86" t="str">
            <v>Электростанции ЭСО</v>
          </cell>
          <cell r="E86">
            <v>0</v>
          </cell>
          <cell r="F86">
            <v>0</v>
          </cell>
          <cell r="H86" t="e">
            <v>#NAME?</v>
          </cell>
          <cell r="J86" t="e">
            <v>#NAME?</v>
          </cell>
        </row>
        <row r="87">
          <cell r="B87" t="str">
            <v>в т.ч. по источникам</v>
          </cell>
        </row>
        <row r="88">
          <cell r="C88" t="str">
            <v/>
          </cell>
          <cell r="E88" t="e">
            <v>#NAME?</v>
          </cell>
          <cell r="F88" t="e">
            <v>#NAME?</v>
          </cell>
        </row>
        <row r="90">
          <cell r="A90" t="str">
            <v>7.2.</v>
          </cell>
          <cell r="B90" t="str">
            <v>С оптового рынка</v>
          </cell>
          <cell r="C90" t="str">
            <v>ФОРЭМ</v>
          </cell>
          <cell r="E90">
            <v>0</v>
          </cell>
          <cell r="F90">
            <v>0</v>
          </cell>
        </row>
        <row r="91">
          <cell r="A91" t="str">
            <v>7.3.</v>
          </cell>
          <cell r="B91" t="str">
            <v>Блокстанции</v>
          </cell>
          <cell r="E91">
            <v>0</v>
          </cell>
          <cell r="F91">
            <v>0</v>
          </cell>
        </row>
        <row r="92">
          <cell r="A92" t="str">
            <v>7.4.</v>
          </cell>
          <cell r="B92" t="str">
            <v>ПЭ - всего</v>
          </cell>
          <cell r="C92" t="str">
            <v>Сторонние поставщики</v>
          </cell>
          <cell r="E92">
            <v>0</v>
          </cell>
          <cell r="F92">
            <v>0</v>
          </cell>
        </row>
        <row r="93">
          <cell r="B93" t="str">
            <v>в т.ч. по поставщикам</v>
          </cell>
        </row>
        <row r="94">
          <cell r="C94" t="str">
            <v/>
          </cell>
          <cell r="E94" t="e">
            <v>#NAME?</v>
          </cell>
          <cell r="F94" t="e">
            <v>#NAME?</v>
          </cell>
        </row>
        <row r="98">
          <cell r="A98" t="str">
            <v>8.</v>
          </cell>
          <cell r="B98" t="str">
            <v>Отпуск энергии</v>
          </cell>
          <cell r="C98" t="str">
            <v>Всего</v>
          </cell>
          <cell r="D98" t="str">
            <v>млн.кВтч. (тыс.Гкал)</v>
          </cell>
          <cell r="E98">
            <v>0</v>
          </cell>
          <cell r="F98">
            <v>0</v>
          </cell>
        </row>
        <row r="99">
          <cell r="A99" t="str">
            <v>8.1.</v>
          </cell>
          <cell r="B99" t="str">
            <v>Электростанции ЭСО - всего</v>
          </cell>
          <cell r="C99" t="str">
            <v>Электростанции ЭСО</v>
          </cell>
          <cell r="E99">
            <v>0</v>
          </cell>
          <cell r="F99">
            <v>0</v>
          </cell>
          <cell r="H99" t="e">
            <v>#NAME?</v>
          </cell>
          <cell r="J99" t="e">
            <v>#NAME?</v>
          </cell>
        </row>
        <row r="100">
          <cell r="B100" t="str">
            <v>в т.ч. по источникам</v>
          </cell>
        </row>
        <row r="101">
          <cell r="C101" t="str">
            <v/>
          </cell>
          <cell r="E101" t="e">
            <v>#NAME?</v>
          </cell>
          <cell r="F101" t="e">
            <v>#NAME?</v>
          </cell>
          <cell r="H101" t="e">
            <v>#NAME?</v>
          </cell>
          <cell r="J101" t="e">
            <v>#NAME?</v>
          </cell>
        </row>
        <row r="103">
          <cell r="A103" t="str">
            <v>8.2.</v>
          </cell>
          <cell r="B103" t="str">
            <v>С оптового рынка</v>
          </cell>
          <cell r="C103" t="str">
            <v>ФОРЭМ</v>
          </cell>
          <cell r="E103">
            <v>0</v>
          </cell>
          <cell r="F103">
            <v>0</v>
          </cell>
        </row>
        <row r="104">
          <cell r="A104" t="str">
            <v>8.3.</v>
          </cell>
          <cell r="B104" t="str">
            <v>Блокстанции</v>
          </cell>
          <cell r="E104">
            <v>0</v>
          </cell>
          <cell r="F104">
            <v>0</v>
          </cell>
        </row>
        <row r="105">
          <cell r="A105" t="str">
            <v>8.4.</v>
          </cell>
          <cell r="B105" t="str">
            <v>ПЭ - всего</v>
          </cell>
          <cell r="C105" t="str">
            <v>Сторонние поставщики</v>
          </cell>
          <cell r="E105">
            <v>0</v>
          </cell>
          <cell r="F105">
            <v>0</v>
          </cell>
        </row>
        <row r="106">
          <cell r="B106" t="str">
            <v>в т.ч. по поставщикам</v>
          </cell>
        </row>
        <row r="107">
          <cell r="B107" t="str">
            <v/>
          </cell>
          <cell r="C107" t="str">
            <v/>
          </cell>
          <cell r="E107" t="e">
            <v>#NAME?</v>
          </cell>
          <cell r="F107" t="e">
            <v>#NAME?</v>
          </cell>
        </row>
        <row r="111">
          <cell r="A111" t="str">
            <v>9.</v>
          </cell>
          <cell r="B111" t="str">
            <v>Средний одноставочный тариф продажи Т(гк(ср))</v>
          </cell>
          <cell r="C111" t="str">
            <v>Всего</v>
          </cell>
          <cell r="D111" t="str">
            <v>руб/тыс.кВтч. (руб/Гкал)</v>
          </cell>
          <cell r="E111" t="e">
            <v>#NAME?</v>
          </cell>
          <cell r="F111" t="e">
            <v>#NAME?</v>
          </cell>
        </row>
        <row r="112">
          <cell r="A112" t="str">
            <v>9.1.</v>
          </cell>
          <cell r="B112" t="str">
            <v>Электростанции ЭСО - всего</v>
          </cell>
          <cell r="C112" t="str">
            <v>Электростанции ЭСО</v>
          </cell>
          <cell r="E112" t="e">
            <v>#NAME?</v>
          </cell>
          <cell r="F112" t="e">
            <v>#NAME?</v>
          </cell>
          <cell r="H112" t="e">
            <v>#NAME?</v>
          </cell>
          <cell r="J112" t="e">
            <v>#NAME?</v>
          </cell>
        </row>
        <row r="113">
          <cell r="B113" t="str">
            <v>в т.ч. по источникам</v>
          </cell>
        </row>
        <row r="114">
          <cell r="C114" t="str">
            <v/>
          </cell>
          <cell r="E114" t="e">
            <v>#NAME?</v>
          </cell>
          <cell r="F114" t="e">
            <v>#NAME?</v>
          </cell>
          <cell r="H114" t="e">
            <v>#NAME?</v>
          </cell>
          <cell r="J114" t="e">
            <v>#NAME?</v>
          </cell>
        </row>
        <row r="116">
          <cell r="A116" t="str">
            <v>9.2.</v>
          </cell>
          <cell r="B116" t="str">
            <v>С оптового рынка</v>
          </cell>
          <cell r="C116" t="str">
            <v>ФОРЭМ</v>
          </cell>
          <cell r="E116" t="e">
            <v>#NAME?</v>
          </cell>
          <cell r="F116">
            <v>0</v>
          </cell>
        </row>
        <row r="117">
          <cell r="A117" t="str">
            <v>9.3.</v>
          </cell>
          <cell r="B117" t="str">
            <v>Блокстанция</v>
          </cell>
          <cell r="E117">
            <v>0</v>
          </cell>
          <cell r="F117">
            <v>0</v>
          </cell>
        </row>
        <row r="118">
          <cell r="A118" t="str">
            <v>9.4.</v>
          </cell>
          <cell r="B118" t="str">
            <v>ПЭ - всего</v>
          </cell>
          <cell r="C118" t="str">
            <v>Сторонние поставщики</v>
          </cell>
          <cell r="E118" t="e">
            <v>#NAME?</v>
          </cell>
          <cell r="F118" t="e">
            <v>#NAME?</v>
          </cell>
        </row>
        <row r="119">
          <cell r="B119" t="str">
            <v>в т.ч. по поставщикам</v>
          </cell>
        </row>
        <row r="120">
          <cell r="C120" t="str">
            <v/>
          </cell>
          <cell r="E120" t="e">
            <v>#NAME?</v>
          </cell>
          <cell r="F120" t="e">
            <v>#NAME?</v>
          </cell>
        </row>
        <row r="124">
          <cell r="A124" t="str">
            <v>10.</v>
          </cell>
          <cell r="B124" t="str">
            <v>Ставка за мощность (в год)</v>
          </cell>
          <cell r="C124" t="str">
            <v>Всего</v>
          </cell>
          <cell r="D124" t="str">
            <v>руб/тыс.кВт. (руб/Гкал/час)</v>
          </cell>
          <cell r="E124" t="e">
            <v>#NAME?</v>
          </cell>
          <cell r="F124" t="e">
            <v>#NAME?</v>
          </cell>
        </row>
        <row r="125">
          <cell r="A125" t="str">
            <v>10.1.</v>
          </cell>
          <cell r="B125" t="str">
            <v>Электростанции ЭСО - всего</v>
          </cell>
          <cell r="C125" t="str">
            <v>Электростанции ЭСО</v>
          </cell>
          <cell r="E125" t="e">
            <v>#NAME?</v>
          </cell>
          <cell r="F125" t="e">
            <v>#NAME?</v>
          </cell>
        </row>
        <row r="126">
          <cell r="B126" t="str">
            <v>в т.ч. по источникам</v>
          </cell>
        </row>
        <row r="127">
          <cell r="C127" t="str">
            <v/>
          </cell>
          <cell r="E127" t="e">
            <v>#NAME?</v>
          </cell>
          <cell r="F127" t="e">
            <v>#NAME?</v>
          </cell>
        </row>
        <row r="129">
          <cell r="A129" t="str">
            <v>10.2.</v>
          </cell>
          <cell r="B129" t="str">
            <v>С оптового рынка</v>
          </cell>
          <cell r="C129" t="str">
            <v>ФОРЭМ</v>
          </cell>
          <cell r="E129" t="e">
            <v>#NAME?</v>
          </cell>
          <cell r="F129" t="e">
            <v>#NAME?</v>
          </cell>
        </row>
        <row r="130">
          <cell r="A130" t="str">
            <v>10.3.</v>
          </cell>
          <cell r="B130" t="str">
            <v>Блокстанции</v>
          </cell>
          <cell r="E130" t="e">
            <v>#NAME?</v>
          </cell>
          <cell r="F130" t="e">
            <v>#NAME?</v>
          </cell>
        </row>
        <row r="131">
          <cell r="A131" t="str">
            <v>10.4.</v>
          </cell>
          <cell r="B131" t="str">
            <v>ПЭ - всего</v>
          </cell>
          <cell r="C131" t="str">
            <v>Сторонние поставщики</v>
          </cell>
          <cell r="E131" t="e">
            <v>#NAME?</v>
          </cell>
          <cell r="F131" t="e">
            <v>#NAME?</v>
          </cell>
        </row>
        <row r="132">
          <cell r="B132" t="str">
            <v>в т.ч. по поставщикам</v>
          </cell>
        </row>
        <row r="133">
          <cell r="C133" t="str">
            <v/>
          </cell>
          <cell r="E133" t="e">
            <v>#NAME?</v>
          </cell>
          <cell r="F133" t="e">
            <v>#NAME?</v>
          </cell>
        </row>
        <row r="137">
          <cell r="A137" t="str">
            <v>11.</v>
          </cell>
          <cell r="B137" t="str">
            <v>Ставка за энергию</v>
          </cell>
          <cell r="C137" t="str">
            <v>Всего</v>
          </cell>
          <cell r="D137" t="str">
            <v>руб/тыс.кВтч. (руб/Гкал)</v>
          </cell>
          <cell r="E137" t="e">
            <v>#NAME?</v>
          </cell>
          <cell r="F137" t="e">
            <v>#NAME?</v>
          </cell>
        </row>
        <row r="138">
          <cell r="A138" t="str">
            <v>11.1.</v>
          </cell>
          <cell r="B138" t="str">
            <v>Электростанции ЭСО - всего</v>
          </cell>
          <cell r="C138" t="str">
            <v>Электростанции ЭСО</v>
          </cell>
          <cell r="E138" t="e">
            <v>#NAME?</v>
          </cell>
          <cell r="F138" t="e">
            <v>#NAME?</v>
          </cell>
        </row>
        <row r="139">
          <cell r="B139" t="str">
            <v>в т.ч. по источникам</v>
          </cell>
        </row>
        <row r="140">
          <cell r="C140" t="str">
            <v/>
          </cell>
          <cell r="E140" t="e">
            <v>#NAME?</v>
          </cell>
          <cell r="F140" t="e">
            <v>#NAME?</v>
          </cell>
        </row>
        <row r="142">
          <cell r="A142" t="str">
            <v>11.2.</v>
          </cell>
          <cell r="B142" t="str">
            <v>С оптового рынка</v>
          </cell>
          <cell r="C142" t="str">
            <v>ФОРЭМ</v>
          </cell>
          <cell r="E142" t="e">
            <v>#NAME?</v>
          </cell>
          <cell r="F142" t="e">
            <v>#NAME?</v>
          </cell>
        </row>
        <row r="143">
          <cell r="A143" t="str">
            <v>11.3.</v>
          </cell>
          <cell r="B143" t="str">
            <v>Блокстанции</v>
          </cell>
          <cell r="E143" t="e">
            <v>#NAME?</v>
          </cell>
          <cell r="F143" t="e">
            <v>#NAME?</v>
          </cell>
        </row>
        <row r="144">
          <cell r="A144" t="str">
            <v>11.4.</v>
          </cell>
          <cell r="B144" t="str">
            <v>ПЭ - всего</v>
          </cell>
          <cell r="C144" t="str">
            <v>Сторонние поставщики</v>
          </cell>
          <cell r="E144" t="e">
            <v>#NAME?</v>
          </cell>
          <cell r="F144" t="e">
            <v>#NAME?</v>
          </cell>
        </row>
        <row r="145">
          <cell r="B145" t="str">
            <v>в т.ч. по поставщикам</v>
          </cell>
        </row>
        <row r="146">
          <cell r="C146" t="str">
            <v/>
          </cell>
          <cell r="E146" t="e">
            <v>#NAME?</v>
          </cell>
          <cell r="F146" t="e">
            <v>#NAME?</v>
          </cell>
        </row>
      </sheetData>
      <sheetData sheetId="38">
        <row r="1">
          <cell r="E1" t="str">
            <v>Таблица № П1.23</v>
          </cell>
        </row>
        <row r="2">
          <cell r="A2" t="str">
            <v>Расчет экономически обоснованного тарифа покупки электроэнергии потребителями ЭСО</v>
          </cell>
        </row>
        <row r="4">
          <cell r="A4" t="str">
            <v>№ п.п.</v>
          </cell>
          <cell r="B4" t="str">
            <v>Показатель</v>
          </cell>
          <cell r="C4" t="str">
            <v>Единицы измерения</v>
          </cell>
          <cell r="D4">
            <v>2010</v>
          </cell>
          <cell r="E4">
            <v>2011</v>
          </cell>
        </row>
        <row r="5">
          <cell r="A5">
            <v>1</v>
          </cell>
          <cell r="B5">
            <v>2</v>
          </cell>
          <cell r="C5">
            <v>3</v>
          </cell>
          <cell r="D5">
            <v>4</v>
          </cell>
          <cell r="E5">
            <v>5</v>
          </cell>
        </row>
        <row r="6">
          <cell r="A6" t="str">
            <v>1.</v>
          </cell>
          <cell r="B6" t="str">
            <v xml:space="preserve">Полезный отпуск электрической энергии потребителям, всего </v>
          </cell>
          <cell r="C6" t="str">
            <v>млн.кВтч.</v>
          </cell>
          <cell r="D6">
            <v>0</v>
          </cell>
          <cell r="E6">
            <v>0</v>
          </cell>
        </row>
        <row r="7">
          <cell r="B7" t="str">
            <v>в том числе:</v>
          </cell>
        </row>
        <row r="8">
          <cell r="A8" t="str">
            <v>1.1.</v>
          </cell>
          <cell r="B8" t="str">
            <v>Потребителям группы 1</v>
          </cell>
          <cell r="D8">
            <v>0</v>
          </cell>
          <cell r="E8">
            <v>0</v>
          </cell>
        </row>
        <row r="9">
          <cell r="A9" t="str">
            <v>1.1.1.</v>
          </cell>
          <cell r="B9" t="str">
            <v xml:space="preserve">в том числе по базовой части тарифа </v>
          </cell>
          <cell r="D9" t="e">
            <v>#DIV/0!</v>
          </cell>
          <cell r="E9" t="e">
            <v>#DIV/0!</v>
          </cell>
        </row>
        <row r="10">
          <cell r="A10" t="str">
            <v>1.2.</v>
          </cell>
          <cell r="B10" t="str">
            <v>Потребителям групп 2-4</v>
          </cell>
          <cell r="D10">
            <v>0</v>
          </cell>
          <cell r="E10">
            <v>0</v>
          </cell>
        </row>
        <row r="11">
          <cell r="A11" t="str">
            <v>2.</v>
          </cell>
          <cell r="B11" t="str">
            <v>Заявленная (расчетная) мощность потребителей, всего</v>
          </cell>
          <cell r="C11" t="str">
            <v>МВт.мес</v>
          </cell>
          <cell r="D11">
            <v>0</v>
          </cell>
          <cell r="E11">
            <v>0</v>
          </cell>
        </row>
        <row r="12">
          <cell r="B12" t="str">
            <v>в том числе:</v>
          </cell>
        </row>
        <row r="13">
          <cell r="A13" t="str">
            <v>2.1.</v>
          </cell>
          <cell r="B13" t="str">
            <v>Потребителям группы 1</v>
          </cell>
          <cell r="D13">
            <v>0</v>
          </cell>
          <cell r="E13">
            <v>0</v>
          </cell>
        </row>
        <row r="14">
          <cell r="A14" t="str">
            <v>2.1.1.</v>
          </cell>
          <cell r="B14" t="str">
            <v xml:space="preserve">в том числе по базовой части тарифа </v>
          </cell>
          <cell r="D14" t="e">
            <v>#DIV/0!</v>
          </cell>
          <cell r="E14" t="e">
            <v>#DIV/0!</v>
          </cell>
        </row>
        <row r="15">
          <cell r="A15" t="str">
            <v>2.2.</v>
          </cell>
          <cell r="B15" t="str">
            <v>Потребителям групп 2-4</v>
          </cell>
          <cell r="D15">
            <v>0</v>
          </cell>
          <cell r="E15">
            <v>0</v>
          </cell>
        </row>
        <row r="16">
          <cell r="A16" t="str">
            <v>3.</v>
          </cell>
          <cell r="B16" t="str">
            <v>Доля полезного отпуска потребителей группы 1 в общем полезном отпуске потребителям. К1=п.1.1./п.1</v>
          </cell>
          <cell r="C16" t="str">
            <v>-</v>
          </cell>
          <cell r="D16" t="e">
            <v>#DIV/0!</v>
          </cell>
          <cell r="E16" t="e">
            <v>#DIV/0!</v>
          </cell>
        </row>
        <row r="17">
          <cell r="A17" t="str">
            <v>4.</v>
          </cell>
          <cell r="B17" t="str">
            <v>Базовая часть тарифа (п.4.1.*п.1.1.1.+п.4.2.*п.2.1.1.* M )/п.1.1.1.</v>
          </cell>
          <cell r="C17" t="str">
            <v>руб/тыс.кВт.ч</v>
          </cell>
          <cell r="D17" t="e">
            <v>#NAME?</v>
          </cell>
          <cell r="E17" t="e">
            <v>#NAME?</v>
          </cell>
        </row>
        <row r="18">
          <cell r="A18" t="str">
            <v>4.1.</v>
          </cell>
          <cell r="B18" t="str">
            <v>ставка на энергию</v>
          </cell>
          <cell r="C18" t="str">
            <v>руб/тыс.кВт.ч</v>
          </cell>
          <cell r="D18" t="e">
            <v>#NAME?</v>
          </cell>
          <cell r="E18" t="e">
            <v>#NAME?</v>
          </cell>
        </row>
        <row r="19">
          <cell r="A19" t="str">
            <v>4.2.</v>
          </cell>
          <cell r="B19" t="str">
            <v xml:space="preserve">ставка на мощность </v>
          </cell>
          <cell r="C19" t="str">
            <v>руб/тыс.кВт</v>
          </cell>
          <cell r="D19" t="e">
            <v>#NAME?</v>
          </cell>
          <cell r="E19" t="e">
            <v>#NAME?</v>
          </cell>
        </row>
        <row r="20">
          <cell r="A20" t="str">
            <v>5.</v>
          </cell>
          <cell r="B20" t="str">
            <v>Оставшаяся часть тарифа группы 1 (п.5.1.*(п.1.1.-п.1.1.1.)+п.5.2.*(п.2.1.-п.2.1.1.)* M )/(п.1.1-п.1.1.1.)</v>
          </cell>
          <cell r="C20" t="str">
            <v>руб/тыс.кВт.ч</v>
          </cell>
          <cell r="D20" t="e">
            <v>#NAME?</v>
          </cell>
          <cell r="E20" t="e">
            <v>#NAME?</v>
          </cell>
        </row>
        <row r="21">
          <cell r="A21" t="str">
            <v>5.1.</v>
          </cell>
          <cell r="B21" t="str">
            <v>ставка на энергию</v>
          </cell>
          <cell r="C21" t="str">
            <v>руб/тыс.кВт.ч</v>
          </cell>
          <cell r="D21" t="e">
            <v>#NAME?</v>
          </cell>
          <cell r="E21" t="e">
            <v>#NAME?</v>
          </cell>
        </row>
        <row r="22">
          <cell r="A22" t="str">
            <v>5.2.</v>
          </cell>
          <cell r="B22" t="str">
            <v>ставка на мощность</v>
          </cell>
          <cell r="C22" t="str">
            <v>руб/тыс.кВт</v>
          </cell>
          <cell r="D22" t="e">
            <v>#NAME?</v>
          </cell>
          <cell r="E22" t="e">
            <v>#NAME?</v>
          </cell>
        </row>
        <row r="23">
          <cell r="A23" t="str">
            <v>6.</v>
          </cell>
          <cell r="B23" t="str">
            <v xml:space="preserve">Тариф покупки электроэнергии потребителями группы 1 </v>
          </cell>
          <cell r="C23" t="str">
            <v>руб/тыс.кВт.ч</v>
          </cell>
          <cell r="D23" t="e">
            <v>#NAME?</v>
          </cell>
          <cell r="E23" t="e">
            <v>#NAME?</v>
          </cell>
        </row>
        <row r="24">
          <cell r="A24" t="str">
            <v>6.1.</v>
          </cell>
          <cell r="B24" t="str">
            <v>ставка на энергию (п.4.1.*п.1.1.1.+п.5.1.*(п.1.1-п.1.1.1.))/п.1.1.</v>
          </cell>
          <cell r="C24" t="str">
            <v>руб/тыс.кВт.ч</v>
          </cell>
          <cell r="D24" t="e">
            <v>#NAME?</v>
          </cell>
          <cell r="E24" t="e">
            <v>#NAME?</v>
          </cell>
        </row>
        <row r="25">
          <cell r="A25" t="str">
            <v>6.2.</v>
          </cell>
          <cell r="B25" t="str">
            <v>ставка на мощность (п.4.2.*п.2.1.1.+п.5.2*(п.2.1-п.2.1.1.))/п.2.1.</v>
          </cell>
          <cell r="C25" t="str">
            <v>руб/тыс.кВт</v>
          </cell>
          <cell r="D25" t="e">
            <v>#NAME?</v>
          </cell>
          <cell r="E25" t="e">
            <v>#NAME?</v>
          </cell>
        </row>
        <row r="26">
          <cell r="A26" t="str">
            <v>7.</v>
          </cell>
          <cell r="B26" t="str">
            <v>Тариф покупки электроэнергии потребителями групп 2-4 (п.1.2.*п.7.1.+п.2.2.*п.7.2.* M )/п.1.2.</v>
          </cell>
          <cell r="C26" t="str">
            <v>руб/тыс.кВт.ч</v>
          </cell>
          <cell r="D26" t="e">
            <v>#NAME?</v>
          </cell>
          <cell r="E26" t="e">
            <v>#NAME?</v>
          </cell>
        </row>
        <row r="27">
          <cell r="A27" t="str">
            <v>7.1.</v>
          </cell>
          <cell r="B27" t="str">
            <v>ставка на энергию</v>
          </cell>
          <cell r="C27" t="str">
            <v>руб/тыс.кВт.ч</v>
          </cell>
          <cell r="D27" t="e">
            <v>#NAME?</v>
          </cell>
          <cell r="E27" t="e">
            <v>#NAME?</v>
          </cell>
        </row>
        <row r="28">
          <cell r="A28" t="str">
            <v>7.2.</v>
          </cell>
          <cell r="B28" t="str">
            <v>ставка на мощность</v>
          </cell>
          <cell r="C28" t="str">
            <v>руб/тыс.кВт</v>
          </cell>
          <cell r="D28" t="e">
            <v>#NAME?</v>
          </cell>
          <cell r="E28" t="e">
            <v>#NAME?</v>
          </cell>
        </row>
        <row r="31">
          <cell r="D31" t="e">
            <v>#NAME?</v>
          </cell>
          <cell r="E31" t="e">
            <v>#NAME?</v>
          </cell>
        </row>
        <row r="32">
          <cell r="D32" t="e">
            <v>#NAME?</v>
          </cell>
          <cell r="E32" t="e">
            <v>#NAME?</v>
          </cell>
        </row>
        <row r="33">
          <cell r="D33" t="e">
            <v>#DIV/0!</v>
          </cell>
          <cell r="E33" t="e">
            <v>#DIV/0!</v>
          </cell>
        </row>
        <row r="34">
          <cell r="D34" t="e">
            <v>#DIV/0!</v>
          </cell>
          <cell r="E34" t="e">
            <v>#DIV/0!</v>
          </cell>
        </row>
        <row r="35">
          <cell r="D35" t="e">
            <v>#DIV/0!</v>
          </cell>
          <cell r="E35" t="e">
            <v>#DIV/0!</v>
          </cell>
        </row>
        <row r="36">
          <cell r="D36" t="e">
            <v>#DIV/0!</v>
          </cell>
          <cell r="E36" t="e">
            <v>#DIV/0!</v>
          </cell>
        </row>
        <row r="37">
          <cell r="D37" t="e">
            <v>#DIV/0!</v>
          </cell>
          <cell r="E37" t="e">
            <v>#DIV/0!</v>
          </cell>
        </row>
        <row r="38">
          <cell r="D38" t="e">
            <v>#DIV/0!</v>
          </cell>
          <cell r="E38" t="e">
            <v>#DIV/0!</v>
          </cell>
        </row>
        <row r="39">
          <cell r="D39" t="e">
            <v>#DIV/0!</v>
          </cell>
          <cell r="E39" t="e">
            <v>#DIV/0!</v>
          </cell>
        </row>
        <row r="40">
          <cell r="D40" t="e">
            <v>#DIV/0!</v>
          </cell>
          <cell r="E40">
            <v>2.6422764227642279</v>
          </cell>
        </row>
      </sheetData>
      <sheetData sheetId="39">
        <row r="1">
          <cell r="E1" t="str">
            <v>Таблица № П1.24.</v>
          </cell>
        </row>
        <row r="2">
          <cell r="A2" t="str">
            <v>Расчет платы за услуги по содержанию электрических сетей (плата за доступ) ЭСО (региональные электрические сети)</v>
          </cell>
        </row>
        <row r="4">
          <cell r="A4" t="str">
            <v>№ п.п.</v>
          </cell>
          <cell r="B4" t="str">
            <v>Показатель</v>
          </cell>
          <cell r="C4" t="str">
            <v>Единицы измерения</v>
          </cell>
          <cell r="D4">
            <v>2010</v>
          </cell>
          <cell r="E4">
            <v>2011</v>
          </cell>
        </row>
        <row r="5">
          <cell r="A5">
            <v>1</v>
          </cell>
          <cell r="B5">
            <v>2</v>
          </cell>
          <cell r="C5">
            <v>4</v>
          </cell>
          <cell r="D5">
            <v>5</v>
          </cell>
          <cell r="E5">
            <v>6</v>
          </cell>
        </row>
        <row r="6">
          <cell r="A6" t="str">
            <v>1.</v>
          </cell>
          <cell r="B6" t="str">
            <v>Затраты, отнесенные на передачу электрической энергии (п.13 табл.П.1.18.2.)</v>
          </cell>
          <cell r="C6" t="str">
            <v>тыс. руб.</v>
          </cell>
          <cell r="D6" t="e">
            <v>#DIV/0!</v>
          </cell>
          <cell r="E6" t="e">
            <v>#DIV/0!</v>
          </cell>
        </row>
        <row r="7">
          <cell r="B7" t="str">
            <v>ВН</v>
          </cell>
          <cell r="D7" t="e">
            <v>#DIV/0!</v>
          </cell>
          <cell r="E7" t="e">
            <v>#DIV/0!</v>
          </cell>
        </row>
        <row r="8">
          <cell r="B8" t="str">
            <v>СН</v>
          </cell>
          <cell r="D8" t="e">
            <v>#DIV/0!</v>
          </cell>
          <cell r="E8" t="e">
            <v>#DIV/0!</v>
          </cell>
        </row>
        <row r="9">
          <cell r="B9" t="str">
            <v xml:space="preserve">    в том числе:</v>
          </cell>
        </row>
        <row r="10">
          <cell r="B10" t="str">
            <v>СН1</v>
          </cell>
          <cell r="D10" t="e">
            <v>#DIV/0!</v>
          </cell>
          <cell r="E10" t="e">
            <v>#DIV/0!</v>
          </cell>
        </row>
        <row r="11">
          <cell r="B11" t="str">
            <v>СН2</v>
          </cell>
          <cell r="D11" t="e">
            <v>#DIV/0!</v>
          </cell>
          <cell r="E11" t="e">
            <v>#DIV/0!</v>
          </cell>
        </row>
        <row r="12">
          <cell r="B12" t="str">
            <v>НН</v>
          </cell>
          <cell r="D12" t="e">
            <v>#DIV/0!</v>
          </cell>
          <cell r="E12" t="e">
            <v>#DIV/0!</v>
          </cell>
        </row>
        <row r="13">
          <cell r="A13" t="str">
            <v>2.</v>
          </cell>
          <cell r="B13" t="str">
            <v>Прибыль, отнесенная на передачу электрической энергии (п.8 табл.П.1.21.1-2)</v>
          </cell>
          <cell r="C13" t="str">
            <v>тыс. руб.</v>
          </cell>
          <cell r="D13">
            <v>0</v>
          </cell>
          <cell r="E13">
            <v>0</v>
          </cell>
        </row>
        <row r="14">
          <cell r="B14" t="str">
            <v>ВН</v>
          </cell>
          <cell r="D14">
            <v>0</v>
          </cell>
          <cell r="E14">
            <v>0</v>
          </cell>
        </row>
        <row r="15">
          <cell r="B15" t="str">
            <v>СН</v>
          </cell>
          <cell r="D15">
            <v>0</v>
          </cell>
          <cell r="E15">
            <v>0</v>
          </cell>
        </row>
        <row r="16">
          <cell r="B16" t="str">
            <v xml:space="preserve">    в том числе:</v>
          </cell>
        </row>
        <row r="17">
          <cell r="B17" t="str">
            <v>СН1</v>
          </cell>
          <cell r="D17">
            <v>0</v>
          </cell>
          <cell r="E17">
            <v>0</v>
          </cell>
        </row>
        <row r="18">
          <cell r="B18" t="str">
            <v>СН2</v>
          </cell>
          <cell r="D18">
            <v>0</v>
          </cell>
          <cell r="E18">
            <v>0</v>
          </cell>
        </row>
        <row r="19">
          <cell r="B19" t="str">
            <v>НН</v>
          </cell>
          <cell r="D19">
            <v>0</v>
          </cell>
          <cell r="E19">
            <v>0</v>
          </cell>
        </row>
        <row r="20">
          <cell r="A20" t="str">
            <v>3.</v>
          </cell>
          <cell r="B20" t="str">
            <v>Рентабельность (п.2 / п.1 * 100%)</v>
          </cell>
          <cell r="C20" t="str">
            <v>%</v>
          </cell>
          <cell r="D20" t="e">
            <v>#DIV/0!</v>
          </cell>
          <cell r="E20" t="e">
            <v>#DIV/0!</v>
          </cell>
        </row>
        <row r="21">
          <cell r="A21" t="str">
            <v>4.</v>
          </cell>
          <cell r="B21" t="str">
            <v>Необходимая валовая выручка, отнесенная на передачу электрической энергии (п.1 + п.2)</v>
          </cell>
          <cell r="C21" t="str">
            <v>тыс. руб.</v>
          </cell>
          <cell r="D21" t="e">
            <v>#DIV/0!</v>
          </cell>
          <cell r="E21" t="e">
            <v>#DIV/0!</v>
          </cell>
        </row>
        <row r="22">
          <cell r="B22" t="str">
            <v>ВН</v>
          </cell>
          <cell r="D22" t="e">
            <v>#DIV/0!</v>
          </cell>
          <cell r="E22" t="e">
            <v>#DIV/0!</v>
          </cell>
        </row>
        <row r="23">
          <cell r="B23" t="str">
            <v>СН</v>
          </cell>
          <cell r="D23" t="e">
            <v>#DIV/0!</v>
          </cell>
          <cell r="E23" t="e">
            <v>#DIV/0!</v>
          </cell>
        </row>
        <row r="24">
          <cell r="B24" t="str">
            <v xml:space="preserve">    в том числе:</v>
          </cell>
        </row>
        <row r="25">
          <cell r="B25" t="str">
            <v>СН1</v>
          </cell>
          <cell r="D25" t="e">
            <v>#DIV/0!</v>
          </cell>
          <cell r="E25" t="e">
            <v>#DIV/0!</v>
          </cell>
        </row>
        <row r="26">
          <cell r="B26" t="str">
            <v>СН2</v>
          </cell>
          <cell r="D26" t="e">
            <v>#DIV/0!</v>
          </cell>
          <cell r="E26" t="e">
            <v>#DIV/0!</v>
          </cell>
        </row>
        <row r="27">
          <cell r="B27" t="str">
            <v>НН</v>
          </cell>
          <cell r="D27" t="e">
            <v>#DIV/0!</v>
          </cell>
          <cell r="E27" t="e">
            <v>#DIV/0!</v>
          </cell>
        </row>
        <row r="28">
          <cell r="A28" t="str">
            <v>0.1.</v>
          </cell>
          <cell r="B28" t="str">
            <v xml:space="preserve">Среднемесячная за период суммарная заявленная (расчетная) мощность потребителей в максимум нагрузки ОЭС </v>
          </cell>
          <cell r="D28" t="e">
            <v>#NAME?</v>
          </cell>
          <cell r="E28" t="e">
            <v>#NAME?</v>
          </cell>
        </row>
        <row r="29">
          <cell r="A29" t="str">
            <v>0.2.</v>
          </cell>
          <cell r="B29" t="str">
            <v>Суммарная по СН и НН (п.1.1.+ п.1.2.+п.1.3. табл.П1.5.)</v>
          </cell>
          <cell r="C29" t="str">
            <v>МВт.мес</v>
          </cell>
          <cell r="D29" t="e">
            <v>#NAME?</v>
          </cell>
          <cell r="E29" t="e">
            <v>#NAME?</v>
          </cell>
        </row>
        <row r="30">
          <cell r="A30" t="str">
            <v>0.3.</v>
          </cell>
          <cell r="B30" t="str">
            <v>Суммарная по СН2 и НН (п.1.2.+п.1.3. табл.П1.5.)</v>
          </cell>
          <cell r="C30" t="str">
            <v>МВт.мес</v>
          </cell>
          <cell r="D30" t="e">
            <v>#NAME?</v>
          </cell>
          <cell r="E30" t="e">
            <v>#NAME?</v>
          </cell>
        </row>
        <row r="31">
          <cell r="A31" t="str">
            <v>0.4.</v>
          </cell>
          <cell r="B31" t="str">
            <v>В сети НН (п.1.3. табл.П1.5.)</v>
          </cell>
          <cell r="C31" t="str">
            <v>МВт.мес</v>
          </cell>
          <cell r="D31" t="e">
            <v>#NAME?</v>
          </cell>
          <cell r="E31" t="e">
            <v>#NAME?</v>
          </cell>
        </row>
        <row r="32">
          <cell r="A32" t="str">
            <v>5.</v>
          </cell>
          <cell r="B32" t="str">
            <v>Плата за услуги на содержание электрических сетей по диапазонам напряжения в расчете на 1 МВт согласно формулам (31)-(33)</v>
          </cell>
          <cell r="C32" t="str">
            <v>руб/тыс.кВт мес.</v>
          </cell>
        </row>
        <row r="33">
          <cell r="B33" t="str">
            <v>ВН</v>
          </cell>
          <cell r="C33" t="str">
            <v>руб/мВт мес.</v>
          </cell>
          <cell r="D33" t="e">
            <v>#DIV/0!</v>
          </cell>
          <cell r="E33" t="e">
            <v>#DIV/0!</v>
          </cell>
        </row>
        <row r="34">
          <cell r="B34" t="str">
            <v>СН</v>
          </cell>
          <cell r="C34" t="str">
            <v>руб/мВт мес.</v>
          </cell>
        </row>
        <row r="35">
          <cell r="B35" t="str">
            <v xml:space="preserve">    в том числе:</v>
          </cell>
        </row>
        <row r="36">
          <cell r="B36" t="str">
            <v>СН1</v>
          </cell>
          <cell r="C36" t="str">
            <v>руб/мВт мес.</v>
          </cell>
          <cell r="D36" t="e">
            <v>#DIV/0!</v>
          </cell>
          <cell r="E36" t="e">
            <v>#DIV/0!</v>
          </cell>
        </row>
        <row r="37">
          <cell r="B37" t="str">
            <v>СН2</v>
          </cell>
          <cell r="C37" t="str">
            <v>руб/мВт мес.</v>
          </cell>
          <cell r="D37" t="e">
            <v>#DIV/0!</v>
          </cell>
          <cell r="E37" t="e">
            <v>#DIV/0!</v>
          </cell>
        </row>
        <row r="38">
          <cell r="B38" t="str">
            <v>НН</v>
          </cell>
          <cell r="C38" t="str">
            <v>руб/мВт мес.</v>
          </cell>
          <cell r="D38" t="e">
            <v>#DIV/0!</v>
          </cell>
          <cell r="E38" t="e">
            <v>#DIV/0!</v>
          </cell>
        </row>
        <row r="39">
          <cell r="A39" t="str">
            <v>6.</v>
          </cell>
          <cell r="B39" t="str">
            <v>Плата за услуги на содержание электрических сетей по диапазонам напряжения в расчете на 1 МВтч согласно формулам (34)-(36)</v>
          </cell>
          <cell r="C39" t="str">
            <v>руб/тыс.кВтч</v>
          </cell>
        </row>
        <row r="40">
          <cell r="B40" t="str">
            <v>ВН</v>
          </cell>
          <cell r="C40" t="str">
            <v>руб/тыс.кВтч</v>
          </cell>
          <cell r="D40" t="e">
            <v>#DIV/0!</v>
          </cell>
          <cell r="E40" t="e">
            <v>#DIV/0!</v>
          </cell>
        </row>
        <row r="41">
          <cell r="B41" t="str">
            <v>СН</v>
          </cell>
          <cell r="C41" t="str">
            <v>руб/тыс.кВтч</v>
          </cell>
        </row>
        <row r="42">
          <cell r="B42" t="str">
            <v xml:space="preserve">    в том числе:</v>
          </cell>
        </row>
        <row r="43">
          <cell r="B43" t="str">
            <v>СН1</v>
          </cell>
          <cell r="C43" t="str">
            <v>руб/тыс.кВтч</v>
          </cell>
          <cell r="D43" t="e">
            <v>#DIV/0!</v>
          </cell>
          <cell r="E43" t="e">
            <v>#DIV/0!</v>
          </cell>
        </row>
        <row r="44">
          <cell r="B44" t="str">
            <v>СН2</v>
          </cell>
          <cell r="C44" t="str">
            <v>руб/тыс.кВтч</v>
          </cell>
          <cell r="D44" t="e">
            <v>#DIV/0!</v>
          </cell>
          <cell r="E44" t="e">
            <v>#DIV/0!</v>
          </cell>
        </row>
        <row r="45">
          <cell r="B45" t="str">
            <v>НН</v>
          </cell>
          <cell r="C45" t="str">
            <v>руб/тыс.кВтч</v>
          </cell>
          <cell r="D45" t="e">
            <v>#DIV/0!</v>
          </cell>
          <cell r="E45" t="e">
            <v>#DIV/0!</v>
          </cell>
        </row>
        <row r="47">
          <cell r="B47" t="str">
            <v>Дельта НВВ ВН- СН</v>
          </cell>
          <cell r="D47" t="e">
            <v>#DIV/0!</v>
          </cell>
          <cell r="E47" t="e">
            <v>#DIV/0!</v>
          </cell>
        </row>
        <row r="50">
          <cell r="D50" t="e">
            <v>#DIV/0!</v>
          </cell>
          <cell r="E50" t="e">
            <v>#DIV/0!</v>
          </cell>
        </row>
        <row r="51">
          <cell r="D51" t="e">
            <v>#DIV/0!</v>
          </cell>
          <cell r="E51" t="e">
            <v>#DIV/0!</v>
          </cell>
        </row>
        <row r="53">
          <cell r="B53" t="str">
            <v>Дельта НВВ СН1 - СН2</v>
          </cell>
        </row>
        <row r="57">
          <cell r="D57" t="e">
            <v>#DIV/0!</v>
          </cell>
          <cell r="E57" t="e">
            <v>#DIV/0!</v>
          </cell>
        </row>
        <row r="59">
          <cell r="B59" t="str">
            <v>Дельта НВВ СН2 - НН</v>
          </cell>
        </row>
        <row r="64">
          <cell r="D64" t="e">
            <v>#DIV/0!</v>
          </cell>
          <cell r="E64" t="e">
            <v>#DIV/0!</v>
          </cell>
        </row>
      </sheetData>
      <sheetData sheetId="40">
        <row r="1">
          <cell r="I1" t="str">
            <v>Таблица №П1.24.1</v>
          </cell>
        </row>
        <row r="2">
          <cell r="A2" t="str">
            <v>Расчет платы за услуги по содержанию тепловых сетей (плата за доступ) ЭСО (региональные тепловые сети)</v>
          </cell>
        </row>
        <row r="4">
          <cell r="A4" t="str">
            <v>№ п.п.</v>
          </cell>
          <cell r="B4" t="str">
            <v>Наименование показателя</v>
          </cell>
          <cell r="C4" t="str">
            <v>Единицы измерения</v>
          </cell>
          <cell r="D4" t="str">
            <v>Всего</v>
          </cell>
        </row>
        <row r="5">
          <cell r="D5" t="str">
            <v>Всего</v>
          </cell>
          <cell r="E5" t="str">
            <v>Всего</v>
          </cell>
          <cell r="G5">
            <v>0</v>
          </cell>
          <cell r="H5">
            <v>0</v>
          </cell>
        </row>
        <row r="6">
          <cell r="D6">
            <v>2010</v>
          </cell>
          <cell r="E6">
            <v>2011</v>
          </cell>
          <cell r="G6">
            <v>2010</v>
          </cell>
          <cell r="H6">
            <v>2011</v>
          </cell>
        </row>
        <row r="7">
          <cell r="A7">
            <v>1</v>
          </cell>
          <cell r="B7">
            <v>2</v>
          </cell>
          <cell r="C7">
            <v>3</v>
          </cell>
          <cell r="D7">
            <v>4</v>
          </cell>
          <cell r="E7">
            <v>5</v>
          </cell>
          <cell r="G7">
            <v>7</v>
          </cell>
          <cell r="H7">
            <v>8</v>
          </cell>
        </row>
        <row r="8">
          <cell r="A8" t="str">
            <v>1.</v>
          </cell>
          <cell r="B8" t="str">
            <v>Затраты, отнесенные на передачу тепловой энергии (п.13 табл.П.1.19.2.)</v>
          </cell>
          <cell r="C8" t="str">
            <v>тыс. руб.</v>
          </cell>
          <cell r="D8" t="e">
            <v>#NAME?</v>
          </cell>
          <cell r="E8" t="e">
            <v>#NAME?</v>
          </cell>
          <cell r="G8" t="e">
            <v>#NAME?</v>
          </cell>
          <cell r="H8" t="e">
            <v>#NAME?</v>
          </cell>
        </row>
        <row r="9">
          <cell r="B9" t="str">
            <v xml:space="preserve">    в том числе:</v>
          </cell>
        </row>
        <row r="10">
          <cell r="A10" t="str">
            <v>1.1.</v>
          </cell>
          <cell r="B10" t="str">
            <v>Вода на технологические цели - всего</v>
          </cell>
          <cell r="C10" t="str">
            <v>тыс. руб.</v>
          </cell>
          <cell r="D10">
            <v>0</v>
          </cell>
          <cell r="E10">
            <v>0</v>
          </cell>
        </row>
        <row r="11">
          <cell r="A11" t="str">
            <v>1.1.1.</v>
          </cell>
          <cell r="B11" t="str">
            <v>- на компенсацию потерь сетевой воды</v>
          </cell>
          <cell r="C11" t="str">
            <v>тыс. руб.</v>
          </cell>
          <cell r="D11">
            <v>0</v>
          </cell>
          <cell r="E11">
            <v>0</v>
          </cell>
        </row>
        <row r="12">
          <cell r="A12" t="str">
            <v>1.2.</v>
          </cell>
          <cell r="B12" t="str">
            <v>Покупная энергия на производственные и хозяйственные нужды, всего</v>
          </cell>
          <cell r="C12" t="str">
            <v>тыс. руб.</v>
          </cell>
          <cell r="D12">
            <v>0</v>
          </cell>
          <cell r="E12">
            <v>0</v>
          </cell>
        </row>
        <row r="13">
          <cell r="A13" t="str">
            <v>1.2.1.</v>
          </cell>
          <cell r="B13" t="str">
            <v>- на компенсацию потерь тепловой энергии</v>
          </cell>
          <cell r="D13">
            <v>0</v>
          </cell>
          <cell r="E13">
            <v>0</v>
          </cell>
        </row>
        <row r="14">
          <cell r="A14" t="str">
            <v>1.2.2.</v>
          </cell>
          <cell r="B14" t="str">
            <v>- на компенсацию затрат электроэнергиии</v>
          </cell>
          <cell r="D14">
            <v>0</v>
          </cell>
          <cell r="E14">
            <v>0</v>
          </cell>
        </row>
        <row r="15">
          <cell r="A15" t="str">
            <v>0.1.</v>
          </cell>
          <cell r="B15" t="str">
            <v>- водяные тепловые сети</v>
          </cell>
          <cell r="C15" t="str">
            <v>тыс. руб.</v>
          </cell>
          <cell r="D15" t="e">
            <v>#NAME?</v>
          </cell>
          <cell r="E15" t="e">
            <v>#NAME?</v>
          </cell>
          <cell r="G15" t="e">
            <v>#NAME?</v>
          </cell>
          <cell r="H15" t="e">
            <v>#NAME?</v>
          </cell>
        </row>
        <row r="16">
          <cell r="A16" t="str">
            <v>0.2.</v>
          </cell>
          <cell r="B16" t="str">
            <v>- паровые тепловые сети</v>
          </cell>
          <cell r="C16" t="str">
            <v>тыс. руб.</v>
          </cell>
          <cell r="D16" t="e">
            <v>#NAME?</v>
          </cell>
          <cell r="E16" t="e">
            <v>#NAME?</v>
          </cell>
          <cell r="G16" t="e">
            <v>#NAME?</v>
          </cell>
          <cell r="H16" t="e">
            <v>#NAME?</v>
          </cell>
        </row>
        <row r="17">
          <cell r="A17" t="str">
            <v>2.</v>
          </cell>
          <cell r="B17" t="str">
            <v>Прибыль, отнесенная на передачу тепловой энергии (п.8 табл.П.1.21.4)</v>
          </cell>
          <cell r="C17" t="str">
            <v>тыс. руб.</v>
          </cell>
          <cell r="D17">
            <v>0</v>
          </cell>
          <cell r="E17">
            <v>0</v>
          </cell>
          <cell r="G17" t="e">
            <v>#NAME?</v>
          </cell>
          <cell r="H17" t="e">
            <v>#NAME?</v>
          </cell>
        </row>
        <row r="18">
          <cell r="A18" t="str">
            <v>2.1.</v>
          </cell>
          <cell r="B18" t="str">
            <v>водяные тепловые сети</v>
          </cell>
          <cell r="C18" t="str">
            <v>тыс. руб.</v>
          </cell>
          <cell r="D18" t="e">
            <v>#NAME?</v>
          </cell>
          <cell r="E18" t="e">
            <v>#NAME?</v>
          </cell>
          <cell r="G18" t="e">
            <v>#NAME?</v>
          </cell>
          <cell r="H18" t="e">
            <v>#NAME?</v>
          </cell>
        </row>
        <row r="19">
          <cell r="A19" t="str">
            <v>2.2.</v>
          </cell>
          <cell r="B19" t="str">
            <v>паровые тепловые сети</v>
          </cell>
          <cell r="C19" t="str">
            <v>тыс. руб.</v>
          </cell>
          <cell r="D19" t="e">
            <v>#NAME?</v>
          </cell>
          <cell r="E19" t="e">
            <v>#NAME?</v>
          </cell>
          <cell r="G19" t="e">
            <v>#NAME?</v>
          </cell>
          <cell r="H19" t="e">
            <v>#NAME?</v>
          </cell>
        </row>
        <row r="20">
          <cell r="A20" t="str">
            <v>3.</v>
          </cell>
          <cell r="B20" t="str">
            <v>Рентабельность (п.2 / п.1 * 100%)</v>
          </cell>
          <cell r="C20" t="str">
            <v>%</v>
          </cell>
          <cell r="D20" t="e">
            <v>#NAME?</v>
          </cell>
          <cell r="E20" t="e">
            <v>#NAME?</v>
          </cell>
          <cell r="G20" t="e">
            <v>#NAME?</v>
          </cell>
          <cell r="H20" t="e">
            <v>#NAME?</v>
          </cell>
        </row>
        <row r="21">
          <cell r="A21" t="str">
            <v>4.</v>
          </cell>
          <cell r="B21" t="str">
            <v>Необходимая валовая выручка, отнесенная на передачу тепловой энергии (п.1 + п.2)</v>
          </cell>
          <cell r="C21" t="str">
            <v>тыс. руб.</v>
          </cell>
          <cell r="D21" t="e">
            <v>#NAME?</v>
          </cell>
          <cell r="E21" t="e">
            <v>#NAME?</v>
          </cell>
          <cell r="G21" t="e">
            <v>#NAME?</v>
          </cell>
          <cell r="H21" t="e">
            <v>#NAME?</v>
          </cell>
        </row>
        <row r="22">
          <cell r="A22" t="str">
            <v>4.1.</v>
          </cell>
          <cell r="B22" t="str">
            <v>водяные тепловые сети</v>
          </cell>
          <cell r="C22" t="str">
            <v>тыс. руб.</v>
          </cell>
          <cell r="D22" t="e">
            <v>#NAME?</v>
          </cell>
          <cell r="E22" t="e">
            <v>#NAME?</v>
          </cell>
          <cell r="G22" t="e">
            <v>#NAME?</v>
          </cell>
          <cell r="H22" t="e">
            <v>#NAME?</v>
          </cell>
        </row>
        <row r="23">
          <cell r="A23" t="str">
            <v>4.2.</v>
          </cell>
          <cell r="B23" t="str">
            <v>паровые тепловые сети</v>
          </cell>
          <cell r="C23" t="str">
            <v>тыс. руб.</v>
          </cell>
          <cell r="D23" t="e">
            <v>#NAME?</v>
          </cell>
          <cell r="E23" t="e">
            <v>#NAME?</v>
          </cell>
          <cell r="G23" t="e">
            <v>#NAME?</v>
          </cell>
          <cell r="H23" t="e">
            <v>#NAME?</v>
          </cell>
        </row>
        <row r="24">
          <cell r="A24" t="str">
            <v>5.</v>
          </cell>
          <cell r="B24" t="str">
            <v xml:space="preserve">Полезный отпуск тепловой энергии собственным потребителям </v>
          </cell>
          <cell r="C24" t="str">
            <v>тыс.Гкал</v>
          </cell>
          <cell r="D24" t="e">
            <v>#NAME?</v>
          </cell>
          <cell r="E24" t="e">
            <v>#NAME?</v>
          </cell>
          <cell r="G24" t="e">
            <v>#NAME?</v>
          </cell>
          <cell r="H24" t="e">
            <v>#NAME?</v>
          </cell>
        </row>
        <row r="25">
          <cell r="A25" t="str">
            <v>5.1.</v>
          </cell>
          <cell r="B25" t="str">
            <v>в горячей воде от тепловых сетей</v>
          </cell>
          <cell r="C25" t="str">
            <v>тыс.Гкал</v>
          </cell>
          <cell r="D25" t="e">
            <v>#NAME?</v>
          </cell>
          <cell r="E25" t="e">
            <v>#NAME?</v>
          </cell>
          <cell r="G25" t="e">
            <v>#NAME?</v>
          </cell>
          <cell r="H25" t="e">
            <v>#NAME?</v>
          </cell>
        </row>
        <row r="26">
          <cell r="A26" t="str">
            <v>5.2.</v>
          </cell>
          <cell r="B26" t="str">
            <v>в паре</v>
          </cell>
          <cell r="C26" t="str">
            <v>тыс.Гкал</v>
          </cell>
          <cell r="D26" t="e">
            <v>#NAME?</v>
          </cell>
          <cell r="E26" t="e">
            <v>#NAME?</v>
          </cell>
          <cell r="G26" t="e">
            <v>#NAME?</v>
          </cell>
          <cell r="H26" t="e">
            <v>#NAME?</v>
          </cell>
        </row>
        <row r="27">
          <cell r="A27" t="str">
            <v>6.</v>
          </cell>
          <cell r="B27" t="str">
            <v xml:space="preserve">Плата за услуги на содержание тепловых сетей </v>
          </cell>
          <cell r="C27" t="str">
            <v>руб/Гкал</v>
          </cell>
          <cell r="D27" t="e">
            <v>#NAME?</v>
          </cell>
          <cell r="E27" t="e">
            <v>#NAME?</v>
          </cell>
          <cell r="G27" t="e">
            <v>#NAME?</v>
          </cell>
          <cell r="H27" t="e">
            <v>#NAME?</v>
          </cell>
        </row>
        <row r="28">
          <cell r="A28" t="str">
            <v>6.1.</v>
          </cell>
          <cell r="B28" t="str">
            <v>водяных тепловых сетей</v>
          </cell>
          <cell r="C28" t="str">
            <v>руб/Гкал</v>
          </cell>
          <cell r="D28" t="e">
            <v>#NAME?</v>
          </cell>
          <cell r="E28" t="e">
            <v>#NAME?</v>
          </cell>
          <cell r="G28" t="e">
            <v>#NAME?</v>
          </cell>
          <cell r="H28" t="e">
            <v>#NAME?</v>
          </cell>
        </row>
        <row r="29">
          <cell r="A29" t="str">
            <v>6.2.</v>
          </cell>
          <cell r="B29" t="str">
            <v>паровых тепловых сетей</v>
          </cell>
          <cell r="C29" t="str">
            <v>руб/Гкал</v>
          </cell>
          <cell r="D29" t="e">
            <v>#NAME?</v>
          </cell>
          <cell r="E29" t="e">
            <v>#NAME?</v>
          </cell>
          <cell r="G29" t="e">
            <v>#NAME?</v>
          </cell>
          <cell r="H29" t="e">
            <v>#NAME?</v>
          </cell>
        </row>
      </sheetData>
      <sheetData sheetId="41">
        <row r="1">
          <cell r="E1" t="str">
            <v>Таблица № П1.25</v>
          </cell>
        </row>
        <row r="2">
          <cell r="A2" t="str">
            <v>Расчет ставки по оплате технологического расхода (потерь) электрической энергии на ее передачу по сетям ЭСО (региональных электрических сетей)</v>
          </cell>
        </row>
        <row r="4">
          <cell r="A4" t="str">
            <v>№ п.п.</v>
          </cell>
          <cell r="B4" t="str">
            <v>Наименование показателя</v>
          </cell>
          <cell r="C4" t="str">
            <v>Единицы измерения</v>
          </cell>
          <cell r="D4">
            <v>2010</v>
          </cell>
          <cell r="E4">
            <v>2011</v>
          </cell>
        </row>
        <row r="5">
          <cell r="A5">
            <v>1</v>
          </cell>
          <cell r="B5">
            <v>2</v>
          </cell>
          <cell r="C5">
            <v>3</v>
          </cell>
          <cell r="D5">
            <v>4</v>
          </cell>
          <cell r="E5">
            <v>5</v>
          </cell>
        </row>
        <row r="6">
          <cell r="A6" t="str">
            <v>1.</v>
          </cell>
          <cell r="B6" t="str">
            <v xml:space="preserve">Ставка за электроэнергию тарифа покупки </v>
          </cell>
          <cell r="C6" t="str">
            <v>руб/МВтч</v>
          </cell>
          <cell r="D6" t="e">
            <v>#NAME?</v>
          </cell>
          <cell r="E6" t="e">
            <v>#NAME?</v>
          </cell>
        </row>
        <row r="7">
          <cell r="A7" t="str">
            <v>1.1.</v>
          </cell>
          <cell r="B7" t="str">
            <v>Группа 1. Базовые потребители</v>
          </cell>
          <cell r="C7" t="str">
            <v>руб/МВтч</v>
          </cell>
          <cell r="D7" t="e">
            <v>#NAME?</v>
          </cell>
          <cell r="E7" t="e">
            <v>#NAME?</v>
          </cell>
        </row>
        <row r="8">
          <cell r="A8" t="str">
            <v>1.2.</v>
          </cell>
          <cell r="B8" t="str">
            <v xml:space="preserve">Группа 2-4. </v>
          </cell>
          <cell r="C8" t="str">
            <v>руб/МВтч</v>
          </cell>
          <cell r="D8" t="e">
            <v>#NAME?</v>
          </cell>
          <cell r="E8" t="e">
            <v>#NAME?</v>
          </cell>
        </row>
        <row r="9">
          <cell r="A9" t="str">
            <v>2.</v>
          </cell>
          <cell r="B9" t="str">
            <v>Отпуск электрической энергии в сеть с учетом величины сальдо-перетока электроэнергии</v>
          </cell>
          <cell r="C9" t="str">
            <v>млн.кВтч.</v>
          </cell>
        </row>
        <row r="10">
          <cell r="A10" t="str">
            <v>2.1.</v>
          </cell>
          <cell r="B10" t="str">
            <v>ВН</v>
          </cell>
          <cell r="C10" t="str">
            <v>млн.кВтч.</v>
          </cell>
          <cell r="D10">
            <v>0</v>
          </cell>
          <cell r="E10">
            <v>0</v>
          </cell>
        </row>
        <row r="11">
          <cell r="A11" t="str">
            <v>2.2.</v>
          </cell>
          <cell r="B11" t="str">
            <v>СН</v>
          </cell>
          <cell r="C11" t="str">
            <v>млн.кВтч.</v>
          </cell>
          <cell r="D11">
            <v>0</v>
          </cell>
          <cell r="E11">
            <v>0</v>
          </cell>
        </row>
        <row r="12">
          <cell r="B12" t="str">
            <v>в том числе</v>
          </cell>
        </row>
        <row r="13">
          <cell r="B13" t="str">
            <v>СН1</v>
          </cell>
          <cell r="C13" t="str">
            <v>млн.кВтч.</v>
          </cell>
          <cell r="D13">
            <v>0</v>
          </cell>
          <cell r="E13">
            <v>0</v>
          </cell>
        </row>
        <row r="14">
          <cell r="B14" t="str">
            <v>СН2</v>
          </cell>
          <cell r="C14" t="str">
            <v>млн.кВтч.</v>
          </cell>
          <cell r="D14">
            <v>0</v>
          </cell>
          <cell r="E14">
            <v>0</v>
          </cell>
        </row>
        <row r="15">
          <cell r="A15" t="str">
            <v>2.3.</v>
          </cell>
          <cell r="B15" t="str">
            <v>НН</v>
          </cell>
          <cell r="C15" t="str">
            <v>млн.кВтч.</v>
          </cell>
          <cell r="D15">
            <v>0</v>
          </cell>
          <cell r="E15">
            <v>0</v>
          </cell>
        </row>
        <row r="16">
          <cell r="A16" t="str">
            <v>3.</v>
          </cell>
          <cell r="B16" t="str">
            <v xml:space="preserve">Потери электрической энергии </v>
          </cell>
        </row>
        <row r="17">
          <cell r="A17" t="str">
            <v>3.1.</v>
          </cell>
          <cell r="B17" t="str">
            <v>ВН</v>
          </cell>
          <cell r="C17" t="str">
            <v>%</v>
          </cell>
          <cell r="D17" t="e">
            <v>#DIV/0!</v>
          </cell>
          <cell r="E17" t="e">
            <v>#DIV/0!</v>
          </cell>
        </row>
        <row r="18">
          <cell r="A18" t="str">
            <v>3.2.</v>
          </cell>
          <cell r="B18" t="str">
            <v>СН</v>
          </cell>
          <cell r="C18" t="str">
            <v>%</v>
          </cell>
        </row>
        <row r="19">
          <cell r="B19" t="str">
            <v>в том числе</v>
          </cell>
        </row>
        <row r="20">
          <cell r="B20" t="str">
            <v>СН1</v>
          </cell>
          <cell r="C20" t="str">
            <v>%</v>
          </cell>
          <cell r="D20" t="e">
            <v>#DIV/0!</v>
          </cell>
          <cell r="E20" t="e">
            <v>#DIV/0!</v>
          </cell>
        </row>
        <row r="21">
          <cell r="B21" t="str">
            <v>СН2</v>
          </cell>
          <cell r="C21" t="str">
            <v>%</v>
          </cell>
          <cell r="D21" t="e">
            <v>#DIV/0!</v>
          </cell>
          <cell r="E21" t="e">
            <v>#DIV/0!</v>
          </cell>
        </row>
        <row r="22">
          <cell r="A22" t="str">
            <v>3.3.</v>
          </cell>
          <cell r="B22" t="str">
            <v>НН</v>
          </cell>
          <cell r="C22" t="str">
            <v>%</v>
          </cell>
          <cell r="D22" t="e">
            <v>#DIV/0!</v>
          </cell>
          <cell r="E22" t="e">
            <v>#DIV/0!</v>
          </cell>
        </row>
        <row r="23">
          <cell r="A23" t="str">
            <v>4.</v>
          </cell>
          <cell r="B23" t="str">
            <v>Полезный отпуск электрической энергии</v>
          </cell>
        </row>
        <row r="24">
          <cell r="A24" t="str">
            <v>4.1.</v>
          </cell>
          <cell r="B24" t="str">
            <v>ВН</v>
          </cell>
          <cell r="C24" t="str">
            <v>млн.кВтч.</v>
          </cell>
          <cell r="D24">
            <v>0</v>
          </cell>
          <cell r="E24">
            <v>0</v>
          </cell>
        </row>
        <row r="25">
          <cell r="A25" t="str">
            <v>4.2.</v>
          </cell>
          <cell r="B25" t="str">
            <v>СН</v>
          </cell>
          <cell r="C25" t="str">
            <v>млн.кВтч.</v>
          </cell>
          <cell r="D25">
            <v>0</v>
          </cell>
          <cell r="E25">
            <v>0</v>
          </cell>
        </row>
        <row r="26">
          <cell r="B26" t="str">
            <v>в том числе</v>
          </cell>
        </row>
        <row r="27">
          <cell r="B27" t="str">
            <v>СН1</v>
          </cell>
          <cell r="C27" t="str">
            <v>млн.кВтч.</v>
          </cell>
          <cell r="D27">
            <v>0</v>
          </cell>
          <cell r="E27">
            <v>0</v>
          </cell>
        </row>
        <row r="28">
          <cell r="B28" t="str">
            <v>СН2</v>
          </cell>
          <cell r="C28" t="str">
            <v>млн.кВтч.</v>
          </cell>
          <cell r="D28">
            <v>0</v>
          </cell>
          <cell r="E28">
            <v>0</v>
          </cell>
        </row>
        <row r="29">
          <cell r="A29" t="str">
            <v>4.3.</v>
          </cell>
          <cell r="B29" t="str">
            <v>НН</v>
          </cell>
          <cell r="C29" t="str">
            <v>млн.кВтч.</v>
          </cell>
          <cell r="D29">
            <v>0</v>
          </cell>
          <cell r="E29">
            <v>0</v>
          </cell>
        </row>
        <row r="30">
          <cell r="A30" t="str">
            <v>5.</v>
          </cell>
          <cell r="B30" t="str">
            <v>Расходы на компенсацию потерь</v>
          </cell>
        </row>
        <row r="31">
          <cell r="A31" t="str">
            <v>5.1.</v>
          </cell>
          <cell r="B31" t="str">
            <v>ВН</v>
          </cell>
          <cell r="C31" t="str">
            <v>тыс.руб.</v>
          </cell>
          <cell r="D31" t="e">
            <v>#NAME?</v>
          </cell>
          <cell r="E31" t="e">
            <v>#NAME?</v>
          </cell>
        </row>
        <row r="32">
          <cell r="A32" t="str">
            <v>5.2.</v>
          </cell>
          <cell r="B32" t="str">
            <v>СН</v>
          </cell>
          <cell r="C32" t="str">
            <v>тыс.руб.</v>
          </cell>
        </row>
        <row r="33">
          <cell r="B33" t="str">
            <v>в том числе</v>
          </cell>
        </row>
        <row r="34">
          <cell r="B34" t="str">
            <v>СН1</v>
          </cell>
          <cell r="C34" t="str">
            <v>тыс.руб.</v>
          </cell>
          <cell r="D34" t="e">
            <v>#NAME?</v>
          </cell>
          <cell r="E34" t="e">
            <v>#NAME?</v>
          </cell>
        </row>
        <row r="35">
          <cell r="B35" t="str">
            <v>СН2</v>
          </cell>
          <cell r="C35" t="str">
            <v>тыс.руб.</v>
          </cell>
          <cell r="D35" t="e">
            <v>#NAME?</v>
          </cell>
          <cell r="E35" t="e">
            <v>#NAME?</v>
          </cell>
        </row>
        <row r="36">
          <cell r="A36" t="str">
            <v>5.3.</v>
          </cell>
          <cell r="B36" t="str">
            <v>НН</v>
          </cell>
          <cell r="C36" t="str">
            <v>тыс.руб.</v>
          </cell>
          <cell r="D36" t="e">
            <v>#NAME?</v>
          </cell>
          <cell r="E36" t="e">
            <v>#NAME?</v>
          </cell>
        </row>
        <row r="37">
          <cell r="A37" t="str">
            <v>6.</v>
          </cell>
          <cell r="B37" t="str">
            <v>Ставка на оплату технологического расхода (потерь ) электрической энергии на ее передачу по сетям</v>
          </cell>
        </row>
        <row r="38">
          <cell r="A38" t="str">
            <v>6.1.</v>
          </cell>
          <cell r="B38" t="str">
            <v>ВН</v>
          </cell>
          <cell r="C38" t="str">
            <v>руб./МВт.ч</v>
          </cell>
          <cell r="D38" t="e">
            <v>#NAME?</v>
          </cell>
          <cell r="E38" t="e">
            <v>#NAME?</v>
          </cell>
        </row>
        <row r="39">
          <cell r="A39" t="str">
            <v>6.2.</v>
          </cell>
          <cell r="B39" t="str">
            <v>СН</v>
          </cell>
          <cell r="C39" t="str">
            <v>руб./МВт.ч</v>
          </cell>
        </row>
        <row r="40">
          <cell r="B40" t="str">
            <v>в том числе</v>
          </cell>
        </row>
        <row r="41">
          <cell r="B41" t="str">
            <v>СН1</v>
          </cell>
          <cell r="C41" t="str">
            <v>руб./МВт.ч</v>
          </cell>
          <cell r="D41" t="e">
            <v>#NAME?</v>
          </cell>
          <cell r="E41" t="e">
            <v>#NAME?</v>
          </cell>
        </row>
        <row r="42">
          <cell r="B42" t="str">
            <v>СН2</v>
          </cell>
          <cell r="C42" t="str">
            <v>руб./МВт.ч</v>
          </cell>
          <cell r="D42" t="e">
            <v>#NAME?</v>
          </cell>
          <cell r="E42" t="e">
            <v>#NAME?</v>
          </cell>
        </row>
        <row r="43">
          <cell r="A43" t="str">
            <v>6.3.</v>
          </cell>
          <cell r="B43" t="str">
            <v>НН</v>
          </cell>
          <cell r="C43" t="str">
            <v>руб./МВт.ч</v>
          </cell>
          <cell r="D43" t="e">
            <v>#NAME?</v>
          </cell>
          <cell r="E43" t="e">
            <v>#NAME?</v>
          </cell>
        </row>
        <row r="45">
          <cell r="B45" t="str">
            <v>Дельта З СН1-ВН</v>
          </cell>
          <cell r="D45" t="e">
            <v>#NAME?</v>
          </cell>
          <cell r="E45" t="e">
            <v>#NAME?</v>
          </cell>
        </row>
        <row r="48">
          <cell r="D48" t="e">
            <v>#NAME?</v>
          </cell>
          <cell r="E48" t="e">
            <v>#NAME?</v>
          </cell>
        </row>
        <row r="49">
          <cell r="D49" t="e">
            <v>#NAME?</v>
          </cell>
          <cell r="E49" t="e">
            <v>#NAME?</v>
          </cell>
        </row>
        <row r="51">
          <cell r="B51" t="str">
            <v>Дельта З СН2-СН1</v>
          </cell>
        </row>
        <row r="55">
          <cell r="D55" t="e">
            <v>#NAME?</v>
          </cell>
          <cell r="E55" t="e">
            <v>#NAME?</v>
          </cell>
        </row>
        <row r="57">
          <cell r="B57" t="str">
            <v>Дельта З пот-СН2</v>
          </cell>
        </row>
        <row r="62">
          <cell r="D62" t="e">
            <v>#NAME?</v>
          </cell>
          <cell r="E62" t="e">
            <v>#NAME?</v>
          </cell>
        </row>
      </sheetData>
      <sheetData sheetId="42">
        <row r="1">
          <cell r="H1" t="str">
            <v>Таблица №П1.25.1.</v>
          </cell>
        </row>
        <row r="2">
          <cell r="A2" t="str">
            <v>Расчет ставки по оплате технологического расхода (потерь) тепловой энергии на ее передачу по сетям ЭСО (региональных тепловых сетей)</v>
          </cell>
        </row>
        <row r="4">
          <cell r="A4" t="str">
            <v>№ п.п.</v>
          </cell>
          <cell r="B4" t="str">
            <v>Наименование показателя</v>
          </cell>
          <cell r="C4" t="str">
            <v>Единицы измерения</v>
          </cell>
          <cell r="D4" t="str">
            <v>Всего</v>
          </cell>
        </row>
        <row r="5">
          <cell r="D5" t="str">
            <v>Всего</v>
          </cell>
          <cell r="E5" t="str">
            <v>Всего</v>
          </cell>
          <cell r="F5">
            <v>0</v>
          </cell>
          <cell r="G5">
            <v>0</v>
          </cell>
        </row>
        <row r="6">
          <cell r="D6">
            <v>2010</v>
          </cell>
          <cell r="E6">
            <v>2011</v>
          </cell>
          <cell r="F6">
            <v>2010</v>
          </cell>
          <cell r="G6">
            <v>2011</v>
          </cell>
        </row>
        <row r="7">
          <cell r="A7">
            <v>1</v>
          </cell>
          <cell r="B7">
            <v>2</v>
          </cell>
          <cell r="C7">
            <v>3</v>
          </cell>
          <cell r="D7">
            <v>4</v>
          </cell>
          <cell r="E7">
            <v>5</v>
          </cell>
          <cell r="F7">
            <v>6</v>
          </cell>
          <cell r="G7">
            <v>7</v>
          </cell>
        </row>
        <row r="8">
          <cell r="A8" t="str">
            <v>1.</v>
          </cell>
          <cell r="B8" t="str">
            <v xml:space="preserve">Тариф покупки тепловой энергии </v>
          </cell>
          <cell r="C8" t="str">
            <v>руб/Гкал</v>
          </cell>
          <cell r="D8" t="e">
            <v>#NAME?</v>
          </cell>
          <cell r="E8" t="e">
            <v>#NAME?</v>
          </cell>
          <cell r="F8" t="e">
            <v>#NAME?</v>
          </cell>
          <cell r="G8" t="e">
            <v>#NAME?</v>
          </cell>
        </row>
        <row r="9">
          <cell r="A9" t="str">
            <v>1.1.</v>
          </cell>
          <cell r="B9" t="str">
            <v>Бюджетные потребители</v>
          </cell>
          <cell r="C9" t="str">
            <v>руб/Гкал</v>
          </cell>
          <cell r="D9" t="e">
            <v>#NAME?</v>
          </cell>
          <cell r="E9" t="e">
            <v>#NAME?</v>
          </cell>
          <cell r="F9" t="e">
            <v>#NAME?</v>
          </cell>
          <cell r="G9" t="e">
            <v>#NAME?</v>
          </cell>
        </row>
        <row r="10">
          <cell r="A10" t="str">
            <v>1.2.</v>
          </cell>
          <cell r="B10" t="str">
            <v xml:space="preserve">Прочие потребители </v>
          </cell>
          <cell r="C10" t="str">
            <v>руб/Гкал</v>
          </cell>
          <cell r="D10" t="e">
            <v>#NAME?</v>
          </cell>
          <cell r="E10" t="e">
            <v>#NAME?</v>
          </cell>
          <cell r="F10" t="e">
            <v>#NAME?</v>
          </cell>
          <cell r="G10" t="e">
            <v>#NAME?</v>
          </cell>
        </row>
        <row r="11">
          <cell r="A11" t="str">
            <v>2.</v>
          </cell>
          <cell r="B11" t="str">
            <v>Отпуск тепловой энергии собственным потребителям в сеть ЭСО без отпуска с коллекторов</v>
          </cell>
          <cell r="C11" t="str">
            <v>тыс.Гкал</v>
          </cell>
          <cell r="D11" t="e">
            <v>#NAME?</v>
          </cell>
          <cell r="E11" t="e">
            <v>#NAME?</v>
          </cell>
          <cell r="F11" t="e">
            <v>#NAME?</v>
          </cell>
          <cell r="G11" t="e">
            <v>#NAME?</v>
          </cell>
        </row>
        <row r="12">
          <cell r="A12" t="str">
            <v>2.1.</v>
          </cell>
          <cell r="B12" t="str">
            <v>в виде горячей воды</v>
          </cell>
          <cell r="C12" t="str">
            <v>тыс.Гкал</v>
          </cell>
          <cell r="D12" t="e">
            <v>#NAME?</v>
          </cell>
          <cell r="E12" t="e">
            <v>#NAME?</v>
          </cell>
          <cell r="F12" t="e">
            <v>#NAME?</v>
          </cell>
          <cell r="G12" t="e">
            <v>#NAME?</v>
          </cell>
        </row>
        <row r="13">
          <cell r="A13" t="str">
            <v>2.2.</v>
          </cell>
          <cell r="B13" t="str">
            <v>в виде пара</v>
          </cell>
          <cell r="C13" t="str">
            <v>тыс.Гкал</v>
          </cell>
          <cell r="D13" t="e">
            <v>#NAME?</v>
          </cell>
          <cell r="E13" t="e">
            <v>#NAME?</v>
          </cell>
          <cell r="F13" t="e">
            <v>#NAME?</v>
          </cell>
          <cell r="G13" t="e">
            <v>#NAME?</v>
          </cell>
        </row>
        <row r="14">
          <cell r="A14" t="str">
            <v>3.</v>
          </cell>
          <cell r="B14" t="str">
            <v xml:space="preserve">Потери тепловой энергии </v>
          </cell>
          <cell r="C14" t="str">
            <v>%</v>
          </cell>
          <cell r="D14" t="e">
            <v>#NAME?</v>
          </cell>
          <cell r="E14" t="e">
            <v>#NAME?</v>
          </cell>
          <cell r="F14" t="e">
            <v>#NAME?</v>
          </cell>
          <cell r="G14" t="e">
            <v>#NAME?</v>
          </cell>
        </row>
        <row r="15">
          <cell r="A15" t="str">
            <v>3.1.</v>
          </cell>
          <cell r="B15" t="str">
            <v>в водяных тепловых сетях</v>
          </cell>
          <cell r="C15" t="str">
            <v>%</v>
          </cell>
          <cell r="D15" t="e">
            <v>#NAME?</v>
          </cell>
          <cell r="E15" t="e">
            <v>#NAME?</v>
          </cell>
          <cell r="F15" t="e">
            <v>#NAME?</v>
          </cell>
          <cell r="G15" t="e">
            <v>#NAME?</v>
          </cell>
        </row>
        <row r="16">
          <cell r="A16" t="str">
            <v>3.2.</v>
          </cell>
          <cell r="B16" t="str">
            <v>в паровых тепловых сетях</v>
          </cell>
          <cell r="C16" t="str">
            <v>%</v>
          </cell>
          <cell r="D16" t="e">
            <v>#NAME?</v>
          </cell>
          <cell r="E16" t="e">
            <v>#NAME?</v>
          </cell>
          <cell r="F16" t="e">
            <v>#NAME?</v>
          </cell>
          <cell r="G16" t="e">
            <v>#NAME?</v>
          </cell>
        </row>
        <row r="17">
          <cell r="A17" t="str">
            <v>4.</v>
          </cell>
          <cell r="B17" t="str">
            <v>Затраты (расходы) на компенсацию потерь</v>
          </cell>
          <cell r="C17" t="str">
            <v>тыс.руб.</v>
          </cell>
          <cell r="D17" t="e">
            <v>#NAME?</v>
          </cell>
          <cell r="E17" t="e">
            <v>#NAME?</v>
          </cell>
          <cell r="F17" t="e">
            <v>#NAME?</v>
          </cell>
          <cell r="G17" t="e">
            <v>#NAME?</v>
          </cell>
        </row>
        <row r="18">
          <cell r="A18" t="str">
            <v>4.1.</v>
          </cell>
          <cell r="B18" t="str">
            <v>в водяных тепловых сетях</v>
          </cell>
          <cell r="C18" t="str">
            <v>тыс.руб.</v>
          </cell>
          <cell r="D18" t="e">
            <v>#NAME?</v>
          </cell>
          <cell r="E18" t="e">
            <v>#NAME?</v>
          </cell>
          <cell r="F18" t="e">
            <v>#NAME?</v>
          </cell>
          <cell r="G18" t="e">
            <v>#NAME?</v>
          </cell>
        </row>
        <row r="19">
          <cell r="A19" t="str">
            <v>4.2.</v>
          </cell>
          <cell r="B19" t="str">
            <v>в паровых тепловх сетях</v>
          </cell>
          <cell r="C19" t="str">
            <v>тыс.руб.</v>
          </cell>
          <cell r="D19" t="e">
            <v>#NAME?</v>
          </cell>
          <cell r="E19" t="e">
            <v>#NAME?</v>
          </cell>
          <cell r="F19" t="e">
            <v>#NAME?</v>
          </cell>
          <cell r="G19" t="e">
            <v>#NAME?</v>
          </cell>
        </row>
        <row r="20">
          <cell r="A20" t="str">
            <v>5.</v>
          </cell>
          <cell r="B20" t="str">
            <v>Ставка на оплату технологического расхода (потерь ) тепловой энергии на ее передачу по сетям</v>
          </cell>
          <cell r="C20" t="str">
            <v>руб./Гкал</v>
          </cell>
          <cell r="D20" t="e">
            <v>#NAME?</v>
          </cell>
          <cell r="E20" t="e">
            <v>#NAME?</v>
          </cell>
          <cell r="F20" t="e">
            <v>#NAME?</v>
          </cell>
          <cell r="G20" t="e">
            <v>#NAME?</v>
          </cell>
        </row>
        <row r="21">
          <cell r="A21" t="str">
            <v>5.1.</v>
          </cell>
          <cell r="B21" t="str">
            <v>водяным тепловым сетям</v>
          </cell>
          <cell r="C21" t="str">
            <v>руб./Гкал</v>
          </cell>
          <cell r="D21" t="e">
            <v>#NAME?</v>
          </cell>
          <cell r="E21" t="e">
            <v>#NAME?</v>
          </cell>
          <cell r="F21" t="e">
            <v>#NAME?</v>
          </cell>
          <cell r="G21" t="e">
            <v>#NAME?</v>
          </cell>
        </row>
        <row r="22">
          <cell r="A22" t="str">
            <v>5.2.</v>
          </cell>
          <cell r="B22" t="str">
            <v>паровм тепловым сетям</v>
          </cell>
          <cell r="C22" t="str">
            <v>руб./Гкал</v>
          </cell>
          <cell r="D22" t="e">
            <v>#NAME?</v>
          </cell>
          <cell r="E22" t="e">
            <v>#NAME?</v>
          </cell>
          <cell r="F22" t="e">
            <v>#NAME?</v>
          </cell>
          <cell r="G22" t="e">
            <v>#NAME?</v>
          </cell>
        </row>
      </sheetData>
      <sheetData sheetId="43">
        <row r="1">
          <cell r="E1" t="str">
            <v>Таблица № П1.26.</v>
          </cell>
        </row>
        <row r="2">
          <cell r="A2" t="str">
            <v>Расчет дифференцированных по времени суток ставок платы за электроэнергию по ЭСО (усредненные значения)</v>
          </cell>
        </row>
        <row r="4">
          <cell r="A4" t="str">
            <v>№ п.п.</v>
          </cell>
          <cell r="B4" t="str">
            <v>Наименование показателя</v>
          </cell>
          <cell r="C4" t="str">
            <v>Единицы измерения</v>
          </cell>
          <cell r="D4">
            <v>2010</v>
          </cell>
          <cell r="E4">
            <v>2011</v>
          </cell>
        </row>
        <row r="5">
          <cell r="A5">
            <v>1</v>
          </cell>
          <cell r="B5">
            <v>2</v>
          </cell>
          <cell r="C5">
            <v>3</v>
          </cell>
          <cell r="D5">
            <v>4</v>
          </cell>
          <cell r="E5">
            <v>5</v>
          </cell>
        </row>
        <row r="6">
          <cell r="A6" t="str">
            <v>1.</v>
          </cell>
          <cell r="B6" t="str">
            <v>Полезный отпуск электроэнергии ПЭ (энергоснабжающей организации), всего</v>
          </cell>
          <cell r="C6" t="str">
            <v>млн.кВтч</v>
          </cell>
          <cell r="D6">
            <v>0</v>
          </cell>
          <cell r="E6">
            <v>0</v>
          </cell>
        </row>
        <row r="7">
          <cell r="B7" t="str">
            <v>в том числе:</v>
          </cell>
        </row>
        <row r="8">
          <cell r="A8" t="str">
            <v>1.1.</v>
          </cell>
          <cell r="B8" t="str">
            <v xml:space="preserve"> - в период ночных провалов графика нагрузки;</v>
          </cell>
          <cell r="C8" t="str">
            <v>млн.кВтч</v>
          </cell>
        </row>
        <row r="9">
          <cell r="A9" t="str">
            <v>1.2.</v>
          </cell>
          <cell r="B9" t="str">
            <v xml:space="preserve"> - в часы максимальных (пиковых) нагрузок;</v>
          </cell>
          <cell r="C9" t="str">
            <v>млн.кВтч</v>
          </cell>
        </row>
        <row r="10">
          <cell r="A10" t="str">
            <v>1.3.</v>
          </cell>
          <cell r="B10" t="str">
            <v xml:space="preserve"> - в остальное время суток (полупик). </v>
          </cell>
          <cell r="C10" t="str">
            <v>млн.кВтч</v>
          </cell>
        </row>
        <row r="11">
          <cell r="A11" t="str">
            <v>2.</v>
          </cell>
          <cell r="B11" t="str">
            <v xml:space="preserve">Условно-переменные затраты электроэнергии, отпущенной ГК (энергоснабжающей организацией) </v>
          </cell>
          <cell r="C11" t="str">
            <v>тыс.руб.</v>
          </cell>
          <cell r="D11" t="e">
            <v>#NAME?</v>
          </cell>
          <cell r="E11" t="e">
            <v>#NAME?</v>
          </cell>
        </row>
        <row r="12">
          <cell r="A12" t="str">
            <v>2.1.</v>
          </cell>
          <cell r="B12" t="str">
            <v>в период ночных провалов графика нагрузки</v>
          </cell>
          <cell r="D12" t="e">
            <v>#DIV/0!</v>
          </cell>
          <cell r="E12" t="e">
            <v>#DIV/0!</v>
          </cell>
        </row>
        <row r="13">
          <cell r="A13" t="str">
            <v>3.</v>
          </cell>
          <cell r="B13" t="str">
            <v>Средний одноставочный тариф на электроэнергию по ПЭ (энергоснабжающей организации)</v>
          </cell>
          <cell r="C13" t="str">
            <v>руб/тыс.кВтч</v>
          </cell>
          <cell r="D13" t="e">
            <v>#NAME?</v>
          </cell>
          <cell r="E13" t="e">
            <v>#NAME?</v>
          </cell>
        </row>
        <row r="14">
          <cell r="A14" t="str">
            <v>4.</v>
          </cell>
          <cell r="B14" t="str">
            <v>Тарифная ставка за электроэнергию в ночной зоне - тариф ночь(п.5 / п.2)</v>
          </cell>
          <cell r="C14" t="str">
            <v>руб/тыс.кВтч</v>
          </cell>
          <cell r="D14" t="e">
            <v>#DIV/0!</v>
          </cell>
          <cell r="E14" t="e">
            <v>#DIV/0!</v>
          </cell>
        </row>
        <row r="15">
          <cell r="A15" t="str">
            <v>5.</v>
          </cell>
          <cell r="B15" t="str">
            <v>Тарифная ставка за электроэнергию в полупиковой зоне - тариф полупик (п.8 = п.6)</v>
          </cell>
          <cell r="C15" t="str">
            <v>руб/тыс.кВтч</v>
          </cell>
          <cell r="D15" t="e">
            <v>#NAME?</v>
          </cell>
          <cell r="E15" t="e">
            <v>#NAME?</v>
          </cell>
        </row>
        <row r="16">
          <cell r="A16" t="str">
            <v>6.</v>
          </cell>
          <cell r="B16" t="str">
            <v>Тарифная ставка за электроэнергию в пиковой зоне - тариф пик ((п.6*п.1-п.8*п.4-п.7*п.2)/п.3)</v>
          </cell>
          <cell r="C16" t="str">
            <v>руб/тыс.кВтч</v>
          </cell>
          <cell r="D16" t="e">
            <v>#NAME?</v>
          </cell>
          <cell r="E16" t="e">
            <v>#NAME?</v>
          </cell>
        </row>
      </sheetData>
      <sheetData sheetId="44">
        <row r="1">
          <cell r="AU1" t="str">
            <v>Таблица № П1.27.</v>
          </cell>
        </row>
        <row r="2">
          <cell r="A2" t="str">
            <v>Экономически обоснованные тарифы на электрическую энергию (мощность) по группам потребителей ЭСО</v>
          </cell>
        </row>
        <row r="4">
          <cell r="A4" t="str">
            <v>№</v>
          </cell>
          <cell r="B4" t="str">
            <v>Группа потребителей</v>
          </cell>
          <cell r="C4" t="str">
            <v>Ед.изм.</v>
          </cell>
          <cell r="D4" t="str">
            <v>Базовые потребители</v>
          </cell>
          <cell r="R4" t="str">
            <v>Население</v>
          </cell>
          <cell r="X4" t="str">
            <v>Прочие потребители</v>
          </cell>
          <cell r="AD4" t="str">
            <v>в том числе бюджетные потребители</v>
          </cell>
          <cell r="AJ4" t="str">
            <v>Итого для собственных потребителей</v>
          </cell>
          <cell r="AP4" t="str">
            <v>Потребители по прямым договорам</v>
          </cell>
        </row>
        <row r="5">
          <cell r="K5">
            <v>0</v>
          </cell>
          <cell r="L5">
            <v>0</v>
          </cell>
          <cell r="M5">
            <v>0</v>
          </cell>
          <cell r="N5">
            <v>0</v>
          </cell>
          <cell r="O5">
            <v>0</v>
          </cell>
          <cell r="P5">
            <v>0</v>
          </cell>
        </row>
        <row r="6">
          <cell r="D6" t="str">
            <v>Всего</v>
          </cell>
          <cell r="E6" t="str">
            <v>с шин</v>
          </cell>
          <cell r="F6" t="str">
            <v>ВН</v>
          </cell>
          <cell r="G6" t="str">
            <v>СН1</v>
          </cell>
          <cell r="H6" t="str">
            <v>СН2</v>
          </cell>
          <cell r="I6" t="str">
            <v>НН</v>
          </cell>
          <cell r="K6" t="str">
            <v>Всего</v>
          </cell>
          <cell r="L6" t="str">
            <v>с шин</v>
          </cell>
          <cell r="M6" t="str">
            <v>ВН</v>
          </cell>
          <cell r="N6" t="str">
            <v>СН1</v>
          </cell>
          <cell r="O6" t="str">
            <v>СН2</v>
          </cell>
          <cell r="P6" t="str">
            <v>НН</v>
          </cell>
          <cell r="R6" t="str">
            <v>Всего</v>
          </cell>
          <cell r="S6" t="str">
            <v>с шин</v>
          </cell>
          <cell r="T6" t="str">
            <v>ВН</v>
          </cell>
          <cell r="U6" t="str">
            <v>СН1</v>
          </cell>
          <cell r="V6" t="str">
            <v>СН2</v>
          </cell>
          <cell r="W6" t="str">
            <v>НН</v>
          </cell>
          <cell r="X6" t="str">
            <v>Всего</v>
          </cell>
          <cell r="Y6" t="str">
            <v>с шин</v>
          </cell>
          <cell r="Z6" t="str">
            <v>ВН</v>
          </cell>
          <cell r="AA6" t="str">
            <v>СН1</v>
          </cell>
          <cell r="AB6" t="str">
            <v>СН2</v>
          </cell>
          <cell r="AC6" t="str">
            <v>НН</v>
          </cell>
          <cell r="AD6" t="str">
            <v>Всего</v>
          </cell>
          <cell r="AE6" t="str">
            <v>с шин</v>
          </cell>
          <cell r="AF6" t="str">
            <v>ВН</v>
          </cell>
          <cell r="AG6" t="str">
            <v>СН1</v>
          </cell>
          <cell r="AH6" t="str">
            <v>СН2</v>
          </cell>
          <cell r="AI6" t="str">
            <v>НН</v>
          </cell>
          <cell r="AJ6" t="str">
            <v>Всего</v>
          </cell>
          <cell r="AK6" t="str">
            <v>с шин</v>
          </cell>
          <cell r="AL6" t="str">
            <v>ВН</v>
          </cell>
          <cell r="AM6" t="str">
            <v>СН1</v>
          </cell>
          <cell r="AN6" t="str">
            <v>СН2</v>
          </cell>
          <cell r="AO6" t="str">
            <v>НН</v>
          </cell>
          <cell r="AP6" t="str">
            <v>Всего</v>
          </cell>
          <cell r="AQ6" t="str">
            <v>с шин</v>
          </cell>
          <cell r="AR6" t="str">
            <v>ВН</v>
          </cell>
          <cell r="AS6" t="str">
            <v>СН1</v>
          </cell>
          <cell r="AT6" t="str">
            <v>СН2</v>
          </cell>
          <cell r="AU6" t="str">
            <v>НН</v>
          </cell>
        </row>
        <row r="7">
          <cell r="A7">
            <v>1</v>
          </cell>
          <cell r="B7">
            <v>2</v>
          </cell>
          <cell r="C7">
            <v>3</v>
          </cell>
          <cell r="D7">
            <v>4</v>
          </cell>
          <cell r="E7">
            <v>5</v>
          </cell>
          <cell r="F7">
            <v>6</v>
          </cell>
          <cell r="G7">
            <v>7</v>
          </cell>
          <cell r="H7">
            <v>8</v>
          </cell>
          <cell r="I7">
            <v>9</v>
          </cell>
          <cell r="K7">
            <v>10</v>
          </cell>
          <cell r="L7">
            <v>11</v>
          </cell>
          <cell r="M7">
            <v>12</v>
          </cell>
          <cell r="N7">
            <v>13</v>
          </cell>
          <cell r="O7">
            <v>14</v>
          </cell>
          <cell r="P7">
            <v>15</v>
          </cell>
          <cell r="R7">
            <v>16</v>
          </cell>
          <cell r="S7">
            <v>17</v>
          </cell>
          <cell r="T7">
            <v>18</v>
          </cell>
          <cell r="U7">
            <v>19</v>
          </cell>
          <cell r="V7">
            <v>20</v>
          </cell>
          <cell r="W7">
            <v>21</v>
          </cell>
          <cell r="X7">
            <v>23</v>
          </cell>
          <cell r="Y7">
            <v>24</v>
          </cell>
          <cell r="Z7">
            <v>25</v>
          </cell>
          <cell r="AA7">
            <v>26</v>
          </cell>
          <cell r="AB7">
            <v>27</v>
          </cell>
          <cell r="AC7">
            <v>28</v>
          </cell>
          <cell r="AD7">
            <v>29</v>
          </cell>
          <cell r="AE7">
            <v>30</v>
          </cell>
          <cell r="AF7">
            <v>31</v>
          </cell>
          <cell r="AG7">
            <v>32</v>
          </cell>
          <cell r="AH7">
            <v>33</v>
          </cell>
          <cell r="AI7">
            <v>34</v>
          </cell>
          <cell r="AJ7">
            <v>35</v>
          </cell>
          <cell r="AK7">
            <v>36</v>
          </cell>
          <cell r="AL7">
            <v>37</v>
          </cell>
          <cell r="AM7">
            <v>38</v>
          </cell>
          <cell r="AN7">
            <v>39</v>
          </cell>
          <cell r="AO7">
            <v>40</v>
          </cell>
          <cell r="AP7">
            <v>41</v>
          </cell>
          <cell r="AQ7">
            <v>42</v>
          </cell>
          <cell r="AR7">
            <v>43</v>
          </cell>
          <cell r="AS7">
            <v>44</v>
          </cell>
          <cell r="AT7">
            <v>45</v>
          </cell>
          <cell r="AU7">
            <v>46</v>
          </cell>
        </row>
        <row r="8">
          <cell r="A8" t="str">
            <v>1.</v>
          </cell>
          <cell r="B8" t="str">
            <v>Объем полезного отпуска</v>
          </cell>
          <cell r="C8" t="str">
            <v>млн.кВтч.</v>
          </cell>
          <cell r="D8">
            <v>0</v>
          </cell>
          <cell r="E8">
            <v>0</v>
          </cell>
          <cell r="F8">
            <v>0</v>
          </cell>
          <cell r="G8">
            <v>0</v>
          </cell>
          <cell r="H8">
            <v>0</v>
          </cell>
          <cell r="I8">
            <v>0</v>
          </cell>
          <cell r="K8">
            <v>0</v>
          </cell>
          <cell r="L8">
            <v>0</v>
          </cell>
          <cell r="M8">
            <v>0</v>
          </cell>
          <cell r="N8">
            <v>0</v>
          </cell>
          <cell r="O8">
            <v>0</v>
          </cell>
          <cell r="P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2.</v>
          </cell>
          <cell r="B9" t="str">
            <v>Заявленная мощность</v>
          </cell>
          <cell r="C9" t="str">
            <v>МВт</v>
          </cell>
          <cell r="D9">
            <v>0</v>
          </cell>
          <cell r="E9">
            <v>0</v>
          </cell>
          <cell r="F9">
            <v>0</v>
          </cell>
          <cell r="G9">
            <v>0</v>
          </cell>
          <cell r="H9">
            <v>0</v>
          </cell>
          <cell r="I9">
            <v>0</v>
          </cell>
          <cell r="K9">
            <v>0</v>
          </cell>
          <cell r="L9">
            <v>0</v>
          </cell>
          <cell r="M9">
            <v>0</v>
          </cell>
          <cell r="N9">
            <v>0</v>
          </cell>
          <cell r="O9">
            <v>0</v>
          </cell>
          <cell r="P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1">
          <cell r="A11" t="str">
            <v>3.</v>
          </cell>
          <cell r="B11" t="str">
            <v>Тариф на покупку электрической энергии</v>
          </cell>
          <cell r="C11" t="str">
            <v>руб/МВтч</v>
          </cell>
          <cell r="D11" t="e">
            <v>#NAME?</v>
          </cell>
          <cell r="E11" t="e">
            <v>#NAME?</v>
          </cell>
          <cell r="F11" t="e">
            <v>#NAME?</v>
          </cell>
          <cell r="G11" t="e">
            <v>#NAME?</v>
          </cell>
          <cell r="H11" t="e">
            <v>#NAME?</v>
          </cell>
          <cell r="I11" t="e">
            <v>#NAME?</v>
          </cell>
          <cell r="K11" t="e">
            <v>#NAME?</v>
          </cell>
          <cell r="L11" t="e">
            <v>#NAME?</v>
          </cell>
          <cell r="M11" t="e">
            <v>#NAME?</v>
          </cell>
          <cell r="N11" t="e">
            <v>#NAME?</v>
          </cell>
          <cell r="O11" t="e">
            <v>#NAME?</v>
          </cell>
          <cell r="P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t="e">
            <v>#NAME?</v>
          </cell>
          <cell r="AC11" t="e">
            <v>#NAME?</v>
          </cell>
          <cell r="AD11" t="e">
            <v>#NAME?</v>
          </cell>
          <cell r="AE11" t="e">
            <v>#NAME?</v>
          </cell>
          <cell r="AF11" t="e">
            <v>#NAME?</v>
          </cell>
          <cell r="AG11" t="e">
            <v>#NAME?</v>
          </cell>
          <cell r="AH11" t="e">
            <v>#NAME?</v>
          </cell>
          <cell r="AI11" t="e">
            <v>#NAME?</v>
          </cell>
          <cell r="AJ11" t="e">
            <v>#NAME?</v>
          </cell>
          <cell r="AK11" t="e">
            <v>#NAME?</v>
          </cell>
          <cell r="AL11" t="e">
            <v>#NAME?</v>
          </cell>
          <cell r="AM11" t="e">
            <v>#NAME?</v>
          </cell>
          <cell r="AN11" t="e">
            <v>#NAME?</v>
          </cell>
          <cell r="AO11" t="e">
            <v>#NAME?</v>
          </cell>
        </row>
        <row r="12">
          <cell r="A12" t="str">
            <v>3.1.</v>
          </cell>
          <cell r="B12" t="str">
            <v>Ставка за мощность</v>
          </cell>
          <cell r="C12" t="str">
            <v>руб/Мвтмес</v>
          </cell>
          <cell r="E12" t="e">
            <v>#NAME?</v>
          </cell>
          <cell r="F12" t="e">
            <v>#NAME?</v>
          </cell>
          <cell r="G12" t="e">
            <v>#NAME?</v>
          </cell>
          <cell r="H12" t="e">
            <v>#NAME?</v>
          </cell>
          <cell r="I12" t="e">
            <v>#NAME?</v>
          </cell>
          <cell r="L12" t="e">
            <v>#NAME?</v>
          </cell>
          <cell r="M12" t="e">
            <v>#NAME?</v>
          </cell>
          <cell r="N12" t="e">
            <v>#NAME?</v>
          </cell>
          <cell r="O12" t="e">
            <v>#NAME?</v>
          </cell>
          <cell r="P12" t="e">
            <v>#NAME?</v>
          </cell>
          <cell r="S12" t="e">
            <v>#NAME?</v>
          </cell>
          <cell r="T12" t="e">
            <v>#NAME?</v>
          </cell>
          <cell r="U12" t="e">
            <v>#NAME?</v>
          </cell>
          <cell r="V12" t="e">
            <v>#NAME?</v>
          </cell>
          <cell r="W12" t="e">
            <v>#NAME?</v>
          </cell>
          <cell r="Y12" t="e">
            <v>#NAME?</v>
          </cell>
          <cell r="Z12" t="e">
            <v>#NAME?</v>
          </cell>
          <cell r="AA12" t="e">
            <v>#NAME?</v>
          </cell>
          <cell r="AB12" t="e">
            <v>#NAME?</v>
          </cell>
          <cell r="AC12" t="e">
            <v>#NAME?</v>
          </cell>
          <cell r="AE12" t="e">
            <v>#NAME?</v>
          </cell>
          <cell r="AF12" t="e">
            <v>#NAME?</v>
          </cell>
          <cell r="AG12" t="e">
            <v>#NAME?</v>
          </cell>
          <cell r="AH12" t="e">
            <v>#NAME?</v>
          </cell>
          <cell r="AI12" t="e">
            <v>#NAME?</v>
          </cell>
        </row>
        <row r="13">
          <cell r="A13" t="str">
            <v>3.2.</v>
          </cell>
          <cell r="B13" t="str">
            <v>Ставка за энергию</v>
          </cell>
          <cell r="C13" t="str">
            <v>руб/МВтч</v>
          </cell>
          <cell r="E13" t="e">
            <v>#NAME?</v>
          </cell>
          <cell r="F13" t="e">
            <v>#NAME?</v>
          </cell>
          <cell r="G13" t="e">
            <v>#NAME?</v>
          </cell>
          <cell r="H13" t="e">
            <v>#NAME?</v>
          </cell>
          <cell r="I13" t="e">
            <v>#NAME?</v>
          </cell>
          <cell r="L13" t="e">
            <v>#NAME?</v>
          </cell>
          <cell r="M13" t="e">
            <v>#NAME?</v>
          </cell>
          <cell r="N13" t="e">
            <v>#NAME?</v>
          </cell>
          <cell r="O13" t="e">
            <v>#NAME?</v>
          </cell>
          <cell r="P13" t="e">
            <v>#NAME?</v>
          </cell>
          <cell r="S13" t="e">
            <v>#NAME?</v>
          </cell>
          <cell r="T13" t="e">
            <v>#NAME?</v>
          </cell>
          <cell r="U13" t="e">
            <v>#NAME?</v>
          </cell>
          <cell r="V13" t="e">
            <v>#NAME?</v>
          </cell>
          <cell r="W13" t="e">
            <v>#NAME?</v>
          </cell>
          <cell r="Y13" t="e">
            <v>#NAME?</v>
          </cell>
          <cell r="Z13" t="e">
            <v>#NAME?</v>
          </cell>
          <cell r="AA13" t="e">
            <v>#NAME?</v>
          </cell>
          <cell r="AB13" t="e">
            <v>#NAME?</v>
          </cell>
          <cell r="AC13" t="e">
            <v>#NAME?</v>
          </cell>
          <cell r="AE13" t="e">
            <v>#NAME?</v>
          </cell>
          <cell r="AF13" t="e">
            <v>#NAME?</v>
          </cell>
          <cell r="AG13" t="e">
            <v>#NAME?</v>
          </cell>
          <cell r="AH13" t="e">
            <v>#NAME?</v>
          </cell>
          <cell r="AI13" t="e">
            <v>#NAME?</v>
          </cell>
        </row>
        <row r="15">
          <cell r="A15" t="str">
            <v>4.</v>
          </cell>
          <cell r="B15" t="str">
            <v xml:space="preserve">Стоимость единицы услуг </v>
          </cell>
          <cell r="C15" t="str">
            <v>руб/МВтч</v>
          </cell>
          <cell r="D15" t="e">
            <v>#NAME?</v>
          </cell>
          <cell r="F15" t="e">
            <v>#DIV/0!</v>
          </cell>
          <cell r="G15" t="e">
            <v>#DIV/0!</v>
          </cell>
          <cell r="H15" t="e">
            <v>#DIV/0!</v>
          </cell>
          <cell r="I15" t="e">
            <v>#DIV/0!</v>
          </cell>
          <cell r="K15" t="e">
            <v>#NAME?</v>
          </cell>
          <cell r="M15" t="e">
            <v>#NAME?</v>
          </cell>
          <cell r="N15" t="e">
            <v>#NAME?</v>
          </cell>
          <cell r="O15" t="e">
            <v>#NAME?</v>
          </cell>
          <cell r="P15" t="e">
            <v>#NAME?</v>
          </cell>
          <cell r="R15" t="e">
            <v>#NAME?</v>
          </cell>
          <cell r="S15">
            <v>0</v>
          </cell>
          <cell r="T15" t="e">
            <v>#NAME?</v>
          </cell>
          <cell r="U15" t="e">
            <v>#NAME?</v>
          </cell>
          <cell r="V15" t="e">
            <v>#NAME?</v>
          </cell>
          <cell r="W15" t="e">
            <v>#NAME?</v>
          </cell>
          <cell r="X15" t="e">
            <v>#NAME?</v>
          </cell>
          <cell r="Z15" t="e">
            <v>#NAME?</v>
          </cell>
          <cell r="AA15" t="e">
            <v>#NAME?</v>
          </cell>
          <cell r="AB15" t="e">
            <v>#NAME?</v>
          </cell>
          <cell r="AC15" t="e">
            <v>#NAME?</v>
          </cell>
          <cell r="AD15" t="e">
            <v>#NAME?</v>
          </cell>
          <cell r="AF15" t="e">
            <v>#NAME?</v>
          </cell>
          <cell r="AG15" t="e">
            <v>#NAME?</v>
          </cell>
          <cell r="AH15" t="e">
            <v>#NAME?</v>
          </cell>
          <cell r="AI15" t="e">
            <v>#NAME?</v>
          </cell>
          <cell r="AJ15" t="e">
            <v>#NAME?</v>
          </cell>
          <cell r="AL15" t="e">
            <v>#NAME?</v>
          </cell>
          <cell r="AM15" t="e">
            <v>#NAME?</v>
          </cell>
          <cell r="AN15" t="e">
            <v>#NAME?</v>
          </cell>
          <cell r="AO15" t="e">
            <v>#NAME?</v>
          </cell>
          <cell r="AP15" t="e">
            <v>#NAME?</v>
          </cell>
          <cell r="AR15" t="e">
            <v>#NAME?</v>
          </cell>
          <cell r="AS15" t="e">
            <v>#NAME?</v>
          </cell>
          <cell r="AT15" t="e">
            <v>#NAME?</v>
          </cell>
          <cell r="AU15" t="e">
            <v>#NAME?</v>
          </cell>
        </row>
        <row r="16">
          <cell r="A16" t="str">
            <v>4.1.</v>
          </cell>
          <cell r="B16" t="str">
            <v>Плата за услуги по передаче электрической энергии</v>
          </cell>
          <cell r="C16" t="str">
            <v>руб/МВтч</v>
          </cell>
          <cell r="F16" t="e">
            <v>#DIV/0!</v>
          </cell>
          <cell r="G16" t="e">
            <v>#DIV/0!</v>
          </cell>
          <cell r="H16" t="e">
            <v>#DIV/0!</v>
          </cell>
          <cell r="I16" t="e">
            <v>#DIV/0!</v>
          </cell>
          <cell r="M16" t="e">
            <v>#NAME?</v>
          </cell>
          <cell r="N16" t="e">
            <v>#NAME?</v>
          </cell>
          <cell r="O16" t="e">
            <v>#NAME?</v>
          </cell>
          <cell r="P16" t="e">
            <v>#NAME?</v>
          </cell>
          <cell r="T16" t="e">
            <v>#NAME?</v>
          </cell>
          <cell r="U16" t="e">
            <v>#NAME?</v>
          </cell>
          <cell r="V16" t="e">
            <v>#NAME?</v>
          </cell>
          <cell r="W16" t="e">
            <v>#NAME?</v>
          </cell>
          <cell r="Z16" t="e">
            <v>#NAME?</v>
          </cell>
          <cell r="AA16" t="e">
            <v>#NAME?</v>
          </cell>
          <cell r="AB16" t="e">
            <v>#NAME?</v>
          </cell>
          <cell r="AC16" t="e">
            <v>#NAME?</v>
          </cell>
          <cell r="AF16" t="e">
            <v>#NAME?</v>
          </cell>
          <cell r="AG16" t="e">
            <v>#NAME?</v>
          </cell>
          <cell r="AH16" t="e">
            <v>#NAME?</v>
          </cell>
          <cell r="AI16" t="e">
            <v>#NAME?</v>
          </cell>
          <cell r="AL16" t="e">
            <v>#NAME?</v>
          </cell>
          <cell r="AM16" t="e">
            <v>#NAME?</v>
          </cell>
          <cell r="AN16" t="e">
            <v>#NAME?</v>
          </cell>
          <cell r="AO16" t="e">
            <v>#NAME?</v>
          </cell>
          <cell r="AR16" t="e">
            <v>#NAME?</v>
          </cell>
          <cell r="AS16" t="e">
            <v>#NAME?</v>
          </cell>
          <cell r="AT16" t="e">
            <v>#NAME?</v>
          </cell>
          <cell r="AU16" t="e">
            <v>#NAME?</v>
          </cell>
        </row>
        <row r="17">
          <cell r="A17" t="str">
            <v>4.1.1.</v>
          </cell>
          <cell r="B17" t="str">
            <v>Ставка на содержание электросетей</v>
          </cell>
          <cell r="C17" t="str">
            <v>руб/МВтч</v>
          </cell>
          <cell r="F17" t="e">
            <v>#DIV/0!</v>
          </cell>
          <cell r="G17" t="e">
            <v>#DIV/0!</v>
          </cell>
          <cell r="H17" t="e">
            <v>#DIV/0!</v>
          </cell>
          <cell r="I17" t="e">
            <v>#DIV/0!</v>
          </cell>
          <cell r="M17" t="e">
            <v>#NAME?</v>
          </cell>
          <cell r="N17" t="e">
            <v>#NAME?</v>
          </cell>
          <cell r="O17" t="e">
            <v>#NAME?</v>
          </cell>
          <cell r="P17" t="e">
            <v>#NAME?</v>
          </cell>
          <cell r="T17" t="e">
            <v>#NAME?</v>
          </cell>
          <cell r="U17" t="e">
            <v>#NAME?</v>
          </cell>
          <cell r="V17" t="e">
            <v>#NAME?</v>
          </cell>
          <cell r="W17" t="e">
            <v>#NAME?</v>
          </cell>
          <cell r="Z17" t="e">
            <v>#NAME?</v>
          </cell>
          <cell r="AA17" t="e">
            <v>#NAME?</v>
          </cell>
          <cell r="AB17" t="e">
            <v>#NAME?</v>
          </cell>
          <cell r="AC17" t="e">
            <v>#NAME?</v>
          </cell>
          <cell r="AF17" t="e">
            <v>#NAME?</v>
          </cell>
          <cell r="AG17" t="e">
            <v>#NAME?</v>
          </cell>
          <cell r="AH17" t="e">
            <v>#NAME?</v>
          </cell>
          <cell r="AI17" t="e">
            <v>#NAME?</v>
          </cell>
          <cell r="AL17" t="e">
            <v>#NAME?</v>
          </cell>
          <cell r="AM17" t="e">
            <v>#NAME?</v>
          </cell>
          <cell r="AN17" t="e">
            <v>#NAME?</v>
          </cell>
          <cell r="AO17" t="e">
            <v>#NAME?</v>
          </cell>
          <cell r="AR17" t="e">
            <v>#NAME?</v>
          </cell>
          <cell r="AS17" t="e">
            <v>#NAME?</v>
          </cell>
          <cell r="AT17" t="e">
            <v>#NAME?</v>
          </cell>
          <cell r="AU17" t="e">
            <v>#NAME?</v>
          </cell>
        </row>
        <row r="18">
          <cell r="A18" t="str">
            <v>4.1.1.1.</v>
          </cell>
          <cell r="B18" t="str">
            <v>Ставка на содержание электросетей</v>
          </cell>
          <cell r="C18" t="str">
            <v>руб/Мвтгод</v>
          </cell>
          <cell r="F18" t="e">
            <v>#DIV/0!</v>
          </cell>
          <cell r="G18" t="e">
            <v>#DIV/0!</v>
          </cell>
          <cell r="H18" t="e">
            <v>#DIV/0!</v>
          </cell>
          <cell r="I18" t="e">
            <v>#DIV/0!</v>
          </cell>
          <cell r="M18" t="e">
            <v>#DIV/0!</v>
          </cell>
          <cell r="N18" t="e">
            <v>#DIV/0!</v>
          </cell>
          <cell r="O18" t="e">
            <v>#DIV/0!</v>
          </cell>
          <cell r="P18" t="e">
            <v>#DIV/0!</v>
          </cell>
          <cell r="T18" t="e">
            <v>#DIV/0!</v>
          </cell>
          <cell r="U18" t="e">
            <v>#DIV/0!</v>
          </cell>
          <cell r="V18" t="e">
            <v>#DIV/0!</v>
          </cell>
          <cell r="W18" t="e">
            <v>#DIV/0!</v>
          </cell>
          <cell r="Z18" t="e">
            <v>#DIV/0!</v>
          </cell>
          <cell r="AA18" t="e">
            <v>#DIV/0!</v>
          </cell>
          <cell r="AB18" t="e">
            <v>#DIV/0!</v>
          </cell>
          <cell r="AC18" t="e">
            <v>#DIV/0!</v>
          </cell>
          <cell r="AF18" t="e">
            <v>#DIV/0!</v>
          </cell>
          <cell r="AG18" t="e">
            <v>#DIV/0!</v>
          </cell>
          <cell r="AH18" t="e">
            <v>#DIV/0!</v>
          </cell>
          <cell r="AI18" t="e">
            <v>#DIV/0!</v>
          </cell>
          <cell r="AL18" t="e">
            <v>#DIV/0!</v>
          </cell>
          <cell r="AM18" t="e">
            <v>#DIV/0!</v>
          </cell>
          <cell r="AN18" t="e">
            <v>#DIV/0!</v>
          </cell>
          <cell r="AO18" t="e">
            <v>#DIV/0!</v>
          </cell>
          <cell r="AR18" t="e">
            <v>#DIV/0!</v>
          </cell>
          <cell r="AS18" t="e">
            <v>#DIV/0!</v>
          </cell>
          <cell r="AT18" t="e">
            <v>#DIV/0!</v>
          </cell>
          <cell r="AU18" t="e">
            <v>#DIV/0!</v>
          </cell>
        </row>
        <row r="19">
          <cell r="A19" t="str">
            <v>4.1.2.</v>
          </cell>
          <cell r="B19" t="str">
            <v>Ставка по оплате потерь</v>
          </cell>
          <cell r="C19" t="str">
            <v>руб/МВтч</v>
          </cell>
          <cell r="F19" t="e">
            <v>#NAME?</v>
          </cell>
          <cell r="G19" t="e">
            <v>#NAME?</v>
          </cell>
          <cell r="H19" t="e">
            <v>#NAME?</v>
          </cell>
          <cell r="I19" t="e">
            <v>#NAME?</v>
          </cell>
          <cell r="M19" t="e">
            <v>#NAME?</v>
          </cell>
          <cell r="N19" t="e">
            <v>#NAME?</v>
          </cell>
          <cell r="O19" t="e">
            <v>#NAME?</v>
          </cell>
          <cell r="P19" t="e">
            <v>#NAME?</v>
          </cell>
          <cell r="T19" t="e">
            <v>#NAME?</v>
          </cell>
          <cell r="U19" t="e">
            <v>#NAME?</v>
          </cell>
          <cell r="V19" t="e">
            <v>#NAME?</v>
          </cell>
          <cell r="W19" t="e">
            <v>#NAME?</v>
          </cell>
          <cell r="Z19" t="e">
            <v>#NAME?</v>
          </cell>
          <cell r="AA19" t="e">
            <v>#NAME?</v>
          </cell>
          <cell r="AB19" t="e">
            <v>#NAME?</v>
          </cell>
          <cell r="AC19" t="e">
            <v>#NAME?</v>
          </cell>
          <cell r="AF19" t="e">
            <v>#NAME?</v>
          </cell>
          <cell r="AG19" t="e">
            <v>#NAME?</v>
          </cell>
          <cell r="AH19" t="e">
            <v>#NAME?</v>
          </cell>
          <cell r="AI19" t="e">
            <v>#NAME?</v>
          </cell>
          <cell r="AL19" t="e">
            <v>#NAME?</v>
          </cell>
          <cell r="AM19" t="e">
            <v>#NAME?</v>
          </cell>
          <cell r="AN19" t="e">
            <v>#NAME?</v>
          </cell>
          <cell r="AO19" t="e">
            <v>#NAME?</v>
          </cell>
          <cell r="AR19" t="e">
            <v>#NAME?</v>
          </cell>
          <cell r="AS19" t="e">
            <v>#NAME?</v>
          </cell>
          <cell r="AT19" t="e">
            <v>#NAME?</v>
          </cell>
          <cell r="AU19" t="e">
            <v>#NAME?</v>
          </cell>
        </row>
        <row r="21">
          <cell r="A21" t="str">
            <v>4.2.</v>
          </cell>
          <cell r="B21" t="str">
            <v>Услуги РАО "ЕЭС России",ФСК, СО ЦДУ, ЗАО "ЦРР ФОРЭМ", НП "АТС"</v>
          </cell>
          <cell r="C21" t="str">
            <v>руб/МВт.ч</v>
          </cell>
          <cell r="F21" t="e">
            <v>#DIV/0!</v>
          </cell>
          <cell r="G21" t="e">
            <v>#DIV/0!</v>
          </cell>
          <cell r="H21" t="e">
            <v>#DIV/0!</v>
          </cell>
          <cell r="I21" t="e">
            <v>#DIV/0!</v>
          </cell>
          <cell r="M21" t="e">
            <v>#DIV/0!</v>
          </cell>
          <cell r="N21" t="e">
            <v>#DIV/0!</v>
          </cell>
          <cell r="O21" t="e">
            <v>#DIV/0!</v>
          </cell>
          <cell r="P21" t="e">
            <v>#DIV/0!</v>
          </cell>
          <cell r="T21" t="e">
            <v>#DIV/0!</v>
          </cell>
          <cell r="U21" t="e">
            <v>#DIV/0!</v>
          </cell>
          <cell r="V21" t="e">
            <v>#DIV/0!</v>
          </cell>
          <cell r="W21" t="e">
            <v>#DIV/0!</v>
          </cell>
          <cell r="Z21" t="e">
            <v>#DIV/0!</v>
          </cell>
          <cell r="AA21" t="e">
            <v>#DIV/0!</v>
          </cell>
          <cell r="AB21" t="e">
            <v>#DIV/0!</v>
          </cell>
          <cell r="AC21" t="e">
            <v>#DIV/0!</v>
          </cell>
          <cell r="AF21" t="e">
            <v>#DIV/0!</v>
          </cell>
          <cell r="AG21" t="e">
            <v>#DIV/0!</v>
          </cell>
          <cell r="AH21" t="e">
            <v>#DIV/0!</v>
          </cell>
          <cell r="AI21" t="e">
            <v>#DIV/0!</v>
          </cell>
          <cell r="AL21" t="e">
            <v>#DIV/0!</v>
          </cell>
          <cell r="AM21" t="e">
            <v>#DIV/0!</v>
          </cell>
          <cell r="AN21" t="e">
            <v>#DIV/0!</v>
          </cell>
          <cell r="AO21" t="e">
            <v>#DIV/0!</v>
          </cell>
        </row>
        <row r="23">
          <cell r="A23" t="str">
            <v>5.</v>
          </cell>
          <cell r="B23" t="str">
            <v>Средний одноставочный тариф п.3 + п.4</v>
          </cell>
          <cell r="C23" t="str">
            <v>руб/МВтч</v>
          </cell>
          <cell r="D23" t="e">
            <v>#NAME?</v>
          </cell>
          <cell r="E23">
            <v>0</v>
          </cell>
          <cell r="F23">
            <v>0</v>
          </cell>
          <cell r="G23">
            <v>0</v>
          </cell>
          <cell r="H23">
            <v>0</v>
          </cell>
          <cell r="I23">
            <v>0</v>
          </cell>
          <cell r="K23" t="e">
            <v>#NAME?</v>
          </cell>
          <cell r="L23">
            <v>0</v>
          </cell>
          <cell r="M23">
            <v>0</v>
          </cell>
          <cell r="N23">
            <v>0</v>
          </cell>
          <cell r="O23">
            <v>0</v>
          </cell>
          <cell r="P23">
            <v>0</v>
          </cell>
          <cell r="R23" t="e">
            <v>#NAME?</v>
          </cell>
          <cell r="S23">
            <v>0</v>
          </cell>
          <cell r="T23">
            <v>0</v>
          </cell>
          <cell r="U23">
            <v>0</v>
          </cell>
          <cell r="V23">
            <v>0</v>
          </cell>
          <cell r="W23">
            <v>0</v>
          </cell>
          <cell r="X23" t="e">
            <v>#NAME?</v>
          </cell>
          <cell r="Y23">
            <v>0</v>
          </cell>
          <cell r="Z23">
            <v>0</v>
          </cell>
          <cell r="AA23">
            <v>0</v>
          </cell>
          <cell r="AB23">
            <v>0</v>
          </cell>
          <cell r="AC23">
            <v>0</v>
          </cell>
          <cell r="AD23" t="e">
            <v>#NAME?</v>
          </cell>
          <cell r="AE23">
            <v>0</v>
          </cell>
          <cell r="AF23">
            <v>0</v>
          </cell>
          <cell r="AG23">
            <v>0</v>
          </cell>
          <cell r="AH23">
            <v>0</v>
          </cell>
          <cell r="AI23">
            <v>0</v>
          </cell>
          <cell r="AJ23" t="e">
            <v>#NAME?</v>
          </cell>
          <cell r="AK23" t="e">
            <v>#NAME?</v>
          </cell>
          <cell r="AL23" t="e">
            <v>#NAME?</v>
          </cell>
          <cell r="AM23" t="e">
            <v>#NAME?</v>
          </cell>
          <cell r="AN23" t="e">
            <v>#NAME?</v>
          </cell>
          <cell r="AO23" t="e">
            <v>#NAME?</v>
          </cell>
          <cell r="AP23" t="e">
            <v>#NAME?</v>
          </cell>
          <cell r="AR23">
            <v>0</v>
          </cell>
          <cell r="AS23">
            <v>0</v>
          </cell>
          <cell r="AT23">
            <v>0</v>
          </cell>
          <cell r="AU23">
            <v>0</v>
          </cell>
        </row>
        <row r="24">
          <cell r="A24" t="str">
            <v>5.1.</v>
          </cell>
          <cell r="B24" t="str">
            <v xml:space="preserve">Плата за мощность п.3.1.+ п.4.1.1 </v>
          </cell>
          <cell r="C24" t="str">
            <v>руб/Мвтгод</v>
          </cell>
          <cell r="D24">
            <v>0</v>
          </cell>
          <cell r="E24">
            <v>0</v>
          </cell>
          <cell r="F24">
            <v>0</v>
          </cell>
          <cell r="G24">
            <v>0</v>
          </cell>
          <cell r="H24">
            <v>0</v>
          </cell>
          <cell r="I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R24">
            <v>0</v>
          </cell>
          <cell r="AS24">
            <v>0</v>
          </cell>
          <cell r="AT24">
            <v>0</v>
          </cell>
          <cell r="AU24">
            <v>0</v>
          </cell>
        </row>
        <row r="25">
          <cell r="A25" t="str">
            <v>5.2.</v>
          </cell>
          <cell r="B25" t="str">
            <v>Плата за энергию п.3.2. + п.4.1.2.+4.2</v>
          </cell>
          <cell r="C25" t="str">
            <v>руб/МВтч</v>
          </cell>
          <cell r="D25" t="e">
            <v>#NAME?</v>
          </cell>
          <cell r="E25">
            <v>0</v>
          </cell>
          <cell r="F25">
            <v>0</v>
          </cell>
          <cell r="G25">
            <v>0</v>
          </cell>
          <cell r="H25">
            <v>0</v>
          </cell>
          <cell r="I25">
            <v>0</v>
          </cell>
          <cell r="K25" t="e">
            <v>#NAME?</v>
          </cell>
          <cell r="L25">
            <v>0</v>
          </cell>
          <cell r="M25">
            <v>0</v>
          </cell>
          <cell r="N25">
            <v>0</v>
          </cell>
          <cell r="O25">
            <v>0</v>
          </cell>
          <cell r="P25">
            <v>0</v>
          </cell>
          <cell r="R25" t="e">
            <v>#NAME?</v>
          </cell>
          <cell r="S25">
            <v>0</v>
          </cell>
          <cell r="T25">
            <v>0</v>
          </cell>
          <cell r="U25">
            <v>0</v>
          </cell>
          <cell r="V25">
            <v>0</v>
          </cell>
          <cell r="W25">
            <v>0</v>
          </cell>
          <cell r="X25" t="e">
            <v>#NAME?</v>
          </cell>
          <cell r="Y25">
            <v>0</v>
          </cell>
          <cell r="Z25">
            <v>0</v>
          </cell>
          <cell r="AA25">
            <v>0</v>
          </cell>
          <cell r="AB25">
            <v>0</v>
          </cell>
          <cell r="AC25">
            <v>0</v>
          </cell>
          <cell r="AD25" t="e">
            <v>#NAME?</v>
          </cell>
          <cell r="AE25">
            <v>0</v>
          </cell>
          <cell r="AF25">
            <v>0</v>
          </cell>
          <cell r="AG25">
            <v>0</v>
          </cell>
          <cell r="AH25">
            <v>0</v>
          </cell>
          <cell r="AI25">
            <v>0</v>
          </cell>
          <cell r="AJ25" t="e">
            <v>#NAME?</v>
          </cell>
          <cell r="AK25">
            <v>0</v>
          </cell>
          <cell r="AL25" t="e">
            <v>#NAME?</v>
          </cell>
          <cell r="AM25" t="e">
            <v>#NAME?</v>
          </cell>
          <cell r="AN25" t="e">
            <v>#NAME?</v>
          </cell>
          <cell r="AO25" t="e">
            <v>#NAME?</v>
          </cell>
          <cell r="AP25" t="e">
            <v>#NAME?</v>
          </cell>
          <cell r="AR25">
            <v>0</v>
          </cell>
          <cell r="AS25">
            <v>0</v>
          </cell>
          <cell r="AT25">
            <v>0</v>
          </cell>
          <cell r="AU25">
            <v>0</v>
          </cell>
        </row>
        <row r="27">
          <cell r="A27" t="str">
            <v>6.</v>
          </cell>
          <cell r="B27" t="str">
            <v>Товарная продукция всего п.5 * п.1</v>
          </cell>
          <cell r="C27" t="str">
            <v>тыс.руб.</v>
          </cell>
          <cell r="D27">
            <v>0</v>
          </cell>
          <cell r="E27">
            <v>0</v>
          </cell>
          <cell r="F27">
            <v>0</v>
          </cell>
          <cell r="G27">
            <v>0</v>
          </cell>
          <cell r="H27">
            <v>0</v>
          </cell>
          <cell r="I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R27">
            <v>0</v>
          </cell>
          <cell r="AS27">
            <v>0</v>
          </cell>
          <cell r="AT27">
            <v>0</v>
          </cell>
          <cell r="AU27">
            <v>0</v>
          </cell>
        </row>
        <row r="28">
          <cell r="B28" t="str">
            <v>в том числе</v>
          </cell>
        </row>
        <row r="29">
          <cell r="A29" t="str">
            <v>6.1.</v>
          </cell>
          <cell r="B29" t="str">
            <v xml:space="preserve"> - за электроэнергию (мощность) п.3*п.1</v>
          </cell>
          <cell r="C29" t="str">
            <v>тыс.руб.</v>
          </cell>
          <cell r="D29" t="e">
            <v>#NAME?</v>
          </cell>
          <cell r="E29" t="e">
            <v>#NAME?</v>
          </cell>
          <cell r="F29" t="e">
            <v>#NAME?</v>
          </cell>
          <cell r="G29" t="e">
            <v>#NAME?</v>
          </cell>
          <cell r="H29" t="e">
            <v>#NAME?</v>
          </cell>
          <cell r="I29" t="e">
            <v>#NAME?</v>
          </cell>
          <cell r="K29" t="e">
            <v>#NAME?</v>
          </cell>
          <cell r="L29" t="e">
            <v>#NAME?</v>
          </cell>
          <cell r="M29" t="e">
            <v>#NAME?</v>
          </cell>
          <cell r="N29" t="e">
            <v>#NAME?</v>
          </cell>
          <cell r="O29" t="e">
            <v>#NAME?</v>
          </cell>
          <cell r="P29" t="e">
            <v>#NAME?</v>
          </cell>
          <cell r="R29" t="e">
            <v>#NAME?</v>
          </cell>
          <cell r="S29" t="e">
            <v>#NAME?</v>
          </cell>
          <cell r="T29" t="e">
            <v>#NAME?</v>
          </cell>
          <cell r="U29" t="e">
            <v>#NAME?</v>
          </cell>
          <cell r="V29" t="e">
            <v>#NAME?</v>
          </cell>
          <cell r="W29" t="e">
            <v>#NAME?</v>
          </cell>
          <cell r="X29" t="e">
            <v>#NAME?</v>
          </cell>
          <cell r="Y29" t="e">
            <v>#NAME?</v>
          </cell>
          <cell r="Z29" t="e">
            <v>#NAME?</v>
          </cell>
          <cell r="AA29" t="e">
            <v>#NAME?</v>
          </cell>
          <cell r="AB29" t="e">
            <v>#NAME?</v>
          </cell>
          <cell r="AC29" t="e">
            <v>#NAME?</v>
          </cell>
          <cell r="AD29" t="e">
            <v>#NAME?</v>
          </cell>
          <cell r="AE29" t="e">
            <v>#NAME?</v>
          </cell>
          <cell r="AF29" t="e">
            <v>#NAME?</v>
          </cell>
          <cell r="AG29" t="e">
            <v>#NAME?</v>
          </cell>
          <cell r="AH29" t="e">
            <v>#NAME?</v>
          </cell>
          <cell r="AI29" t="e">
            <v>#NAME?</v>
          </cell>
          <cell r="AJ29" t="e">
            <v>#NAME?</v>
          </cell>
          <cell r="AK29" t="e">
            <v>#NAME?</v>
          </cell>
          <cell r="AL29" t="e">
            <v>#NAME?</v>
          </cell>
          <cell r="AM29" t="e">
            <v>#NAME?</v>
          </cell>
          <cell r="AN29" t="e">
            <v>#NAME?</v>
          </cell>
          <cell r="AO29" t="e">
            <v>#NAME?</v>
          </cell>
          <cell r="AP29">
            <v>0</v>
          </cell>
          <cell r="AR29">
            <v>0</v>
          </cell>
          <cell r="AS29">
            <v>0</v>
          </cell>
          <cell r="AT29">
            <v>0</v>
          </cell>
          <cell r="AU29">
            <v>0</v>
          </cell>
        </row>
        <row r="30">
          <cell r="A30" t="str">
            <v>6.2.</v>
          </cell>
          <cell r="B30" t="str">
            <v xml:space="preserve"> - за услуги п.4*п.1+B5</v>
          </cell>
          <cell r="C30" t="str">
            <v>тыс.руб.</v>
          </cell>
          <cell r="D30" t="e">
            <v>#DIV/0!</v>
          </cell>
          <cell r="E30">
            <v>0</v>
          </cell>
          <cell r="F30" t="e">
            <v>#DIV/0!</v>
          </cell>
          <cell r="G30" t="e">
            <v>#DIV/0!</v>
          </cell>
          <cell r="H30" t="e">
            <v>#DIV/0!</v>
          </cell>
          <cell r="I30" t="e">
            <v>#DIV/0!</v>
          </cell>
          <cell r="K30" t="e">
            <v>#NAME?</v>
          </cell>
          <cell r="L30">
            <v>0</v>
          </cell>
          <cell r="M30" t="e">
            <v>#NAME?</v>
          </cell>
          <cell r="N30" t="e">
            <v>#NAME?</v>
          </cell>
          <cell r="O30" t="e">
            <v>#NAME?</v>
          </cell>
          <cell r="P30" t="e">
            <v>#NAME?</v>
          </cell>
          <cell r="R30" t="e">
            <v>#NAME?</v>
          </cell>
          <cell r="S30">
            <v>0</v>
          </cell>
          <cell r="T30" t="e">
            <v>#NAME?</v>
          </cell>
          <cell r="U30" t="e">
            <v>#NAME?</v>
          </cell>
          <cell r="V30" t="e">
            <v>#NAME?</v>
          </cell>
          <cell r="W30" t="e">
            <v>#NAME?</v>
          </cell>
          <cell r="X30" t="e">
            <v>#NAME?</v>
          </cell>
          <cell r="Y30">
            <v>0</v>
          </cell>
          <cell r="Z30" t="e">
            <v>#NAME?</v>
          </cell>
          <cell r="AA30" t="e">
            <v>#NAME?</v>
          </cell>
          <cell r="AB30" t="e">
            <v>#NAME?</v>
          </cell>
          <cell r="AC30" t="e">
            <v>#NAME?</v>
          </cell>
          <cell r="AD30" t="e">
            <v>#NAME?</v>
          </cell>
          <cell r="AE30">
            <v>0</v>
          </cell>
          <cell r="AF30" t="e">
            <v>#NAME?</v>
          </cell>
          <cell r="AG30" t="e">
            <v>#NAME?</v>
          </cell>
          <cell r="AH30" t="e">
            <v>#NAME?</v>
          </cell>
          <cell r="AI30" t="e">
            <v>#NAME?</v>
          </cell>
          <cell r="AJ30" t="e">
            <v>#DIV/0!</v>
          </cell>
          <cell r="AK30">
            <v>0</v>
          </cell>
          <cell r="AL30" t="e">
            <v>#DIV/0!</v>
          </cell>
          <cell r="AM30" t="e">
            <v>#DIV/0!</v>
          </cell>
          <cell r="AN30" t="e">
            <v>#DIV/0!</v>
          </cell>
          <cell r="AO30" t="e">
            <v>#DIV/0!</v>
          </cell>
          <cell r="AP30" t="e">
            <v>#NAME?</v>
          </cell>
          <cell r="AR30" t="e">
            <v>#NAME?</v>
          </cell>
          <cell r="AS30" t="e">
            <v>#NAME?</v>
          </cell>
          <cell r="AT30" t="e">
            <v>#NAME?</v>
          </cell>
          <cell r="AU30" t="e">
            <v>#NAME?</v>
          </cell>
        </row>
        <row r="31">
          <cell r="A31" t="str">
            <v>6.2.1.</v>
          </cell>
          <cell r="B31" t="str">
            <v xml:space="preserve"> - за потери</v>
          </cell>
          <cell r="C31" t="str">
            <v>тыс.руб.</v>
          </cell>
          <cell r="D31" t="e">
            <v>#NAME?</v>
          </cell>
          <cell r="E31">
            <v>0</v>
          </cell>
          <cell r="F31" t="e">
            <v>#NAME?</v>
          </cell>
          <cell r="G31" t="e">
            <v>#NAME?</v>
          </cell>
          <cell r="H31" t="e">
            <v>#NAME?</v>
          </cell>
          <cell r="I31" t="e">
            <v>#NAME?</v>
          </cell>
          <cell r="K31" t="e">
            <v>#NAME?</v>
          </cell>
          <cell r="L31">
            <v>0</v>
          </cell>
          <cell r="M31" t="e">
            <v>#NAME?</v>
          </cell>
          <cell r="N31" t="e">
            <v>#NAME?</v>
          </cell>
          <cell r="O31" t="e">
            <v>#NAME?</v>
          </cell>
          <cell r="P31" t="e">
            <v>#NAME?</v>
          </cell>
          <cell r="R31" t="e">
            <v>#NAME?</v>
          </cell>
          <cell r="S31">
            <v>0</v>
          </cell>
          <cell r="T31" t="e">
            <v>#NAME?</v>
          </cell>
          <cell r="U31" t="e">
            <v>#NAME?</v>
          </cell>
          <cell r="V31" t="e">
            <v>#NAME?</v>
          </cell>
          <cell r="W31" t="e">
            <v>#NAME?</v>
          </cell>
          <cell r="X31" t="e">
            <v>#NAME?</v>
          </cell>
          <cell r="Y31">
            <v>0</v>
          </cell>
          <cell r="Z31" t="e">
            <v>#NAME?</v>
          </cell>
          <cell r="AA31" t="e">
            <v>#NAME?</v>
          </cell>
          <cell r="AB31" t="e">
            <v>#NAME?</v>
          </cell>
          <cell r="AC31" t="e">
            <v>#NAME?</v>
          </cell>
          <cell r="AD31" t="e">
            <v>#NAME?</v>
          </cell>
          <cell r="AE31">
            <v>0</v>
          </cell>
          <cell r="AF31" t="e">
            <v>#NAME?</v>
          </cell>
          <cell r="AG31" t="e">
            <v>#NAME?</v>
          </cell>
          <cell r="AH31" t="e">
            <v>#NAME?</v>
          </cell>
          <cell r="AI31" t="e">
            <v>#NAME?</v>
          </cell>
          <cell r="AJ31" t="e">
            <v>#NAME?</v>
          </cell>
          <cell r="AK31">
            <v>0</v>
          </cell>
          <cell r="AL31" t="e">
            <v>#NAME?</v>
          </cell>
          <cell r="AM31" t="e">
            <v>#NAME?</v>
          </cell>
          <cell r="AN31" t="e">
            <v>#NAME?</v>
          </cell>
          <cell r="AO31" t="e">
            <v>#NAME?</v>
          </cell>
          <cell r="AP31" t="e">
            <v>#NAME?</v>
          </cell>
          <cell r="AR31" t="e">
            <v>#NAME?</v>
          </cell>
          <cell r="AS31" t="e">
            <v>#NAME?</v>
          </cell>
          <cell r="AT31" t="e">
            <v>#NAME?</v>
          </cell>
          <cell r="AU31" t="e">
            <v>#NAME?</v>
          </cell>
        </row>
        <row r="32">
          <cell r="A32" t="str">
            <v>То же п.6</v>
          </cell>
        </row>
        <row r="33">
          <cell r="A33" t="str">
            <v>6.3.1.</v>
          </cell>
          <cell r="B33" t="str">
            <v xml:space="preserve"> - за мощность п.5.1*п.2*М</v>
          </cell>
          <cell r="C33" t="str">
            <v>тыс.руб.</v>
          </cell>
          <cell r="D33">
            <v>0</v>
          </cell>
          <cell r="E33">
            <v>0</v>
          </cell>
          <cell r="F33">
            <v>0</v>
          </cell>
          <cell r="G33">
            <v>0</v>
          </cell>
          <cell r="H33">
            <v>0</v>
          </cell>
          <cell r="I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R33">
            <v>0</v>
          </cell>
          <cell r="AS33">
            <v>0</v>
          </cell>
          <cell r="AT33">
            <v>0</v>
          </cell>
          <cell r="AU33">
            <v>0</v>
          </cell>
        </row>
        <row r="34">
          <cell r="A34" t="str">
            <v>6.3.2.</v>
          </cell>
          <cell r="B34" t="str">
            <v xml:space="preserve"> - за электрическую энергию п.5.2 * п.1</v>
          </cell>
          <cell r="C34" t="str">
            <v>тыс.руб.</v>
          </cell>
          <cell r="D34" t="e">
            <v>#DIV/0!</v>
          </cell>
          <cell r="E34">
            <v>0</v>
          </cell>
          <cell r="F34" t="e">
            <v>#DIV/0!</v>
          </cell>
          <cell r="G34" t="e">
            <v>#DIV/0!</v>
          </cell>
          <cell r="H34" t="e">
            <v>#DIV/0!</v>
          </cell>
          <cell r="I34" t="e">
            <v>#DIV/0!</v>
          </cell>
          <cell r="K34" t="e">
            <v>#NAME?</v>
          </cell>
          <cell r="L34">
            <v>0</v>
          </cell>
          <cell r="M34" t="e">
            <v>#NAME?</v>
          </cell>
          <cell r="N34" t="e">
            <v>#NAME?</v>
          </cell>
          <cell r="O34" t="e">
            <v>#NAME?</v>
          </cell>
          <cell r="P34" t="e">
            <v>#NAME?</v>
          </cell>
          <cell r="R34" t="e">
            <v>#NAME?</v>
          </cell>
          <cell r="S34">
            <v>0</v>
          </cell>
          <cell r="T34" t="e">
            <v>#NAME?</v>
          </cell>
          <cell r="U34" t="e">
            <v>#NAME?</v>
          </cell>
          <cell r="V34" t="e">
            <v>#NAME?</v>
          </cell>
          <cell r="W34" t="e">
            <v>#NAME?</v>
          </cell>
          <cell r="X34" t="e">
            <v>#NAME?</v>
          </cell>
          <cell r="Y34">
            <v>0</v>
          </cell>
          <cell r="Z34" t="e">
            <v>#NAME?</v>
          </cell>
          <cell r="AA34" t="e">
            <v>#NAME?</v>
          </cell>
          <cell r="AB34" t="e">
            <v>#NAME?</v>
          </cell>
          <cell r="AC34" t="e">
            <v>#NAME?</v>
          </cell>
          <cell r="AD34" t="e">
            <v>#NAME?</v>
          </cell>
          <cell r="AE34">
            <v>0</v>
          </cell>
          <cell r="AF34" t="e">
            <v>#NAME?</v>
          </cell>
          <cell r="AG34" t="e">
            <v>#NAME?</v>
          </cell>
          <cell r="AH34" t="e">
            <v>#NAME?</v>
          </cell>
          <cell r="AI34" t="e">
            <v>#NAME?</v>
          </cell>
          <cell r="AJ34" t="e">
            <v>#DIV/0!</v>
          </cell>
          <cell r="AK34">
            <v>0</v>
          </cell>
          <cell r="AL34" t="e">
            <v>#DIV/0!</v>
          </cell>
          <cell r="AM34" t="e">
            <v>#DIV/0!</v>
          </cell>
          <cell r="AN34" t="e">
            <v>#DIV/0!</v>
          </cell>
          <cell r="AO34" t="e">
            <v>#DIV/0!</v>
          </cell>
          <cell r="AP34" t="e">
            <v>#NAME?</v>
          </cell>
          <cell r="AR34" t="e">
            <v>#NAME?</v>
          </cell>
          <cell r="AS34" t="e">
            <v>#NAME?</v>
          </cell>
          <cell r="AT34" t="e">
            <v>#NAME?</v>
          </cell>
          <cell r="AU34" t="e">
            <v>#NAME?</v>
          </cell>
        </row>
      </sheetData>
      <sheetData sheetId="45">
        <row r="1">
          <cell r="J1" t="str">
            <v>Таблица № П1.28.</v>
          </cell>
        </row>
        <row r="2">
          <cell r="A2" t="str">
            <v>Расчет одноставочных экономически обоснованных тарифов на тепловую энергию по ЭСО - всего</v>
          </cell>
        </row>
        <row r="5">
          <cell r="B5" t="str">
            <v>Всего</v>
          </cell>
        </row>
        <row r="7">
          <cell r="A7" t="str">
            <v>№ п.п.</v>
          </cell>
          <cell r="B7" t="str">
            <v>Потребители</v>
          </cell>
          <cell r="E7" t="str">
            <v>Энергия, тыс.Гкал</v>
          </cell>
          <cell r="F7" t="str">
            <v>Число часов использ. максим. мощности, час</v>
          </cell>
          <cell r="G7" t="str">
            <v>Ставка за мощность руб./Гкал/час</v>
          </cell>
          <cell r="H7" t="str">
            <v>Ставка за энергию, руб/Гкал</v>
          </cell>
          <cell r="I7" t="str">
            <v>Односта-вочный тариф руб/Гкал</v>
          </cell>
          <cell r="J7" t="str">
            <v>Сумма реализации, тыс.руб.</v>
          </cell>
        </row>
        <row r="8">
          <cell r="A8">
            <v>1</v>
          </cell>
          <cell r="B8">
            <v>2</v>
          </cell>
          <cell r="C8" t="str">
            <v>СЦТ</v>
          </cell>
          <cell r="D8" t="str">
            <v>ПАР</v>
          </cell>
          <cell r="E8">
            <v>3</v>
          </cell>
          <cell r="F8">
            <v>4</v>
          </cell>
          <cell r="G8">
            <v>5</v>
          </cell>
          <cell r="H8">
            <v>6</v>
          </cell>
          <cell r="I8">
            <v>7</v>
          </cell>
          <cell r="J8">
            <v>8</v>
          </cell>
        </row>
        <row r="10">
          <cell r="A10" t="str">
            <v>1.</v>
          </cell>
          <cell r="B10" t="str">
            <v>Потребитель, получающий тепловую энергию непосредственно с коллекторов ТЭЦ и котельных</v>
          </cell>
          <cell r="C10" t="str">
            <v>Всего</v>
          </cell>
          <cell r="D10" t="str">
            <v>Всего</v>
          </cell>
          <cell r="E10" t="e">
            <v>#NAME?</v>
          </cell>
          <cell r="F10" t="e">
            <v>#NAME?</v>
          </cell>
          <cell r="G10" t="e">
            <v>#NAME?</v>
          </cell>
          <cell r="H10" t="e">
            <v>#NAME?</v>
          </cell>
          <cell r="I10" t="e">
            <v>#NAME?</v>
          </cell>
          <cell r="J10" t="e">
            <v>#NAME?</v>
          </cell>
        </row>
        <row r="11">
          <cell r="B11" t="str">
            <v xml:space="preserve"> - горячая вода</v>
          </cell>
          <cell r="C11" t="str">
            <v>Всего</v>
          </cell>
          <cell r="D11" t="str">
            <v>Горячая вода</v>
          </cell>
          <cell r="E11" t="e">
            <v>#NAME?</v>
          </cell>
          <cell r="F11" t="e">
            <v>#NAME?</v>
          </cell>
          <cell r="G11" t="e">
            <v>#NAME?</v>
          </cell>
          <cell r="H11" t="e">
            <v>#NAME?</v>
          </cell>
          <cell r="I11" t="e">
            <v>#NAME?</v>
          </cell>
          <cell r="J11" t="e">
            <v>#NAME?</v>
          </cell>
        </row>
        <row r="12">
          <cell r="B12" t="str">
            <v xml:space="preserve"> - пар от 1.2 до 2.5 кгс/см2</v>
          </cell>
          <cell r="C12" t="str">
            <v>Всего</v>
          </cell>
          <cell r="D12" t="str">
            <v>Пар 1,2-2,5 кгс/см2</v>
          </cell>
          <cell r="E12" t="e">
            <v>#NAME?</v>
          </cell>
          <cell r="F12" t="e">
            <v>#NAME?</v>
          </cell>
          <cell r="G12" t="e">
            <v>#NAME?</v>
          </cell>
          <cell r="H12" t="e">
            <v>#NAME?</v>
          </cell>
          <cell r="I12" t="e">
            <v>#NAME?</v>
          </cell>
          <cell r="J12" t="e">
            <v>#NAME?</v>
          </cell>
        </row>
        <row r="13">
          <cell r="B13" t="str">
            <v xml:space="preserve"> - пар от 2.5 до 7.0 кгс/см2</v>
          </cell>
          <cell r="C13" t="str">
            <v>Всего</v>
          </cell>
          <cell r="D13" t="str">
            <v>Пар 2,5-7,0 кгс/см2</v>
          </cell>
          <cell r="E13" t="e">
            <v>#NAME?</v>
          </cell>
          <cell r="F13" t="e">
            <v>#NAME?</v>
          </cell>
          <cell r="G13" t="e">
            <v>#NAME?</v>
          </cell>
          <cell r="H13" t="e">
            <v>#NAME?</v>
          </cell>
          <cell r="I13" t="e">
            <v>#NAME?</v>
          </cell>
          <cell r="J13" t="e">
            <v>#NAME?</v>
          </cell>
        </row>
        <row r="14">
          <cell r="B14" t="str">
            <v xml:space="preserve"> - пар от 7.0 до 13.0 кгс/см2</v>
          </cell>
          <cell r="C14" t="str">
            <v>Всего</v>
          </cell>
          <cell r="D14" t="str">
            <v>Пар 7,0-13,0 кгс/см2</v>
          </cell>
          <cell r="E14" t="e">
            <v>#NAME?</v>
          </cell>
          <cell r="F14" t="e">
            <v>#NAME?</v>
          </cell>
          <cell r="G14" t="e">
            <v>#NAME?</v>
          </cell>
          <cell r="H14" t="e">
            <v>#NAME?</v>
          </cell>
          <cell r="I14" t="e">
            <v>#NAME?</v>
          </cell>
          <cell r="J14" t="e">
            <v>#NAME?</v>
          </cell>
        </row>
        <row r="15">
          <cell r="B15" t="str">
            <v xml:space="preserve"> - пар свыше 13.0 кгс/см2</v>
          </cell>
          <cell r="C15" t="str">
            <v>Всего</v>
          </cell>
          <cell r="D15" t="str">
            <v>Пар больше 13 кгс/см2</v>
          </cell>
          <cell r="E15" t="e">
            <v>#NAME?</v>
          </cell>
          <cell r="F15" t="e">
            <v>#NAME?</v>
          </cell>
          <cell r="G15" t="e">
            <v>#NAME?</v>
          </cell>
          <cell r="H15" t="e">
            <v>#NAME?</v>
          </cell>
          <cell r="I15" t="e">
            <v>#NAME?</v>
          </cell>
          <cell r="J15" t="e">
            <v>#NAME?</v>
          </cell>
        </row>
        <row r="16">
          <cell r="B16" t="str">
            <v xml:space="preserve"> - острый и редуцированный пар</v>
          </cell>
          <cell r="C16" t="str">
            <v>Всего</v>
          </cell>
          <cell r="D16" t="str">
            <v>Острый и редуцированный пар</v>
          </cell>
          <cell r="E16" t="e">
            <v>#NAME?</v>
          </cell>
          <cell r="F16" t="e">
            <v>#NAME?</v>
          </cell>
          <cell r="G16" t="e">
            <v>#NAME?</v>
          </cell>
          <cell r="H16" t="e">
            <v>#NAME?</v>
          </cell>
          <cell r="I16" t="e">
            <v>#NAME?</v>
          </cell>
          <cell r="J16" t="e">
            <v>#NAME?</v>
          </cell>
        </row>
        <row r="25">
          <cell r="A25" t="str">
            <v>№ п.п.</v>
          </cell>
          <cell r="B25" t="str">
            <v>Потребители</v>
          </cell>
          <cell r="E25" t="str">
            <v>Энергия, тыс.Гкал</v>
          </cell>
          <cell r="F25" t="str">
            <v>Число часов использ. максим. мощности, час</v>
          </cell>
          <cell r="G25" t="str">
            <v>Ставка за мощность руб./Гкал/час</v>
          </cell>
          <cell r="H25" t="str">
            <v>Ставка за энергию, руб/Гкал</v>
          </cell>
          <cell r="I25" t="str">
            <v>Односта-вочный тариф руб/Гкал</v>
          </cell>
          <cell r="J25" t="str">
            <v>Сумма реализации, тыс.руб.</v>
          </cell>
        </row>
        <row r="26">
          <cell r="A26">
            <v>1</v>
          </cell>
          <cell r="B26">
            <v>2</v>
          </cell>
          <cell r="C26" t="str">
            <v>СЦТ</v>
          </cell>
          <cell r="D26" t="str">
            <v>ПАР</v>
          </cell>
          <cell r="E26">
            <v>3</v>
          </cell>
          <cell r="F26">
            <v>4</v>
          </cell>
          <cell r="G26">
            <v>5</v>
          </cell>
          <cell r="H26">
            <v>6</v>
          </cell>
          <cell r="I26">
            <v>7</v>
          </cell>
          <cell r="J26">
            <v>8</v>
          </cell>
        </row>
        <row r="28">
          <cell r="A28" t="str">
            <v>1.</v>
          </cell>
          <cell r="B28" t="str">
            <v>Потребитель, получающий тепловую энергию непосредственно с коллекторов ТЭЦ и котельных</v>
          </cell>
          <cell r="C28">
            <v>0</v>
          </cell>
          <cell r="D28" t="str">
            <v>Всего</v>
          </cell>
          <cell r="E28" t="e">
            <v>#NAME?</v>
          </cell>
          <cell r="F28" t="e">
            <v>#NAME?</v>
          </cell>
          <cell r="G28" t="e">
            <v>#NAME?</v>
          </cell>
          <cell r="H28" t="e">
            <v>#NAME?</v>
          </cell>
          <cell r="I28" t="e">
            <v>#NAME?</v>
          </cell>
          <cell r="J28" t="e">
            <v>#NAME?</v>
          </cell>
        </row>
        <row r="29">
          <cell r="B29" t="str">
            <v xml:space="preserve"> - горячая вода</v>
          </cell>
          <cell r="C29">
            <v>0</v>
          </cell>
          <cell r="D29" t="str">
            <v>Горячая вода</v>
          </cell>
          <cell r="E29" t="e">
            <v>#NAME?</v>
          </cell>
          <cell r="F29" t="e">
            <v>#NAME?</v>
          </cell>
          <cell r="G29" t="e">
            <v>#NAME?</v>
          </cell>
          <cell r="H29" t="e">
            <v>#NAME?</v>
          </cell>
          <cell r="I29" t="e">
            <v>#NAME?</v>
          </cell>
          <cell r="J29" t="e">
            <v>#NAME?</v>
          </cell>
        </row>
        <row r="30">
          <cell r="B30" t="str">
            <v xml:space="preserve"> - пар от 1.2 до 2.5 кгс/см2</v>
          </cell>
          <cell r="C30">
            <v>0</v>
          </cell>
          <cell r="D30" t="str">
            <v>Пар 1,2-2,5 кгс/см2</v>
          </cell>
          <cell r="E30" t="e">
            <v>#NAME?</v>
          </cell>
          <cell r="F30" t="e">
            <v>#NAME?</v>
          </cell>
          <cell r="G30" t="e">
            <v>#NAME?</v>
          </cell>
          <cell r="H30" t="e">
            <v>#NAME?</v>
          </cell>
          <cell r="I30" t="e">
            <v>#NAME?</v>
          </cell>
          <cell r="J30" t="e">
            <v>#NAME?</v>
          </cell>
        </row>
        <row r="31">
          <cell r="B31" t="str">
            <v xml:space="preserve"> - пар от 2.5 до 7.0 кгс/см2</v>
          </cell>
          <cell r="C31">
            <v>0</v>
          </cell>
          <cell r="D31" t="str">
            <v>Пар 2,5-7,0 кгс/см2</v>
          </cell>
          <cell r="E31" t="e">
            <v>#NAME?</v>
          </cell>
          <cell r="F31" t="e">
            <v>#NAME?</v>
          </cell>
          <cell r="G31" t="e">
            <v>#NAME?</v>
          </cell>
          <cell r="H31" t="e">
            <v>#NAME?</v>
          </cell>
          <cell r="I31" t="e">
            <v>#NAME?</v>
          </cell>
          <cell r="J31" t="e">
            <v>#NAME?</v>
          </cell>
        </row>
        <row r="32">
          <cell r="B32" t="str">
            <v xml:space="preserve"> - пар от 7.0 до 13.0 кгс/см2</v>
          </cell>
          <cell r="C32">
            <v>0</v>
          </cell>
          <cell r="D32" t="str">
            <v>Пар 7,0-13,0 кгс/см2</v>
          </cell>
          <cell r="E32" t="e">
            <v>#NAME?</v>
          </cell>
          <cell r="F32" t="e">
            <v>#NAME?</v>
          </cell>
          <cell r="G32" t="e">
            <v>#NAME?</v>
          </cell>
          <cell r="H32" t="e">
            <v>#NAME?</v>
          </cell>
          <cell r="I32" t="e">
            <v>#NAME?</v>
          </cell>
          <cell r="J32" t="e">
            <v>#NAME?</v>
          </cell>
        </row>
        <row r="33">
          <cell r="B33" t="str">
            <v xml:space="preserve"> - пар свыше 13.0 кгс/см2</v>
          </cell>
          <cell r="C33">
            <v>0</v>
          </cell>
          <cell r="D33" t="str">
            <v>Пар больше 13 кгс/см2</v>
          </cell>
          <cell r="E33" t="e">
            <v>#NAME?</v>
          </cell>
          <cell r="F33" t="e">
            <v>#NAME?</v>
          </cell>
          <cell r="G33" t="e">
            <v>#NAME?</v>
          </cell>
          <cell r="H33" t="e">
            <v>#NAME?</v>
          </cell>
          <cell r="I33" t="e">
            <v>#NAME?</v>
          </cell>
          <cell r="J33" t="e">
            <v>#NAME?</v>
          </cell>
        </row>
        <row r="34">
          <cell r="B34" t="str">
            <v xml:space="preserve"> - острый и редуцированный пар</v>
          </cell>
          <cell r="C34">
            <v>0</v>
          </cell>
          <cell r="D34" t="str">
            <v>Острый и редуцированный пар</v>
          </cell>
          <cell r="E34" t="e">
            <v>#NAME?</v>
          </cell>
          <cell r="F34" t="e">
            <v>#NAME?</v>
          </cell>
          <cell r="G34" t="e">
            <v>#NAME?</v>
          </cell>
          <cell r="H34" t="e">
            <v>#NAME?</v>
          </cell>
          <cell r="I34" t="e">
            <v>#NAME?</v>
          </cell>
          <cell r="J34" t="e">
            <v>#NAME?</v>
          </cell>
        </row>
      </sheetData>
      <sheetData sheetId="46">
        <row r="1">
          <cell r="I1" t="str">
            <v>Таблица № П1.28.1</v>
          </cell>
        </row>
        <row r="2">
          <cell r="A2" t="str">
            <v>Расчёт ставок платы за тепловую мощность для потребителей пара и горячей воды по ЭСО - всего</v>
          </cell>
        </row>
        <row r="4">
          <cell r="A4" t="str">
            <v>№ п.п.</v>
          </cell>
          <cell r="B4" t="str">
            <v>Показатель</v>
          </cell>
          <cell r="C4" t="str">
            <v>Единицы измерения</v>
          </cell>
          <cell r="D4" t="str">
            <v>Всего</v>
          </cell>
        </row>
        <row r="5">
          <cell r="D5" t="str">
            <v>Всего</v>
          </cell>
          <cell r="E5" t="str">
            <v>Всего</v>
          </cell>
          <cell r="G5">
            <v>0</v>
          </cell>
          <cell r="H5">
            <v>0</v>
          </cell>
        </row>
        <row r="6">
          <cell r="D6">
            <v>2010</v>
          </cell>
          <cell r="E6">
            <v>2011</v>
          </cell>
          <cell r="G6">
            <v>2010</v>
          </cell>
          <cell r="H6">
            <v>2011</v>
          </cell>
        </row>
        <row r="7">
          <cell r="A7">
            <v>1</v>
          </cell>
          <cell r="B7">
            <v>2</v>
          </cell>
          <cell r="C7">
            <v>3</v>
          </cell>
          <cell r="D7">
            <v>4</v>
          </cell>
          <cell r="E7">
            <v>5</v>
          </cell>
          <cell r="G7">
            <v>7</v>
          </cell>
          <cell r="H7">
            <v>8</v>
          </cell>
        </row>
        <row r="9">
          <cell r="A9" t="str">
            <v>1.</v>
          </cell>
          <cell r="B9" t="str">
            <v>Общая составляющая постоянных затрат и прибыли энергоснабжающей организации</v>
          </cell>
          <cell r="C9" t="str">
            <v>тыс. руб</v>
          </cell>
          <cell r="D9" t="e">
            <v>#NAME?</v>
          </cell>
          <cell r="E9" t="e">
            <v>#NAME?</v>
          </cell>
          <cell r="G9" t="e">
            <v>#NAME?</v>
          </cell>
          <cell r="H9" t="e">
            <v>#NAME?</v>
          </cell>
        </row>
        <row r="10">
          <cell r="A10" t="str">
            <v>2.</v>
          </cell>
          <cell r="B10" t="str">
            <v>Средняя за период регулирования тепловая нагрузка (в виде пара и горячей воды) всех потребителей</v>
          </cell>
          <cell r="C10" t="str">
            <v>Гкал/час</v>
          </cell>
          <cell r="D10" t="e">
            <v>#NAME?</v>
          </cell>
          <cell r="E10" t="e">
            <v>#NAME?</v>
          </cell>
          <cell r="G10" t="e">
            <v>#NAME?</v>
          </cell>
          <cell r="H10" t="e">
            <v>#NAME?</v>
          </cell>
        </row>
        <row r="11">
          <cell r="A11" t="str">
            <v>3.</v>
          </cell>
          <cell r="B11" t="str">
            <v xml:space="preserve">Общая ставка платы за тепловую мощность </v>
          </cell>
          <cell r="C11" t="str">
            <v>руб./Гкал/час</v>
          </cell>
          <cell r="D11" t="e">
            <v>#NAME?</v>
          </cell>
          <cell r="E11" t="e">
            <v>#NAME?</v>
          </cell>
          <cell r="G11" t="e">
            <v>#NAME?</v>
          </cell>
          <cell r="H11" t="e">
            <v>#NAME?</v>
          </cell>
        </row>
        <row r="15">
          <cell r="B15" t="str">
            <v>Пар 1,2-2,5 кгс/см2</v>
          </cell>
          <cell r="G15" t="e">
            <v>#NAME?</v>
          </cell>
          <cell r="H15" t="e">
            <v>#NAME?</v>
          </cell>
        </row>
        <row r="16">
          <cell r="B16" t="str">
            <v>Пар 2,5-7,0 кгс/см2</v>
          </cell>
          <cell r="G16" t="e">
            <v>#NAME?</v>
          </cell>
          <cell r="H16" t="e">
            <v>#NAME?</v>
          </cell>
        </row>
        <row r="17">
          <cell r="B17" t="str">
            <v>Пар 7,0-13,0 кгс/см2</v>
          </cell>
          <cell r="G17" t="e">
            <v>#NAME?</v>
          </cell>
          <cell r="H17" t="e">
            <v>#NAME?</v>
          </cell>
        </row>
        <row r="18">
          <cell r="B18" t="str">
            <v>Пар больше 13 кгс/см2</v>
          </cell>
          <cell r="G18" t="e">
            <v>#NAME?</v>
          </cell>
          <cell r="H18" t="e">
            <v>#NAME?</v>
          </cell>
        </row>
        <row r="19">
          <cell r="B19" t="str">
            <v>Острый и редуцированный пар</v>
          </cell>
          <cell r="G19" t="e">
            <v>#NAME?</v>
          </cell>
          <cell r="H19" t="e">
            <v>#NAME?</v>
          </cell>
        </row>
        <row r="20">
          <cell r="B20" t="str">
            <v>Горячая вода</v>
          </cell>
          <cell r="G20" t="e">
            <v>#NAME?</v>
          </cell>
          <cell r="H20" t="e">
            <v>#NAME?</v>
          </cell>
        </row>
      </sheetData>
      <sheetData sheetId="47">
        <row r="1">
          <cell r="J1" t="str">
            <v>Таблица № П1.28.2.</v>
          </cell>
        </row>
        <row r="2">
          <cell r="A2" t="str">
            <v xml:space="preserve">Расчёт дифференцированых ставок за теплоэнергию для потребителей пара различных параметров и горячей воды по ЭСО </v>
          </cell>
        </row>
        <row r="4">
          <cell r="A4" t="str">
            <v>№ п.п.</v>
          </cell>
          <cell r="B4" t="str">
            <v>Показатель</v>
          </cell>
          <cell r="D4" t="str">
            <v>Единицы измерения</v>
          </cell>
          <cell r="E4" t="str">
            <v>Всего</v>
          </cell>
        </row>
        <row r="5">
          <cell r="E5" t="str">
            <v>Всего</v>
          </cell>
          <cell r="F5" t="str">
            <v>Всего</v>
          </cell>
          <cell r="H5">
            <v>0</v>
          </cell>
          <cell r="I5">
            <v>0</v>
          </cell>
        </row>
        <row r="6">
          <cell r="E6">
            <v>2010</v>
          </cell>
          <cell r="F6">
            <v>2011</v>
          </cell>
          <cell r="H6">
            <v>2010</v>
          </cell>
          <cell r="I6">
            <v>2011</v>
          </cell>
        </row>
        <row r="7">
          <cell r="A7">
            <v>1</v>
          </cell>
          <cell r="B7">
            <v>2</v>
          </cell>
          <cell r="D7">
            <v>3</v>
          </cell>
          <cell r="E7">
            <v>4</v>
          </cell>
          <cell r="F7">
            <v>5</v>
          </cell>
          <cell r="H7">
            <v>6</v>
          </cell>
          <cell r="I7">
            <v>7</v>
          </cell>
        </row>
        <row r="9">
          <cell r="B9" t="str">
            <v>Цена условного топлива, используемого поставщиками СЦТ</v>
          </cell>
          <cell r="D9" t="str">
            <v>руб./т.у.т.</v>
          </cell>
          <cell r="E9">
            <v>0</v>
          </cell>
          <cell r="F9">
            <v>0</v>
          </cell>
          <cell r="H9" t="e">
            <v>#NAME?</v>
          </cell>
          <cell r="I9" t="e">
            <v>#NAME?</v>
          </cell>
        </row>
        <row r="10">
          <cell r="B10" t="str">
            <v>Прибыль, относимая на производство тепла</v>
          </cell>
          <cell r="D10" t="str">
            <v>тыс. руб.</v>
          </cell>
          <cell r="E10" t="e">
            <v>#NAME?</v>
          </cell>
          <cell r="F10" t="e">
            <v>#NAME?</v>
          </cell>
          <cell r="H10" t="e">
            <v>#NAME?</v>
          </cell>
          <cell r="I10" t="e">
            <v>#NAME?</v>
          </cell>
        </row>
        <row r="11">
          <cell r="B11" t="str">
            <v>Полезный отпуск тепла в виде горячей воды и пара всех категорий</v>
          </cell>
          <cell r="D11" t="str">
            <v>тыс. Гкал</v>
          </cell>
          <cell r="E11" t="e">
            <v>#NAME?</v>
          </cell>
          <cell r="F11" t="e">
            <v>#NAME?</v>
          </cell>
          <cell r="H11" t="e">
            <v>#NAME?</v>
          </cell>
          <cell r="I11" t="e">
            <v>#NAME?</v>
          </cell>
        </row>
        <row r="13">
          <cell r="A13" t="str">
            <v>1.</v>
          </cell>
          <cell r="B13" t="str">
            <v xml:space="preserve">Приведённый удельный расход топлива на 1 Гкал теплоэнергии, отпущеной с коллекторов ТЭС </v>
          </cell>
          <cell r="D13" t="str">
            <v>кг/Гкал</v>
          </cell>
          <cell r="E13" t="e">
            <v>#NAME?</v>
          </cell>
          <cell r="F13" t="e">
            <v>#NAME?</v>
          </cell>
          <cell r="H13" t="e">
            <v>#NAME?</v>
          </cell>
          <cell r="I13" t="e">
            <v>#NAME?</v>
          </cell>
        </row>
        <row r="14">
          <cell r="B14" t="str">
            <v>Относительный удельный расход топлива на тепловую энергию по категориям теплоносителя</v>
          </cell>
        </row>
        <row r="15">
          <cell r="B15" t="str">
            <v xml:space="preserve"> - отборный пар от 1.2 до 2.5 кгс/см2</v>
          </cell>
          <cell r="C15" t="str">
            <v>Пар 1,2-2,5 кгс/см2</v>
          </cell>
        </row>
        <row r="16">
          <cell r="B16" t="str">
            <v xml:space="preserve"> - отборный пар от 2.5 до 7.0 кгс/см2</v>
          </cell>
          <cell r="C16" t="str">
            <v>Пар 2,5-7,0 кгс/см2</v>
          </cell>
        </row>
        <row r="17">
          <cell r="B17" t="str">
            <v xml:space="preserve"> - отборный пар от 7.0 до 13.0 кгс/см2</v>
          </cell>
          <cell r="C17" t="str">
            <v>Пар 7,0-13,0 кгс/см2</v>
          </cell>
        </row>
        <row r="18">
          <cell r="B18" t="str">
            <v xml:space="preserve"> - отборный пар свыше 13.0 кгс/см2</v>
          </cell>
          <cell r="C18" t="str">
            <v>Пар больше 13 кгс/см2</v>
          </cell>
        </row>
        <row r="19">
          <cell r="B19" t="str">
            <v xml:space="preserve"> - острый и редуцированный пар</v>
          </cell>
          <cell r="C19" t="str">
            <v>Острый и редуцированный пар</v>
          </cell>
        </row>
        <row r="20">
          <cell r="B20" t="str">
            <v xml:space="preserve"> - горячая вода</v>
          </cell>
          <cell r="C20" t="str">
            <v>Горячая вода</v>
          </cell>
        </row>
        <row r="21">
          <cell r="A21" t="str">
            <v>2.</v>
          </cell>
          <cell r="B21" t="str">
            <v xml:space="preserve">Тарифные ставки за энергию для потребителей пара </v>
          </cell>
        </row>
        <row r="22">
          <cell r="A22" t="str">
            <v>2.1.</v>
          </cell>
          <cell r="B22" t="str">
            <v xml:space="preserve"> - отборный пар от 1.2 до 2.5 кгс/см2</v>
          </cell>
          <cell r="C22" t="str">
            <v>Пар 1,2-2,5 кгс/см2</v>
          </cell>
          <cell r="D22" t="str">
            <v>руб/Гкал</v>
          </cell>
          <cell r="E22" t="e">
            <v>#NAME?</v>
          </cell>
          <cell r="F22" t="e">
            <v>#NAME?</v>
          </cell>
          <cell r="H22" t="e">
            <v>#NAME?</v>
          </cell>
          <cell r="I22" t="e">
            <v>#NAME?</v>
          </cell>
        </row>
        <row r="23">
          <cell r="A23" t="str">
            <v>2.2.</v>
          </cell>
          <cell r="B23" t="str">
            <v xml:space="preserve"> - отборный пар от 2.5 до 7.0 кгс/см2</v>
          </cell>
          <cell r="C23" t="str">
            <v>Пар 2,5-7,0 кгс/см2</v>
          </cell>
          <cell r="D23" t="str">
            <v>руб/Гкал</v>
          </cell>
          <cell r="E23" t="e">
            <v>#NAME?</v>
          </cell>
          <cell r="F23" t="e">
            <v>#NAME?</v>
          </cell>
          <cell r="H23" t="e">
            <v>#NAME?</v>
          </cell>
          <cell r="I23" t="e">
            <v>#NAME?</v>
          </cell>
        </row>
        <row r="24">
          <cell r="A24" t="str">
            <v>2.3.</v>
          </cell>
          <cell r="B24" t="str">
            <v xml:space="preserve"> - отборный пар от 7.0 до 13.0 кгс/см2</v>
          </cell>
          <cell r="C24" t="str">
            <v>Пар 7,0-13,0 кгс/см2</v>
          </cell>
          <cell r="D24" t="str">
            <v>руб/Гкал</v>
          </cell>
          <cell r="E24" t="e">
            <v>#NAME?</v>
          </cell>
          <cell r="F24" t="e">
            <v>#NAME?</v>
          </cell>
          <cell r="H24" t="e">
            <v>#NAME?</v>
          </cell>
          <cell r="I24" t="e">
            <v>#NAME?</v>
          </cell>
        </row>
        <row r="25">
          <cell r="A25" t="str">
            <v>2.4.</v>
          </cell>
          <cell r="B25" t="str">
            <v xml:space="preserve"> - отборный пар свыше 13.0 кгс/см2</v>
          </cell>
          <cell r="C25" t="str">
            <v>Пар больше 13 кгс/см2</v>
          </cell>
          <cell r="D25" t="str">
            <v>руб/Гкал</v>
          </cell>
          <cell r="E25" t="e">
            <v>#NAME?</v>
          </cell>
          <cell r="F25" t="e">
            <v>#NAME?</v>
          </cell>
          <cell r="H25" t="e">
            <v>#NAME?</v>
          </cell>
          <cell r="I25" t="e">
            <v>#NAME?</v>
          </cell>
        </row>
        <row r="26">
          <cell r="A26" t="str">
            <v>2.5.</v>
          </cell>
          <cell r="B26" t="str">
            <v xml:space="preserve"> - острый и редуцированный пар</v>
          </cell>
          <cell r="C26" t="str">
            <v>Острый и редуцированный пар</v>
          </cell>
          <cell r="D26" t="str">
            <v>руб/Гкал</v>
          </cell>
          <cell r="E26" t="e">
            <v>#NAME?</v>
          </cell>
          <cell r="F26" t="e">
            <v>#NAME?</v>
          </cell>
          <cell r="H26" t="e">
            <v>#NAME?</v>
          </cell>
          <cell r="I26" t="e">
            <v>#NAME?</v>
          </cell>
        </row>
        <row r="27">
          <cell r="A27" t="str">
            <v>3.</v>
          </cell>
          <cell r="B27" t="str">
            <v>Тарифная ставка за энергию для потребителей горячей воды с коллекторов ТЭС</v>
          </cell>
          <cell r="C27" t="str">
            <v>Горячая вода</v>
          </cell>
          <cell r="D27" t="str">
            <v>руб/Гкал</v>
          </cell>
          <cell r="E27" t="e">
            <v>#NAME?</v>
          </cell>
          <cell r="F27" t="e">
            <v>#NAME?</v>
          </cell>
          <cell r="H27" t="e">
            <v>#NAME?</v>
          </cell>
          <cell r="I27" t="e">
            <v>#NAME?</v>
          </cell>
        </row>
        <row r="28">
          <cell r="A28" t="str">
            <v>4.</v>
          </cell>
          <cell r="B28" t="str">
            <v xml:space="preserve">Удельный расход топлива на 1 Гкал теплоэнергии, отпущеной в виде горячей воды </v>
          </cell>
          <cell r="D28" t="str">
            <v>кг/Гкал</v>
          </cell>
        </row>
        <row r="29">
          <cell r="A29" t="str">
            <v>5.</v>
          </cell>
          <cell r="B29" t="str">
            <v>Тарифные ставки за энергию для потребителей горячей воды</v>
          </cell>
          <cell r="D29" t="str">
            <v>руб/Гкал</v>
          </cell>
        </row>
      </sheetData>
      <sheetData sheetId="48">
        <row r="1">
          <cell r="S1" t="str">
            <v>Таблица №П1.28.3</v>
          </cell>
        </row>
        <row r="2">
          <cell r="A2" t="str">
            <v>Расчет экономически обоснованных тарифов на тепловую энергию (мощность) по группам потребителей ЭСО</v>
          </cell>
        </row>
        <row r="6">
          <cell r="B6" t="str">
            <v>Всего</v>
          </cell>
        </row>
        <row r="8">
          <cell r="A8" t="str">
            <v>№</v>
          </cell>
          <cell r="B8" t="str">
            <v>Группа потребителей</v>
          </cell>
          <cell r="D8" t="str">
            <v>Ед.изм.</v>
          </cell>
          <cell r="E8" t="str">
            <v>всего</v>
          </cell>
          <cell r="F8" t="str">
            <v>Бюджетные потребители</v>
          </cell>
          <cell r="M8" t="str">
            <v>Прочие потребители</v>
          </cell>
        </row>
        <row r="9">
          <cell r="F9" t="str">
            <v>горячая вода</v>
          </cell>
          <cell r="G9" t="str">
            <v>отборный пар</v>
          </cell>
          <cell r="H9" t="str">
            <v>в том числе</v>
          </cell>
          <cell r="M9" t="str">
            <v>горячая вода</v>
          </cell>
          <cell r="N9" t="str">
            <v>отборный пар</v>
          </cell>
          <cell r="O9" t="str">
            <v>в том числе</v>
          </cell>
        </row>
        <row r="10">
          <cell r="H10" t="str">
            <v>1,2-2,5 кг/см2</v>
          </cell>
          <cell r="I10" t="str">
            <v>2,5-7,0 кг/см2</v>
          </cell>
          <cell r="J10" t="str">
            <v>7,0-13,0 кг/см2</v>
          </cell>
          <cell r="K10" t="str">
            <v>&gt;13 кг/см2</v>
          </cell>
          <cell r="L10" t="str">
            <v>острый и редуцированный</v>
          </cell>
          <cell r="O10" t="str">
            <v>1,2-2,5 кг/см2</v>
          </cell>
          <cell r="P10" t="str">
            <v>2,5-7,0 кг/см2</v>
          </cell>
          <cell r="Q10" t="str">
            <v>7,0-13,0 кг/см2</v>
          </cell>
          <cell r="R10" t="str">
            <v>&gt;13 кг/см2</v>
          </cell>
          <cell r="S10" t="str">
            <v>острый и редуцированный</v>
          </cell>
        </row>
        <row r="11">
          <cell r="E11" t="str">
            <v>Всего</v>
          </cell>
          <cell r="F11" t="str">
            <v>Бюджетные потребители</v>
          </cell>
          <cell r="G11" t="str">
            <v>Бюджетные потребители</v>
          </cell>
          <cell r="H11" t="str">
            <v>Бюджетные потребители</v>
          </cell>
          <cell r="I11" t="str">
            <v>Бюджетные потребители</v>
          </cell>
          <cell r="J11" t="str">
            <v>Бюджетные потребители</v>
          </cell>
          <cell r="K11" t="str">
            <v>Бюджетные потребители</v>
          </cell>
          <cell r="L11" t="str">
            <v>Бюджетные потребители</v>
          </cell>
          <cell r="M11" t="str">
            <v>Прочие потребители</v>
          </cell>
          <cell r="N11" t="str">
            <v>Прочие потребители</v>
          </cell>
          <cell r="O11" t="str">
            <v>Прочие потребители</v>
          </cell>
          <cell r="P11" t="str">
            <v>Прочие потребители</v>
          </cell>
          <cell r="Q11" t="str">
            <v>Прочие потребители</v>
          </cell>
          <cell r="R11" t="str">
            <v>Прочие потребители</v>
          </cell>
          <cell r="S11" t="str">
            <v>Прочие потребители</v>
          </cell>
        </row>
        <row r="12">
          <cell r="E12" t="str">
            <v>Всего</v>
          </cell>
          <cell r="F12" t="str">
            <v>Горячая вода</v>
          </cell>
          <cell r="G12" t="str">
            <v>Отборный пар</v>
          </cell>
          <cell r="H12" t="str">
            <v>Пар 1,2-2,5 кгс/см2</v>
          </cell>
          <cell r="I12" t="str">
            <v>Пар 2,5-7,0 кгс/см2</v>
          </cell>
          <cell r="J12" t="str">
            <v>Пар 7,0-13,0 кгс/см2</v>
          </cell>
          <cell r="K12" t="str">
            <v>Пар больше 13 кгс/см2</v>
          </cell>
          <cell r="L12" t="str">
            <v>Острый и редуцированный пар</v>
          </cell>
          <cell r="M12" t="str">
            <v>Горячая вода</v>
          </cell>
          <cell r="N12" t="str">
            <v>Отборный пар</v>
          </cell>
          <cell r="O12" t="str">
            <v>Пар 1,2-2,5 кгс/см2</v>
          </cell>
          <cell r="P12" t="str">
            <v>Пар 2,5-7,0 кгс/см2</v>
          </cell>
          <cell r="Q12" t="str">
            <v>Пар 7,0-13,0 кгс/см2</v>
          </cell>
          <cell r="R12" t="str">
            <v>Пар больше 13 кгс/см2</v>
          </cell>
          <cell r="S12" t="str">
            <v>Острый и редуцированный пар</v>
          </cell>
        </row>
        <row r="13">
          <cell r="A13">
            <v>1</v>
          </cell>
          <cell r="B13">
            <v>2</v>
          </cell>
          <cell r="D13">
            <v>3</v>
          </cell>
          <cell r="E13">
            <v>4</v>
          </cell>
          <cell r="F13">
            <v>6</v>
          </cell>
          <cell r="G13">
            <v>7</v>
          </cell>
          <cell r="H13">
            <v>8</v>
          </cell>
          <cell r="I13">
            <v>9</v>
          </cell>
          <cell r="J13">
            <v>10</v>
          </cell>
          <cell r="K13">
            <v>11</v>
          </cell>
          <cell r="L13">
            <v>12</v>
          </cell>
          <cell r="M13">
            <v>14</v>
          </cell>
          <cell r="N13">
            <v>15</v>
          </cell>
          <cell r="O13">
            <v>16</v>
          </cell>
          <cell r="P13">
            <v>17</v>
          </cell>
          <cell r="Q13">
            <v>18</v>
          </cell>
          <cell r="R13">
            <v>19</v>
          </cell>
          <cell r="S13">
            <v>20</v>
          </cell>
        </row>
        <row r="14">
          <cell r="A14" t="str">
            <v>1.</v>
          </cell>
          <cell r="B14" t="str">
            <v>Объем полезного отпуска</v>
          </cell>
          <cell r="C14" t="str">
            <v>Всего</v>
          </cell>
          <cell r="D14" t="str">
            <v>тыс.Гкал</v>
          </cell>
          <cell r="E14" t="e">
            <v>#NAME?</v>
          </cell>
          <cell r="F14" t="e">
            <v>#NAME?</v>
          </cell>
          <cell r="G14" t="e">
            <v>#NAME?</v>
          </cell>
          <cell r="H14" t="e">
            <v>#NAME?</v>
          </cell>
          <cell r="I14" t="e">
            <v>#NAME?</v>
          </cell>
          <cell r="J14" t="e">
            <v>#NAME?</v>
          </cell>
          <cell r="K14" t="e">
            <v>#NAME?</v>
          </cell>
          <cell r="L14" t="e">
            <v>#NAME?</v>
          </cell>
          <cell r="M14" t="e">
            <v>#NAME?</v>
          </cell>
          <cell r="N14" t="e">
            <v>#NAME?</v>
          </cell>
          <cell r="O14" t="e">
            <v>#NAME?</v>
          </cell>
          <cell r="P14" t="e">
            <v>#NAME?</v>
          </cell>
          <cell r="Q14" t="e">
            <v>#NAME?</v>
          </cell>
          <cell r="R14" t="e">
            <v>#NAME?</v>
          </cell>
          <cell r="S14" t="e">
            <v>#NAME?</v>
          </cell>
        </row>
        <row r="15">
          <cell r="A15" t="str">
            <v>2.</v>
          </cell>
          <cell r="B15" t="str">
            <v>Расчетная мощность</v>
          </cell>
          <cell r="C15" t="str">
            <v>Всего</v>
          </cell>
          <cell r="D15" t="str">
            <v>Гкал/час</v>
          </cell>
          <cell r="E15" t="e">
            <v>#NAME?</v>
          </cell>
          <cell r="F15" t="e">
            <v>#NAME?</v>
          </cell>
          <cell r="G15" t="e">
            <v>#NAME?</v>
          </cell>
          <cell r="H15" t="e">
            <v>#NAME?</v>
          </cell>
          <cell r="I15" t="e">
            <v>#NAME?</v>
          </cell>
          <cell r="J15" t="e">
            <v>#NAME?</v>
          </cell>
          <cell r="K15" t="e">
            <v>#NAME?</v>
          </cell>
          <cell r="L15" t="e">
            <v>#NAME?</v>
          </cell>
          <cell r="M15" t="e">
            <v>#NAME?</v>
          </cell>
          <cell r="N15" t="e">
            <v>#NAME?</v>
          </cell>
          <cell r="O15" t="e">
            <v>#NAME?</v>
          </cell>
          <cell r="P15" t="e">
            <v>#NAME?</v>
          </cell>
          <cell r="Q15" t="e">
            <v>#NAME?</v>
          </cell>
          <cell r="R15" t="e">
            <v>#NAME?</v>
          </cell>
          <cell r="S15" t="e">
            <v>#NAME?</v>
          </cell>
        </row>
        <row r="17">
          <cell r="A17" t="str">
            <v>3.</v>
          </cell>
          <cell r="B17" t="str">
            <v>Тариф на покупку тепловой энергии</v>
          </cell>
          <cell r="C17" t="str">
            <v>Всего</v>
          </cell>
          <cell r="D17" t="str">
            <v>руб/Гкал</v>
          </cell>
          <cell r="E17" t="e">
            <v>#NAME?</v>
          </cell>
          <cell r="F17" t="e">
            <v>#NAME?</v>
          </cell>
          <cell r="G17" t="e">
            <v>#NAME?</v>
          </cell>
          <cell r="H17" t="e">
            <v>#NAME?</v>
          </cell>
          <cell r="I17" t="e">
            <v>#NAME?</v>
          </cell>
          <cell r="J17" t="e">
            <v>#NAME?</v>
          </cell>
          <cell r="K17" t="e">
            <v>#NAME?</v>
          </cell>
          <cell r="L17" t="e">
            <v>#NAME?</v>
          </cell>
          <cell r="M17" t="e">
            <v>#NAME?</v>
          </cell>
          <cell r="N17" t="e">
            <v>#NAME?</v>
          </cell>
          <cell r="O17" t="e">
            <v>#NAME?</v>
          </cell>
          <cell r="P17" t="e">
            <v>#NAME?</v>
          </cell>
          <cell r="Q17" t="e">
            <v>#NAME?</v>
          </cell>
          <cell r="R17" t="e">
            <v>#NAME?</v>
          </cell>
          <cell r="S17" t="e">
            <v>#NAME?</v>
          </cell>
        </row>
        <row r="18">
          <cell r="A18" t="str">
            <v>3.1.</v>
          </cell>
          <cell r="B18" t="str">
            <v>Ставка за мощность</v>
          </cell>
          <cell r="C18" t="str">
            <v>Всего</v>
          </cell>
          <cell r="D18" t="str">
            <v>руб/Гкал/час</v>
          </cell>
          <cell r="E18" t="e">
            <v>#NAME?</v>
          </cell>
          <cell r="F18" t="e">
            <v>#NAME?</v>
          </cell>
          <cell r="G18" t="e">
            <v>#NAME?</v>
          </cell>
          <cell r="H18" t="e">
            <v>#NAME?</v>
          </cell>
          <cell r="I18" t="e">
            <v>#NAME?</v>
          </cell>
          <cell r="J18" t="e">
            <v>#NAME?</v>
          </cell>
          <cell r="K18" t="e">
            <v>#NAME?</v>
          </cell>
          <cell r="L18" t="e">
            <v>#NAME?</v>
          </cell>
          <cell r="M18" t="e">
            <v>#NAME?</v>
          </cell>
          <cell r="N18" t="e">
            <v>#NAME?</v>
          </cell>
          <cell r="O18" t="e">
            <v>#NAME?</v>
          </cell>
          <cell r="P18" t="e">
            <v>#NAME?</v>
          </cell>
          <cell r="Q18" t="e">
            <v>#NAME?</v>
          </cell>
          <cell r="R18" t="e">
            <v>#NAME?</v>
          </cell>
          <cell r="S18" t="e">
            <v>#NAME?</v>
          </cell>
        </row>
        <row r="19">
          <cell r="A19" t="str">
            <v>3.2.</v>
          </cell>
          <cell r="B19" t="str">
            <v>Ставка за энергию</v>
          </cell>
          <cell r="C19" t="str">
            <v>Всего</v>
          </cell>
          <cell r="D19" t="str">
            <v>руб/Гкал</v>
          </cell>
          <cell r="E19" t="e">
            <v>#NAME?</v>
          </cell>
          <cell r="F19" t="e">
            <v>#NAME?</v>
          </cell>
          <cell r="G19" t="e">
            <v>#NAME?</v>
          </cell>
          <cell r="H19" t="e">
            <v>#NAME?</v>
          </cell>
          <cell r="I19" t="e">
            <v>#NAME?</v>
          </cell>
          <cell r="J19" t="e">
            <v>#NAME?</v>
          </cell>
          <cell r="K19" t="e">
            <v>#NAME?</v>
          </cell>
          <cell r="L19" t="e">
            <v>#NAME?</v>
          </cell>
          <cell r="M19" t="e">
            <v>#NAME?</v>
          </cell>
          <cell r="N19" t="e">
            <v>#NAME?</v>
          </cell>
          <cell r="O19" t="e">
            <v>#NAME?</v>
          </cell>
          <cell r="P19" t="e">
            <v>#NAME?</v>
          </cell>
          <cell r="Q19" t="e">
            <v>#NAME?</v>
          </cell>
          <cell r="R19" t="e">
            <v>#NAME?</v>
          </cell>
          <cell r="S19" t="e">
            <v>#NAME?</v>
          </cell>
        </row>
        <row r="21">
          <cell r="A21" t="str">
            <v>4.</v>
          </cell>
          <cell r="B21" t="str">
            <v>Плата за услуги по передаче тепловой энергии</v>
          </cell>
          <cell r="C21" t="str">
            <v>Всего</v>
          </cell>
          <cell r="D21" t="str">
            <v>руб/Гкал</v>
          </cell>
          <cell r="E21" t="e">
            <v>#NAME?</v>
          </cell>
          <cell r="F21" t="e">
            <v>#NAME?</v>
          </cell>
          <cell r="G21" t="e">
            <v>#NAME?</v>
          </cell>
          <cell r="H21" t="e">
            <v>#NAME?</v>
          </cell>
          <cell r="I21" t="e">
            <v>#NAME?</v>
          </cell>
          <cell r="J21" t="e">
            <v>#NAME?</v>
          </cell>
          <cell r="K21" t="e">
            <v>#NAME?</v>
          </cell>
          <cell r="L21" t="e">
            <v>#NAME?</v>
          </cell>
          <cell r="M21" t="e">
            <v>#NAME?</v>
          </cell>
          <cell r="N21" t="e">
            <v>#NAME?</v>
          </cell>
          <cell r="O21" t="e">
            <v>#NAME?</v>
          </cell>
          <cell r="P21" t="e">
            <v>#NAME?</v>
          </cell>
          <cell r="Q21" t="e">
            <v>#NAME?</v>
          </cell>
          <cell r="R21" t="e">
            <v>#NAME?</v>
          </cell>
          <cell r="S21" t="e">
            <v>#NAME?</v>
          </cell>
        </row>
        <row r="22">
          <cell r="A22" t="str">
            <v>4.1.</v>
          </cell>
          <cell r="B22" t="str">
            <v>Ставка на содержание тепловых сетей</v>
          </cell>
          <cell r="C22" t="str">
            <v>Всего</v>
          </cell>
          <cell r="D22" t="str">
            <v>руб/Гкал</v>
          </cell>
          <cell r="E22" t="e">
            <v>#NAME?</v>
          </cell>
          <cell r="F22" t="e">
            <v>#NAME?</v>
          </cell>
          <cell r="G22" t="e">
            <v>#NAME?</v>
          </cell>
          <cell r="H22" t="e">
            <v>#NAME?</v>
          </cell>
          <cell r="I22" t="e">
            <v>#NAME?</v>
          </cell>
          <cell r="J22" t="e">
            <v>#NAME?</v>
          </cell>
          <cell r="K22" t="e">
            <v>#NAME?</v>
          </cell>
          <cell r="L22" t="e">
            <v>#NAME?</v>
          </cell>
          <cell r="M22" t="e">
            <v>#NAME?</v>
          </cell>
          <cell r="N22" t="e">
            <v>#NAME?</v>
          </cell>
          <cell r="O22" t="e">
            <v>#NAME?</v>
          </cell>
          <cell r="P22" t="e">
            <v>#NAME?</v>
          </cell>
          <cell r="Q22" t="e">
            <v>#NAME?</v>
          </cell>
          <cell r="R22" t="e">
            <v>#NAME?</v>
          </cell>
          <cell r="S22" t="e">
            <v>#NAME?</v>
          </cell>
        </row>
        <row r="23">
          <cell r="A23" t="str">
            <v>4.2.</v>
          </cell>
          <cell r="B23" t="str">
            <v>Ставка по оплате потерь</v>
          </cell>
          <cell r="C23" t="str">
            <v>Всего</v>
          </cell>
          <cell r="D23" t="str">
            <v>руб/Гкал</v>
          </cell>
          <cell r="E23" t="e">
            <v>#NAME?</v>
          </cell>
          <cell r="F23" t="e">
            <v>#NAME?</v>
          </cell>
          <cell r="G23" t="e">
            <v>#NAME?</v>
          </cell>
          <cell r="H23" t="e">
            <v>#NAME?</v>
          </cell>
          <cell r="I23" t="e">
            <v>#NAME?</v>
          </cell>
          <cell r="J23" t="e">
            <v>#NAME?</v>
          </cell>
          <cell r="K23" t="e">
            <v>#NAME?</v>
          </cell>
          <cell r="L23" t="e">
            <v>#NAME?</v>
          </cell>
          <cell r="M23" t="e">
            <v>#NAME?</v>
          </cell>
          <cell r="N23" t="e">
            <v>#NAME?</v>
          </cell>
          <cell r="O23" t="e">
            <v>#NAME?</v>
          </cell>
          <cell r="P23" t="e">
            <v>#NAME?</v>
          </cell>
          <cell r="Q23" t="e">
            <v>#NAME?</v>
          </cell>
          <cell r="R23" t="e">
            <v>#NAME?</v>
          </cell>
          <cell r="S23" t="e">
            <v>#NAME?</v>
          </cell>
        </row>
        <row r="25">
          <cell r="A25" t="str">
            <v>5.</v>
          </cell>
          <cell r="B25" t="str">
            <v>Средний одноставочный тариф п.З + п.4</v>
          </cell>
          <cell r="C25" t="str">
            <v>Всего</v>
          </cell>
          <cell r="D25" t="str">
            <v>руб/Гкал</v>
          </cell>
          <cell r="E25" t="e">
            <v>#NAME?</v>
          </cell>
          <cell r="F25" t="e">
            <v>#NAME?</v>
          </cell>
          <cell r="G25" t="e">
            <v>#NAME?</v>
          </cell>
          <cell r="H25" t="e">
            <v>#NAME?</v>
          </cell>
          <cell r="I25" t="e">
            <v>#NAME?</v>
          </cell>
          <cell r="J25" t="e">
            <v>#NAME?</v>
          </cell>
          <cell r="K25" t="e">
            <v>#NAME?</v>
          </cell>
          <cell r="L25" t="e">
            <v>#NAME?</v>
          </cell>
          <cell r="M25" t="e">
            <v>#NAME?</v>
          </cell>
          <cell r="N25" t="e">
            <v>#NAME?</v>
          </cell>
          <cell r="O25" t="e">
            <v>#NAME?</v>
          </cell>
          <cell r="P25" t="e">
            <v>#NAME?</v>
          </cell>
          <cell r="Q25" t="e">
            <v>#NAME?</v>
          </cell>
          <cell r="R25" t="e">
            <v>#NAME?</v>
          </cell>
          <cell r="S25" t="e">
            <v>#NAME?</v>
          </cell>
        </row>
        <row r="27">
          <cell r="A27" t="str">
            <v>6.</v>
          </cell>
          <cell r="B27" t="str">
            <v>Товарная продукция всего п.5*п.1</v>
          </cell>
          <cell r="C27" t="str">
            <v>Всего</v>
          </cell>
          <cell r="D27" t="str">
            <v>тыс.руб.</v>
          </cell>
          <cell r="E27" t="e">
            <v>#NAME?</v>
          </cell>
          <cell r="F27" t="e">
            <v>#NAME?</v>
          </cell>
          <cell r="G27" t="e">
            <v>#NAME?</v>
          </cell>
          <cell r="H27" t="e">
            <v>#NAME?</v>
          </cell>
          <cell r="I27" t="e">
            <v>#NAME?</v>
          </cell>
          <cell r="J27" t="e">
            <v>#NAME?</v>
          </cell>
          <cell r="K27" t="e">
            <v>#NAME?</v>
          </cell>
          <cell r="L27" t="e">
            <v>#NAME?</v>
          </cell>
          <cell r="M27" t="e">
            <v>#NAME?</v>
          </cell>
          <cell r="N27" t="e">
            <v>#NAME?</v>
          </cell>
          <cell r="O27" t="e">
            <v>#NAME?</v>
          </cell>
          <cell r="P27" t="e">
            <v>#NAME?</v>
          </cell>
          <cell r="Q27" t="e">
            <v>#NAME?</v>
          </cell>
          <cell r="R27" t="e">
            <v>#NAME?</v>
          </cell>
          <cell r="S27" t="e">
            <v>#NAME?</v>
          </cell>
        </row>
        <row r="28">
          <cell r="B28" t="str">
            <v xml:space="preserve">    в том числе:</v>
          </cell>
          <cell r="C28" t="str">
            <v>Всего</v>
          </cell>
        </row>
        <row r="29">
          <cell r="A29" t="str">
            <v>6.1.</v>
          </cell>
          <cell r="B29" t="str">
            <v>- за тепловую энергию п.3*п.1</v>
          </cell>
          <cell r="C29" t="str">
            <v>Всего</v>
          </cell>
          <cell r="D29" t="str">
            <v>тыс.руб.</v>
          </cell>
          <cell r="E29" t="e">
            <v>#NAME?</v>
          </cell>
          <cell r="F29" t="e">
            <v>#NAME?</v>
          </cell>
          <cell r="G29" t="e">
            <v>#NAME?</v>
          </cell>
          <cell r="H29" t="e">
            <v>#NAME?</v>
          </cell>
          <cell r="I29" t="e">
            <v>#NAME?</v>
          </cell>
          <cell r="J29" t="e">
            <v>#NAME?</v>
          </cell>
          <cell r="K29" t="e">
            <v>#NAME?</v>
          </cell>
          <cell r="L29" t="e">
            <v>#NAME?</v>
          </cell>
          <cell r="M29" t="e">
            <v>#NAME?</v>
          </cell>
          <cell r="N29" t="e">
            <v>#NAME?</v>
          </cell>
          <cell r="O29" t="e">
            <v>#NAME?</v>
          </cell>
          <cell r="P29" t="e">
            <v>#NAME?</v>
          </cell>
          <cell r="Q29" t="e">
            <v>#NAME?</v>
          </cell>
          <cell r="R29" t="e">
            <v>#NAME?</v>
          </cell>
          <cell r="S29" t="e">
            <v>#NAME?</v>
          </cell>
        </row>
        <row r="30">
          <cell r="A30" t="str">
            <v>6.2.</v>
          </cell>
          <cell r="B30" t="str">
            <v>- за услуги п.4*п. 1</v>
          </cell>
          <cell r="C30" t="str">
            <v>Всего</v>
          </cell>
          <cell r="D30" t="str">
            <v>тыс.руб.</v>
          </cell>
          <cell r="E30" t="e">
            <v>#NAME?</v>
          </cell>
          <cell r="F30" t="e">
            <v>#NAME?</v>
          </cell>
          <cell r="G30" t="e">
            <v>#NAME?</v>
          </cell>
          <cell r="H30" t="e">
            <v>#NAME?</v>
          </cell>
          <cell r="I30" t="e">
            <v>#NAME?</v>
          </cell>
          <cell r="J30" t="e">
            <v>#NAME?</v>
          </cell>
          <cell r="K30" t="e">
            <v>#NAME?</v>
          </cell>
          <cell r="L30" t="e">
            <v>#NAME?</v>
          </cell>
          <cell r="M30" t="e">
            <v>#NAME?</v>
          </cell>
          <cell r="N30" t="e">
            <v>#NAME?</v>
          </cell>
          <cell r="O30" t="e">
            <v>#NAME?</v>
          </cell>
          <cell r="P30" t="e">
            <v>#NAME?</v>
          </cell>
          <cell r="Q30" t="e">
            <v>#NAME?</v>
          </cell>
          <cell r="R30" t="e">
            <v>#NAME?</v>
          </cell>
          <cell r="S30" t="e">
            <v>#NAME?</v>
          </cell>
        </row>
        <row r="36">
          <cell r="A36" t="str">
            <v>№</v>
          </cell>
          <cell r="B36" t="str">
            <v>Группа потребителей</v>
          </cell>
          <cell r="D36" t="str">
            <v>Ед.изм.</v>
          </cell>
          <cell r="E36" t="str">
            <v>Всего</v>
          </cell>
          <cell r="F36" t="str">
            <v>Бюджетные потребители</v>
          </cell>
          <cell r="M36" t="str">
            <v>Прочие потребители</v>
          </cell>
        </row>
        <row r="37">
          <cell r="F37" t="str">
            <v>горячая вода</v>
          </cell>
          <cell r="G37" t="str">
            <v>отборный пар</v>
          </cell>
          <cell r="H37" t="str">
            <v>в том числе</v>
          </cell>
          <cell r="M37" t="str">
            <v>горячая вода</v>
          </cell>
          <cell r="N37" t="str">
            <v>отборный пар</v>
          </cell>
          <cell r="O37" t="str">
            <v>в том числе</v>
          </cell>
        </row>
        <row r="38">
          <cell r="H38" t="str">
            <v>1,2-2,5 кг/см2</v>
          </cell>
          <cell r="I38" t="str">
            <v>2,5-7,0 кг/см2</v>
          </cell>
          <cell r="J38" t="str">
            <v>7,0-13,0 кг/см2</v>
          </cell>
          <cell r="K38" t="str">
            <v>&gt;13 кг/см2</v>
          </cell>
          <cell r="L38" t="str">
            <v>острый и редуцированный</v>
          </cell>
          <cell r="O38" t="str">
            <v>1,2-2,5 кг/см2</v>
          </cell>
          <cell r="P38" t="str">
            <v>2,5-7,0 кг/см2</v>
          </cell>
          <cell r="Q38" t="str">
            <v>7,0-13,0 кг/см2</v>
          </cell>
          <cell r="R38" t="str">
            <v>&gt;13 кг/см2</v>
          </cell>
          <cell r="S38" t="str">
            <v>острый и редуцированный</v>
          </cell>
        </row>
        <row r="39">
          <cell r="A39">
            <v>1</v>
          </cell>
          <cell r="B39">
            <v>2</v>
          </cell>
          <cell r="D39">
            <v>3</v>
          </cell>
          <cell r="E39">
            <v>4</v>
          </cell>
          <cell r="F39">
            <v>6</v>
          </cell>
          <cell r="G39">
            <v>7</v>
          </cell>
          <cell r="H39">
            <v>8</v>
          </cell>
          <cell r="I39">
            <v>9</v>
          </cell>
          <cell r="J39">
            <v>10</v>
          </cell>
          <cell r="K39">
            <v>11</v>
          </cell>
          <cell r="L39">
            <v>12</v>
          </cell>
          <cell r="M39">
            <v>14</v>
          </cell>
          <cell r="N39">
            <v>15</v>
          </cell>
          <cell r="O39">
            <v>16</v>
          </cell>
          <cell r="P39">
            <v>17</v>
          </cell>
          <cell r="Q39">
            <v>18</v>
          </cell>
          <cell r="R39">
            <v>19</v>
          </cell>
          <cell r="S39">
            <v>20</v>
          </cell>
        </row>
        <row r="40">
          <cell r="A40" t="str">
            <v>1.</v>
          </cell>
          <cell r="B40" t="str">
            <v>Объем полезного отпуска</v>
          </cell>
          <cell r="C40">
            <v>0</v>
          </cell>
          <cell r="D40" t="str">
            <v>тыс.Гкал</v>
          </cell>
          <cell r="E40" t="e">
            <v>#NAME?</v>
          </cell>
          <cell r="F40" t="e">
            <v>#NAME?</v>
          </cell>
          <cell r="G40" t="e">
            <v>#NAME?</v>
          </cell>
          <cell r="H40" t="e">
            <v>#NAME?</v>
          </cell>
          <cell r="I40" t="e">
            <v>#NAME?</v>
          </cell>
          <cell r="J40" t="e">
            <v>#NAME?</v>
          </cell>
          <cell r="K40" t="e">
            <v>#NAME?</v>
          </cell>
          <cell r="L40" t="e">
            <v>#NAME?</v>
          </cell>
          <cell r="M40" t="e">
            <v>#NAME?</v>
          </cell>
          <cell r="N40" t="e">
            <v>#NAME?</v>
          </cell>
          <cell r="O40" t="e">
            <v>#NAME?</v>
          </cell>
          <cell r="P40" t="e">
            <v>#NAME?</v>
          </cell>
          <cell r="Q40" t="e">
            <v>#NAME?</v>
          </cell>
          <cell r="R40" t="e">
            <v>#NAME?</v>
          </cell>
          <cell r="S40" t="e">
            <v>#NAME?</v>
          </cell>
        </row>
        <row r="41">
          <cell r="A41" t="str">
            <v>2.</v>
          </cell>
          <cell r="B41" t="str">
            <v>Расчетная мощность</v>
          </cell>
          <cell r="C41">
            <v>0</v>
          </cell>
          <cell r="D41" t="str">
            <v>Гкал/час</v>
          </cell>
          <cell r="E41" t="e">
            <v>#NAME?</v>
          </cell>
          <cell r="F41" t="e">
            <v>#NAME?</v>
          </cell>
          <cell r="G41" t="e">
            <v>#NAME?</v>
          </cell>
          <cell r="H41" t="e">
            <v>#NAME?</v>
          </cell>
          <cell r="I41" t="e">
            <v>#NAME?</v>
          </cell>
          <cell r="J41" t="e">
            <v>#NAME?</v>
          </cell>
          <cell r="K41" t="e">
            <v>#NAME?</v>
          </cell>
          <cell r="L41" t="e">
            <v>#NAME?</v>
          </cell>
          <cell r="M41" t="e">
            <v>#NAME?</v>
          </cell>
          <cell r="N41" t="e">
            <v>#NAME?</v>
          </cell>
          <cell r="O41" t="e">
            <v>#NAME?</v>
          </cell>
          <cell r="P41" t="e">
            <v>#NAME?</v>
          </cell>
          <cell r="Q41" t="e">
            <v>#NAME?</v>
          </cell>
          <cell r="R41" t="e">
            <v>#NAME?</v>
          </cell>
          <cell r="S41" t="e">
            <v>#NAME?</v>
          </cell>
        </row>
        <row r="43">
          <cell r="A43" t="str">
            <v>3.</v>
          </cell>
          <cell r="B43" t="str">
            <v>Тариф на покупку тепловой энергии</v>
          </cell>
          <cell r="C43">
            <v>0</v>
          </cell>
          <cell r="D43" t="str">
            <v>руб/Гкал</v>
          </cell>
          <cell r="E43" t="e">
            <v>#NAME?</v>
          </cell>
          <cell r="F43" t="e">
            <v>#NAME?</v>
          </cell>
          <cell r="G43" t="e">
            <v>#NAME?</v>
          </cell>
          <cell r="H43" t="e">
            <v>#NAME?</v>
          </cell>
          <cell r="I43" t="e">
            <v>#NAME?</v>
          </cell>
          <cell r="J43" t="e">
            <v>#NAME?</v>
          </cell>
          <cell r="K43" t="e">
            <v>#NAME?</v>
          </cell>
          <cell r="L43" t="e">
            <v>#NAME?</v>
          </cell>
          <cell r="M43" t="e">
            <v>#NAME?</v>
          </cell>
          <cell r="N43" t="e">
            <v>#NAME?</v>
          </cell>
          <cell r="O43" t="e">
            <v>#NAME?</v>
          </cell>
          <cell r="P43" t="e">
            <v>#NAME?</v>
          </cell>
          <cell r="Q43" t="e">
            <v>#NAME?</v>
          </cell>
          <cell r="R43" t="e">
            <v>#NAME?</v>
          </cell>
          <cell r="S43" t="e">
            <v>#NAME?</v>
          </cell>
        </row>
        <row r="44">
          <cell r="A44" t="str">
            <v>3.1.</v>
          </cell>
          <cell r="B44" t="str">
            <v>Ставка за мощность</v>
          </cell>
          <cell r="C44">
            <v>0</v>
          </cell>
          <cell r="D44" t="str">
            <v>руб/Гкал/час</v>
          </cell>
          <cell r="E44" t="e">
            <v>#NAME?</v>
          </cell>
          <cell r="F44" t="e">
            <v>#NAME?</v>
          </cell>
          <cell r="G44" t="e">
            <v>#NAME?</v>
          </cell>
          <cell r="H44" t="e">
            <v>#NAME?</v>
          </cell>
          <cell r="I44" t="e">
            <v>#NAME?</v>
          </cell>
          <cell r="J44" t="e">
            <v>#NAME?</v>
          </cell>
          <cell r="K44" t="e">
            <v>#NAME?</v>
          </cell>
          <cell r="L44" t="e">
            <v>#NAME?</v>
          </cell>
          <cell r="M44" t="e">
            <v>#NAME?</v>
          </cell>
          <cell r="N44" t="e">
            <v>#NAME?</v>
          </cell>
          <cell r="O44" t="e">
            <v>#NAME?</v>
          </cell>
          <cell r="P44" t="e">
            <v>#NAME?</v>
          </cell>
          <cell r="Q44" t="e">
            <v>#NAME?</v>
          </cell>
          <cell r="R44" t="e">
            <v>#NAME?</v>
          </cell>
          <cell r="S44" t="e">
            <v>#NAME?</v>
          </cell>
        </row>
        <row r="45">
          <cell r="A45" t="str">
            <v>3.2.</v>
          </cell>
          <cell r="B45" t="str">
            <v>Ставка за энергию</v>
          </cell>
          <cell r="C45">
            <v>0</v>
          </cell>
          <cell r="D45" t="str">
            <v>руб/Гкал</v>
          </cell>
          <cell r="E45" t="e">
            <v>#NAME?</v>
          </cell>
          <cell r="F45" t="e">
            <v>#NAME?</v>
          </cell>
          <cell r="G45" t="e">
            <v>#NAME?</v>
          </cell>
          <cell r="H45" t="e">
            <v>#NAME?</v>
          </cell>
          <cell r="I45" t="e">
            <v>#NAME?</v>
          </cell>
          <cell r="J45" t="e">
            <v>#NAME?</v>
          </cell>
          <cell r="K45" t="e">
            <v>#NAME?</v>
          </cell>
          <cell r="L45" t="e">
            <v>#NAME?</v>
          </cell>
          <cell r="M45" t="e">
            <v>#NAME?</v>
          </cell>
          <cell r="N45" t="e">
            <v>#NAME?</v>
          </cell>
          <cell r="O45" t="e">
            <v>#NAME?</v>
          </cell>
          <cell r="P45" t="e">
            <v>#NAME?</v>
          </cell>
          <cell r="Q45" t="e">
            <v>#NAME?</v>
          </cell>
          <cell r="R45" t="e">
            <v>#NAME?</v>
          </cell>
          <cell r="S45" t="e">
            <v>#NAME?</v>
          </cell>
        </row>
        <row r="47">
          <cell r="A47" t="str">
            <v>4.</v>
          </cell>
          <cell r="B47" t="str">
            <v>Плата за услуги по передаче тепловой энергии</v>
          </cell>
          <cell r="C47">
            <v>0</v>
          </cell>
          <cell r="D47" t="str">
            <v>руб/Гкал</v>
          </cell>
          <cell r="E47" t="e">
            <v>#NAME?</v>
          </cell>
          <cell r="F47" t="e">
            <v>#NAME?</v>
          </cell>
          <cell r="G47" t="e">
            <v>#NAME?</v>
          </cell>
          <cell r="H47" t="e">
            <v>#NAME?</v>
          </cell>
          <cell r="I47" t="e">
            <v>#NAME?</v>
          </cell>
          <cell r="J47" t="e">
            <v>#NAME?</v>
          </cell>
          <cell r="K47" t="e">
            <v>#NAME?</v>
          </cell>
          <cell r="L47" t="e">
            <v>#NAME?</v>
          </cell>
          <cell r="M47" t="e">
            <v>#NAME?</v>
          </cell>
          <cell r="N47" t="e">
            <v>#NAME?</v>
          </cell>
          <cell r="O47" t="e">
            <v>#NAME?</v>
          </cell>
          <cell r="P47" t="e">
            <v>#NAME?</v>
          </cell>
          <cell r="Q47" t="e">
            <v>#NAME?</v>
          </cell>
          <cell r="R47" t="e">
            <v>#NAME?</v>
          </cell>
          <cell r="S47" t="e">
            <v>#NAME?</v>
          </cell>
        </row>
        <row r="48">
          <cell r="A48" t="str">
            <v>4.1.</v>
          </cell>
          <cell r="B48" t="str">
            <v>Ставка на содержание тепловых сетей</v>
          </cell>
          <cell r="C48">
            <v>0</v>
          </cell>
          <cell r="D48" t="str">
            <v>руб/Гкал</v>
          </cell>
          <cell r="E48" t="e">
            <v>#NAME?</v>
          </cell>
          <cell r="F48" t="e">
            <v>#NAME?</v>
          </cell>
          <cell r="G48" t="e">
            <v>#NAME?</v>
          </cell>
          <cell r="H48" t="e">
            <v>#NAME?</v>
          </cell>
          <cell r="I48" t="e">
            <v>#NAME?</v>
          </cell>
          <cell r="J48" t="e">
            <v>#NAME?</v>
          </cell>
          <cell r="K48" t="e">
            <v>#NAME?</v>
          </cell>
          <cell r="L48" t="e">
            <v>#NAME?</v>
          </cell>
          <cell r="M48" t="e">
            <v>#NAME?</v>
          </cell>
          <cell r="N48" t="e">
            <v>#NAME?</v>
          </cell>
          <cell r="O48" t="e">
            <v>#NAME?</v>
          </cell>
          <cell r="P48" t="e">
            <v>#NAME?</v>
          </cell>
          <cell r="Q48" t="e">
            <v>#NAME?</v>
          </cell>
          <cell r="R48" t="e">
            <v>#NAME?</v>
          </cell>
          <cell r="S48" t="e">
            <v>#NAME?</v>
          </cell>
        </row>
        <row r="49">
          <cell r="A49" t="str">
            <v>4.2.</v>
          </cell>
          <cell r="B49" t="str">
            <v>Ставка по оплате потерь</v>
          </cell>
          <cell r="C49">
            <v>0</v>
          </cell>
          <cell r="D49" t="str">
            <v>руб/Гкал</v>
          </cell>
          <cell r="E49" t="e">
            <v>#NAME?</v>
          </cell>
          <cell r="F49" t="e">
            <v>#NAME?</v>
          </cell>
          <cell r="G49" t="e">
            <v>#NAME?</v>
          </cell>
          <cell r="H49" t="e">
            <v>#NAME?</v>
          </cell>
          <cell r="I49" t="e">
            <v>#NAME?</v>
          </cell>
          <cell r="J49" t="e">
            <v>#NAME?</v>
          </cell>
          <cell r="K49" t="e">
            <v>#NAME?</v>
          </cell>
          <cell r="L49" t="e">
            <v>#NAME?</v>
          </cell>
          <cell r="M49" t="e">
            <v>#NAME?</v>
          </cell>
          <cell r="N49" t="e">
            <v>#NAME?</v>
          </cell>
          <cell r="O49" t="e">
            <v>#NAME?</v>
          </cell>
          <cell r="P49" t="e">
            <v>#NAME?</v>
          </cell>
          <cell r="Q49" t="e">
            <v>#NAME?</v>
          </cell>
          <cell r="R49" t="e">
            <v>#NAME?</v>
          </cell>
          <cell r="S49" t="e">
            <v>#NAME?</v>
          </cell>
        </row>
        <row r="51">
          <cell r="A51" t="str">
            <v>5.</v>
          </cell>
          <cell r="B51" t="str">
            <v>Средний одноставочный тариф п.З + п.4</v>
          </cell>
          <cell r="C51">
            <v>0</v>
          </cell>
          <cell r="D51" t="str">
            <v>руб/Гкал</v>
          </cell>
          <cell r="E51" t="e">
            <v>#NAME?</v>
          </cell>
          <cell r="F51" t="e">
            <v>#NAME?</v>
          </cell>
          <cell r="G51" t="e">
            <v>#NAME?</v>
          </cell>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row>
        <row r="53">
          <cell r="A53" t="str">
            <v>6.</v>
          </cell>
          <cell r="B53" t="str">
            <v>Товарная продукция всего п.5*п.1</v>
          </cell>
          <cell r="C53">
            <v>0</v>
          </cell>
          <cell r="D53" t="str">
            <v>тыс.руб.</v>
          </cell>
          <cell r="E53" t="e">
            <v>#NAME?</v>
          </cell>
          <cell r="F53" t="e">
            <v>#NAME?</v>
          </cell>
          <cell r="G53" t="e">
            <v>#NAME?</v>
          </cell>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row>
        <row r="54">
          <cell r="B54" t="str">
            <v>в том числе</v>
          </cell>
          <cell r="C54">
            <v>0</v>
          </cell>
        </row>
        <row r="55">
          <cell r="A55" t="str">
            <v>6.1.</v>
          </cell>
          <cell r="B55" t="str">
            <v>- за тепловую энергию п.3*п.1</v>
          </cell>
          <cell r="C55">
            <v>0</v>
          </cell>
          <cell r="D55" t="str">
            <v>тыс.руб.</v>
          </cell>
          <cell r="E55" t="e">
            <v>#NAME?</v>
          </cell>
          <cell r="F55" t="e">
            <v>#NAME?</v>
          </cell>
          <cell r="G55" t="e">
            <v>#NAME?</v>
          </cell>
          <cell r="H55" t="e">
            <v>#NAME?</v>
          </cell>
          <cell r="I55" t="e">
            <v>#NAME?</v>
          </cell>
          <cell r="J55" t="e">
            <v>#NAME?</v>
          </cell>
          <cell r="K55" t="e">
            <v>#NAME?</v>
          </cell>
          <cell r="L55" t="e">
            <v>#NAME?</v>
          </cell>
          <cell r="M55" t="e">
            <v>#NAME?</v>
          </cell>
          <cell r="N55" t="e">
            <v>#NAME?</v>
          </cell>
          <cell r="O55" t="e">
            <v>#NAME?</v>
          </cell>
          <cell r="P55" t="e">
            <v>#NAME?</v>
          </cell>
          <cell r="Q55" t="e">
            <v>#NAME?</v>
          </cell>
          <cell r="R55" t="e">
            <v>#NAME?</v>
          </cell>
          <cell r="S55" t="e">
            <v>#NAME?</v>
          </cell>
        </row>
        <row r="56">
          <cell r="A56" t="str">
            <v>6.2.</v>
          </cell>
          <cell r="B56" t="str">
            <v>- за услуги п.4*п. 1</v>
          </cell>
          <cell r="C56">
            <v>0</v>
          </cell>
          <cell r="D56" t="str">
            <v>тыс.руб.</v>
          </cell>
          <cell r="E56" t="e">
            <v>#NAME?</v>
          </cell>
          <cell r="F56" t="e">
            <v>#NAME?</v>
          </cell>
          <cell r="G56" t="e">
            <v>#NAME?</v>
          </cell>
          <cell r="H56" t="e">
            <v>#NAME?</v>
          </cell>
          <cell r="I56" t="e">
            <v>#NAME?</v>
          </cell>
          <cell r="J56" t="e">
            <v>#NAME?</v>
          </cell>
          <cell r="K56" t="e">
            <v>#NAME?</v>
          </cell>
          <cell r="L56" t="e">
            <v>#NAME?</v>
          </cell>
          <cell r="M56" t="e">
            <v>#NAME?</v>
          </cell>
          <cell r="N56" t="e">
            <v>#NAME?</v>
          </cell>
          <cell r="O56" t="e">
            <v>#NAME?</v>
          </cell>
          <cell r="P56" t="e">
            <v>#NAME?</v>
          </cell>
          <cell r="Q56" t="e">
            <v>#NAME?</v>
          </cell>
          <cell r="R56" t="e">
            <v>#NAME?</v>
          </cell>
          <cell r="S56" t="e">
            <v>#NAME?</v>
          </cell>
        </row>
      </sheetData>
      <sheetData sheetId="49">
        <row r="1">
          <cell r="X1" t="str">
            <v>Таблица № П1.29.</v>
          </cell>
        </row>
        <row r="2">
          <cell r="A2" t="str">
            <v>Тарифное меню по электроэнергии</v>
          </cell>
        </row>
        <row r="4">
          <cell r="A4" t="str">
            <v>№ п.п.</v>
          </cell>
          <cell r="B4" t="str">
            <v>Показатель</v>
          </cell>
          <cell r="F4" t="str">
            <v>Ед.изм.</v>
          </cell>
          <cell r="G4" t="str">
            <v>Тариф покупки электрической энергии потребителями</v>
          </cell>
          <cell r="H4" t="str">
            <v>Плата за услуги, оказываемые на ФОРЭМ (услуги РАО "ЕЭС России",ФСК, СО ЦДУ)</v>
          </cell>
          <cell r="I4" t="str">
            <v>Тарифы на электроэнергию, поставляемую потребителям ЭСО</v>
          </cell>
          <cell r="M4" t="str">
            <v>Тарифы на электроэнергию, поставляемую потребителям ЭСО по зонам суток</v>
          </cell>
        </row>
        <row r="5">
          <cell r="M5" t="str">
            <v>Ночная   зона</v>
          </cell>
          <cell r="Q5" t="str">
            <v>Полупиковая зона</v>
          </cell>
          <cell r="U5" t="str">
            <v>Пиковая  зона ( рассчитывается  при предоставлении  потребителем индивидуального  графика согласно утвержденных ФЭК России интервалам тарифных зон суток)</v>
          </cell>
        </row>
        <row r="6">
          <cell r="I6" t="str">
            <v>ВН</v>
          </cell>
          <cell r="J6" t="str">
            <v>СН1</v>
          </cell>
          <cell r="K6" t="str">
            <v>СН2</v>
          </cell>
          <cell r="L6" t="str">
            <v>НН</v>
          </cell>
          <cell r="M6" t="str">
            <v>ВН</v>
          </cell>
          <cell r="N6" t="str">
            <v>СН1</v>
          </cell>
          <cell r="O6" t="str">
            <v>СН2</v>
          </cell>
          <cell r="P6" t="str">
            <v>НН</v>
          </cell>
          <cell r="Q6" t="str">
            <v>ВН</v>
          </cell>
          <cell r="R6" t="str">
            <v>СН1</v>
          </cell>
          <cell r="S6" t="str">
            <v>СН2</v>
          </cell>
          <cell r="T6" t="str">
            <v>НН</v>
          </cell>
          <cell r="U6" t="str">
            <v>ВН</v>
          </cell>
          <cell r="V6" t="str">
            <v>СН1</v>
          </cell>
          <cell r="W6" t="str">
            <v>СН2</v>
          </cell>
          <cell r="X6" t="str">
            <v>НН</v>
          </cell>
        </row>
        <row r="7">
          <cell r="A7">
            <v>1</v>
          </cell>
          <cell r="B7">
            <v>2</v>
          </cell>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row>
        <row r="9">
          <cell r="A9" t="str">
            <v>1.</v>
          </cell>
          <cell r="B9" t="str">
            <v>Базовые потребители</v>
          </cell>
        </row>
        <row r="13">
          <cell r="B13" t="str">
            <v>Одноставочный тариф</v>
          </cell>
          <cell r="C13">
            <v>0</v>
          </cell>
          <cell r="D13" t="str">
            <v>1СТ</v>
          </cell>
          <cell r="E13" t="str">
            <v>РУБ.ТКВТЧ</v>
          </cell>
          <cell r="F13" t="str">
            <v>руб./тыс.кВтч.</v>
          </cell>
          <cell r="G13" t="e">
            <v>#NAME?</v>
          </cell>
          <cell r="H13" t="e">
            <v>#DIV/0!</v>
          </cell>
          <cell r="I13" t="e">
            <v>#NAME?</v>
          </cell>
          <cell r="J13" t="e">
            <v>#NAME?</v>
          </cell>
          <cell r="K13" t="e">
            <v>#NAME?</v>
          </cell>
          <cell r="L13" t="e">
            <v>#NAME?</v>
          </cell>
          <cell r="M13" t="e">
            <v>#NAME?</v>
          </cell>
          <cell r="N13" t="e">
            <v>#NAME?</v>
          </cell>
          <cell r="O13" t="e">
            <v>#NAME?</v>
          </cell>
          <cell r="P13" t="e">
            <v>#NAME?</v>
          </cell>
          <cell r="Q13" t="e">
            <v>#NAME?</v>
          </cell>
          <cell r="R13" t="e">
            <v>#NAME?</v>
          </cell>
          <cell r="S13" t="e">
            <v>#NAME?</v>
          </cell>
          <cell r="T13" t="e">
            <v>#NAME?</v>
          </cell>
        </row>
        <row r="14">
          <cell r="B14" t="str">
            <v>Двухставочный тариф</v>
          </cell>
          <cell r="C14">
            <v>0</v>
          </cell>
        </row>
        <row r="15">
          <cell r="B15" t="str">
            <v>Плата за мощность</v>
          </cell>
          <cell r="C15">
            <v>0</v>
          </cell>
          <cell r="D15" t="str">
            <v>2СТ.М</v>
          </cell>
          <cell r="E15" t="str">
            <v>РУБ.МВТ.МЕС</v>
          </cell>
          <cell r="F15" t="str">
            <v>руб/МВт.мес.</v>
          </cell>
          <cell r="G15" t="e">
            <v>#NAME?</v>
          </cell>
          <cell r="I15" t="e">
            <v>#NAME?</v>
          </cell>
          <cell r="J15" t="e">
            <v>#NAME?</v>
          </cell>
          <cell r="K15" t="e">
            <v>#NAME?</v>
          </cell>
          <cell r="L15" t="e">
            <v>#NAME?</v>
          </cell>
          <cell r="M15" t="str">
            <v>x</v>
          </cell>
          <cell r="N15" t="str">
            <v>x</v>
          </cell>
          <cell r="O15" t="str">
            <v>x</v>
          </cell>
          <cell r="P15" t="str">
            <v>x</v>
          </cell>
          <cell r="Q15" t="str">
            <v>x</v>
          </cell>
          <cell r="R15" t="str">
            <v>x</v>
          </cell>
          <cell r="S15" t="str">
            <v>x</v>
          </cell>
          <cell r="T15" t="str">
            <v>x</v>
          </cell>
          <cell r="U15" t="str">
            <v>x</v>
          </cell>
          <cell r="V15" t="str">
            <v>x</v>
          </cell>
          <cell r="W15" t="str">
            <v>x</v>
          </cell>
          <cell r="X15" t="str">
            <v>x</v>
          </cell>
        </row>
        <row r="16">
          <cell r="B16" t="str">
            <v>Плата за энергию</v>
          </cell>
          <cell r="C16">
            <v>0</v>
          </cell>
          <cell r="D16" t="str">
            <v>2СТ.Э</v>
          </cell>
          <cell r="E16" t="str">
            <v>РУБ.ТКВТЧ</v>
          </cell>
          <cell r="F16" t="str">
            <v>руб./тыс.кВтч.</v>
          </cell>
          <cell r="G16" t="e">
            <v>#NAME?</v>
          </cell>
          <cell r="H16" t="e">
            <v>#DIV/0!</v>
          </cell>
          <cell r="I16" t="e">
            <v>#NAME?</v>
          </cell>
          <cell r="J16" t="e">
            <v>#NAME?</v>
          </cell>
          <cell r="K16" t="e">
            <v>#NAME?</v>
          </cell>
          <cell r="L16" t="e">
            <v>#NAME?</v>
          </cell>
          <cell r="M16" t="str">
            <v>x</v>
          </cell>
          <cell r="N16" t="str">
            <v>x</v>
          </cell>
          <cell r="O16" t="str">
            <v>x</v>
          </cell>
          <cell r="P16" t="str">
            <v>x</v>
          </cell>
          <cell r="Q16" t="str">
            <v>x</v>
          </cell>
          <cell r="R16" t="str">
            <v>x</v>
          </cell>
          <cell r="S16" t="str">
            <v>x</v>
          </cell>
          <cell r="T16" t="str">
            <v>x</v>
          </cell>
          <cell r="U16" t="str">
            <v>x</v>
          </cell>
          <cell r="V16" t="str">
            <v>x</v>
          </cell>
          <cell r="W16" t="str">
            <v>x</v>
          </cell>
          <cell r="X16" t="str">
            <v>x</v>
          </cell>
        </row>
        <row r="18">
          <cell r="A18" t="str">
            <v>2.</v>
          </cell>
          <cell r="B18" t="str">
            <v>Бюджетные потребители</v>
          </cell>
        </row>
        <row r="19">
          <cell r="B19" t="str">
            <v>Одноставочный тариф средний по группе</v>
          </cell>
          <cell r="C19" t="str">
            <v>Бюджетные потребители</v>
          </cell>
          <cell r="D19" t="str">
            <v>1СТ</v>
          </cell>
          <cell r="E19" t="str">
            <v>РУБ.ТКВТЧ</v>
          </cell>
          <cell r="F19" t="str">
            <v>руб./тыс.кВтч.</v>
          </cell>
          <cell r="G19" t="e">
            <v>#NAME?</v>
          </cell>
          <cell r="H19" t="e">
            <v>#DIV/0!</v>
          </cell>
          <cell r="I19">
            <v>0</v>
          </cell>
          <cell r="J19">
            <v>0</v>
          </cell>
          <cell r="K19">
            <v>0</v>
          </cell>
          <cell r="L19">
            <v>0</v>
          </cell>
          <cell r="M19">
            <v>0</v>
          </cell>
          <cell r="N19">
            <v>0</v>
          </cell>
          <cell r="O19">
            <v>0</v>
          </cell>
          <cell r="P19">
            <v>0</v>
          </cell>
          <cell r="Q19">
            <v>0</v>
          </cell>
          <cell r="R19">
            <v>0</v>
          </cell>
          <cell r="S19">
            <v>0</v>
          </cell>
          <cell r="T19">
            <v>0</v>
          </cell>
        </row>
        <row r="20">
          <cell r="B20" t="str">
            <v>с числом часов от 6000 до 7000</v>
          </cell>
          <cell r="C20" t="str">
            <v>Бюджетные потребители</v>
          </cell>
          <cell r="D20" t="str">
            <v>1СТ.ДО7</v>
          </cell>
          <cell r="E20" t="str">
            <v>РУБ.ТКВТЧ</v>
          </cell>
          <cell r="I20">
            <v>0</v>
          </cell>
          <cell r="J20">
            <v>0</v>
          </cell>
          <cell r="K20">
            <v>0</v>
          </cell>
          <cell r="L20">
            <v>0</v>
          </cell>
        </row>
        <row r="21">
          <cell r="B21" t="str">
            <v>с числом часов от 5000 до 6000</v>
          </cell>
          <cell r="C21" t="str">
            <v>Бюджетные потребители</v>
          </cell>
          <cell r="D21" t="str">
            <v>1СТ.ДО6</v>
          </cell>
          <cell r="E21" t="str">
            <v>РУБ.ТКВТЧ</v>
          </cell>
          <cell r="I21">
            <v>0</v>
          </cell>
          <cell r="J21">
            <v>0</v>
          </cell>
          <cell r="K21">
            <v>0</v>
          </cell>
          <cell r="L21">
            <v>0</v>
          </cell>
        </row>
        <row r="22">
          <cell r="B22" t="str">
            <v>с числом часов от 4000 до 5000</v>
          </cell>
          <cell r="C22" t="str">
            <v>Бюджетные потребители</v>
          </cell>
          <cell r="D22" t="str">
            <v>1СТ.ДО5</v>
          </cell>
          <cell r="E22" t="str">
            <v>РУБ.ТКВТЧ</v>
          </cell>
          <cell r="I22">
            <v>0</v>
          </cell>
          <cell r="J22">
            <v>0</v>
          </cell>
          <cell r="K22">
            <v>0</v>
          </cell>
          <cell r="L22">
            <v>0</v>
          </cell>
        </row>
        <row r="23">
          <cell r="B23" t="str">
            <v>с числом часов от 3000 до 4000</v>
          </cell>
          <cell r="C23" t="str">
            <v>Бюджетные потребители</v>
          </cell>
          <cell r="D23" t="str">
            <v>1СТ.ДО4</v>
          </cell>
          <cell r="E23" t="str">
            <v>РУБ.ТКВТЧ</v>
          </cell>
          <cell r="I23">
            <v>0</v>
          </cell>
          <cell r="J23">
            <v>0</v>
          </cell>
          <cell r="K23">
            <v>0</v>
          </cell>
          <cell r="L23">
            <v>0</v>
          </cell>
        </row>
        <row r="24">
          <cell r="B24" t="str">
            <v>с числом часов от 2000 до 3000</v>
          </cell>
          <cell r="C24" t="str">
            <v>Бюджетные потребители</v>
          </cell>
          <cell r="D24" t="str">
            <v>1СТ.ДО3</v>
          </cell>
          <cell r="E24" t="str">
            <v>РУБ.ТКВТЧ</v>
          </cell>
          <cell r="I24">
            <v>0</v>
          </cell>
          <cell r="J24">
            <v>0</v>
          </cell>
          <cell r="K24">
            <v>0</v>
          </cell>
          <cell r="L24">
            <v>0</v>
          </cell>
        </row>
        <row r="25">
          <cell r="B25" t="str">
            <v>Двухставочный тариф</v>
          </cell>
          <cell r="C25" t="str">
            <v>Бюджетные потребители</v>
          </cell>
        </row>
        <row r="26">
          <cell r="B26" t="str">
            <v>Плата за мощность</v>
          </cell>
          <cell r="C26" t="str">
            <v>Бюджетные потребители</v>
          </cell>
          <cell r="D26" t="str">
            <v>2СТ.М</v>
          </cell>
          <cell r="E26" t="str">
            <v>РУБ.МВТ.МЕС</v>
          </cell>
          <cell r="F26" t="str">
            <v>руб/МВт.мес.</v>
          </cell>
          <cell r="G26" t="e">
            <v>#NAME?</v>
          </cell>
          <cell r="H26" t="str">
            <v>х</v>
          </cell>
          <cell r="I26">
            <v>0</v>
          </cell>
          <cell r="J26">
            <v>0</v>
          </cell>
          <cell r="K26">
            <v>0</v>
          </cell>
          <cell r="L26">
            <v>0</v>
          </cell>
          <cell r="M26" t="str">
            <v>x</v>
          </cell>
          <cell r="N26" t="str">
            <v>x</v>
          </cell>
          <cell r="O26" t="str">
            <v>x</v>
          </cell>
          <cell r="P26" t="str">
            <v>x</v>
          </cell>
          <cell r="Q26" t="str">
            <v>x</v>
          </cell>
          <cell r="R26" t="str">
            <v>x</v>
          </cell>
          <cell r="S26" t="str">
            <v>x</v>
          </cell>
          <cell r="T26" t="str">
            <v>x</v>
          </cell>
          <cell r="U26" t="str">
            <v>x</v>
          </cell>
          <cell r="V26" t="str">
            <v>x</v>
          </cell>
          <cell r="W26" t="str">
            <v>x</v>
          </cell>
          <cell r="X26" t="str">
            <v>x</v>
          </cell>
        </row>
        <row r="27">
          <cell r="B27" t="str">
            <v>Плата за энергию</v>
          </cell>
          <cell r="C27" t="str">
            <v>Бюджетные потребители</v>
          </cell>
          <cell r="D27" t="str">
            <v>2СТ.Э</v>
          </cell>
          <cell r="E27" t="str">
            <v>РУБ.ТКВТЧ</v>
          </cell>
          <cell r="F27" t="str">
            <v>руб./тыс.кВтч.</v>
          </cell>
          <cell r="G27" t="e">
            <v>#NAME?</v>
          </cell>
          <cell r="H27" t="e">
            <v>#DIV/0!</v>
          </cell>
          <cell r="I27">
            <v>0</v>
          </cell>
          <cell r="J27">
            <v>0</v>
          </cell>
          <cell r="K27">
            <v>0</v>
          </cell>
          <cell r="L27">
            <v>0</v>
          </cell>
          <cell r="M27" t="str">
            <v>x</v>
          </cell>
          <cell r="N27" t="str">
            <v>x</v>
          </cell>
          <cell r="O27" t="str">
            <v>x</v>
          </cell>
          <cell r="P27" t="str">
            <v>x</v>
          </cell>
          <cell r="Q27" t="str">
            <v>x</v>
          </cell>
          <cell r="R27" t="str">
            <v>x</v>
          </cell>
          <cell r="S27" t="str">
            <v>x</v>
          </cell>
          <cell r="T27" t="str">
            <v>x</v>
          </cell>
          <cell r="U27" t="str">
            <v>x</v>
          </cell>
          <cell r="V27" t="str">
            <v>x</v>
          </cell>
          <cell r="W27" t="str">
            <v>x</v>
          </cell>
          <cell r="X27" t="str">
            <v>x</v>
          </cell>
        </row>
        <row r="29">
          <cell r="A29" t="str">
            <v>3.</v>
          </cell>
          <cell r="B29" t="str">
            <v>Население</v>
          </cell>
        </row>
        <row r="30">
          <cell r="B30" t="str">
            <v>Одноставочный тариф</v>
          </cell>
          <cell r="C30" t="str">
            <v>Население</v>
          </cell>
          <cell r="D30" t="str">
            <v>1СТ</v>
          </cell>
          <cell r="E30" t="str">
            <v>РУБ.ТКВТЧ</v>
          </cell>
          <cell r="F30" t="str">
            <v>руб./тыс.кВтч.</v>
          </cell>
          <cell r="G30" t="e">
            <v>#NAME?</v>
          </cell>
          <cell r="H30" t="e">
            <v>#DIV/0!</v>
          </cell>
          <cell r="I30">
            <v>0</v>
          </cell>
          <cell r="J30">
            <v>0</v>
          </cell>
          <cell r="K30">
            <v>0</v>
          </cell>
          <cell r="L30">
            <v>0</v>
          </cell>
          <cell r="M30">
            <v>0</v>
          </cell>
          <cell r="N30">
            <v>0</v>
          </cell>
          <cell r="O30">
            <v>0</v>
          </cell>
          <cell r="P30">
            <v>0</v>
          </cell>
          <cell r="Q30">
            <v>0</v>
          </cell>
          <cell r="R30">
            <v>0</v>
          </cell>
          <cell r="S30">
            <v>0</v>
          </cell>
          <cell r="T30">
            <v>0</v>
          </cell>
        </row>
        <row r="32">
          <cell r="A32" t="str">
            <v>4.</v>
          </cell>
          <cell r="B32" t="str">
            <v>Прочие потребители</v>
          </cell>
        </row>
        <row r="33">
          <cell r="B33" t="str">
            <v>Одноставочный тариф средний по группе</v>
          </cell>
          <cell r="C33" t="str">
            <v>Прочие потребители</v>
          </cell>
          <cell r="D33" t="str">
            <v>1СТ</v>
          </cell>
          <cell r="E33" t="str">
            <v>РУБ.ТКВТЧ</v>
          </cell>
          <cell r="F33" t="str">
            <v>руб./тыс.кВтч.</v>
          </cell>
          <cell r="G33" t="e">
            <v>#NAME?</v>
          </cell>
          <cell r="H33" t="e">
            <v>#DIV/0!</v>
          </cell>
          <cell r="I33">
            <v>0</v>
          </cell>
          <cell r="J33">
            <v>0</v>
          </cell>
          <cell r="K33">
            <v>0</v>
          </cell>
          <cell r="L33">
            <v>0</v>
          </cell>
          <cell r="M33">
            <v>0</v>
          </cell>
          <cell r="N33">
            <v>0</v>
          </cell>
          <cell r="O33">
            <v>0</v>
          </cell>
          <cell r="P33">
            <v>0</v>
          </cell>
          <cell r="Q33">
            <v>0</v>
          </cell>
          <cell r="R33">
            <v>0</v>
          </cell>
          <cell r="S33">
            <v>0</v>
          </cell>
          <cell r="T33">
            <v>0</v>
          </cell>
        </row>
        <row r="34">
          <cell r="B34" t="str">
            <v>с числом часов от 6000 до 7000</v>
          </cell>
          <cell r="C34" t="str">
            <v>Прочие потребители</v>
          </cell>
          <cell r="D34" t="str">
            <v>1СТ.ДО7</v>
          </cell>
          <cell r="E34" t="str">
            <v>РУБ.ТКВТЧ</v>
          </cell>
          <cell r="I34">
            <v>0</v>
          </cell>
          <cell r="J34">
            <v>0</v>
          </cell>
          <cell r="K34">
            <v>0</v>
          </cell>
          <cell r="L34">
            <v>0</v>
          </cell>
        </row>
        <row r="35">
          <cell r="B35" t="str">
            <v>с числом часов от 5000 до 6000</v>
          </cell>
          <cell r="C35" t="str">
            <v>Прочие потребители</v>
          </cell>
          <cell r="D35" t="str">
            <v>1СТ.ДО6</v>
          </cell>
          <cell r="E35" t="str">
            <v>РУБ.ТКВТЧ</v>
          </cell>
          <cell r="I35">
            <v>0</v>
          </cell>
          <cell r="J35">
            <v>0</v>
          </cell>
          <cell r="K35">
            <v>0</v>
          </cell>
          <cell r="L35">
            <v>0</v>
          </cell>
        </row>
        <row r="36">
          <cell r="B36" t="str">
            <v>с числом часов от 4000 до 5000</v>
          </cell>
          <cell r="C36" t="str">
            <v>Прочие потребители</v>
          </cell>
          <cell r="D36" t="str">
            <v>1СТ.ДО5</v>
          </cell>
          <cell r="E36" t="str">
            <v>РУБ.ТКВТЧ</v>
          </cell>
          <cell r="I36">
            <v>0</v>
          </cell>
          <cell r="J36">
            <v>0</v>
          </cell>
          <cell r="K36">
            <v>0</v>
          </cell>
          <cell r="L36">
            <v>0</v>
          </cell>
        </row>
        <row r="37">
          <cell r="B37" t="str">
            <v>с числом часов от 3000 до 4000</v>
          </cell>
          <cell r="C37" t="str">
            <v>Прочие потребители</v>
          </cell>
          <cell r="D37" t="str">
            <v>1СТ.ДО4</v>
          </cell>
          <cell r="E37" t="str">
            <v>РУБ.ТКВТЧ</v>
          </cell>
          <cell r="I37">
            <v>0</v>
          </cell>
          <cell r="J37">
            <v>0</v>
          </cell>
          <cell r="K37">
            <v>0</v>
          </cell>
          <cell r="L37">
            <v>0</v>
          </cell>
        </row>
        <row r="38">
          <cell r="B38" t="str">
            <v>с числом часов от 2000 до 3000</v>
          </cell>
          <cell r="C38" t="str">
            <v>Прочие потребители</v>
          </cell>
          <cell r="D38" t="str">
            <v>1СТ.ДО3</v>
          </cell>
          <cell r="E38" t="str">
            <v>РУБ.ТКВТЧ</v>
          </cell>
          <cell r="I38">
            <v>0</v>
          </cell>
          <cell r="J38">
            <v>0</v>
          </cell>
          <cell r="K38">
            <v>0</v>
          </cell>
          <cell r="L38">
            <v>0</v>
          </cell>
        </row>
        <row r="39">
          <cell r="B39" t="str">
            <v>Двухставочный тариф</v>
          </cell>
          <cell r="C39" t="str">
            <v>Прочие потребители</v>
          </cell>
        </row>
        <row r="40">
          <cell r="B40" t="str">
            <v>Плата за мощность</v>
          </cell>
          <cell r="C40" t="str">
            <v>Прочие потребители</v>
          </cell>
          <cell r="D40" t="str">
            <v>2СТ.М</v>
          </cell>
          <cell r="E40" t="str">
            <v>РУБ.МВТ.МЕС</v>
          </cell>
          <cell r="F40" t="str">
            <v>руб/МВт.мес.</v>
          </cell>
          <cell r="G40" t="e">
            <v>#NAME?</v>
          </cell>
          <cell r="H40" t="str">
            <v>х</v>
          </cell>
          <cell r="I40">
            <v>0</v>
          </cell>
          <cell r="J40">
            <v>0</v>
          </cell>
          <cell r="K40">
            <v>0</v>
          </cell>
          <cell r="L40">
            <v>0</v>
          </cell>
          <cell r="M40" t="str">
            <v>x</v>
          </cell>
          <cell r="N40" t="str">
            <v>x</v>
          </cell>
          <cell r="O40" t="str">
            <v>x</v>
          </cell>
          <cell r="P40" t="str">
            <v>x</v>
          </cell>
          <cell r="Q40" t="str">
            <v>x</v>
          </cell>
          <cell r="R40" t="str">
            <v>x</v>
          </cell>
          <cell r="S40" t="str">
            <v>x</v>
          </cell>
          <cell r="T40" t="str">
            <v>x</v>
          </cell>
          <cell r="U40" t="str">
            <v>x</v>
          </cell>
          <cell r="V40" t="str">
            <v>x</v>
          </cell>
          <cell r="W40" t="str">
            <v>x</v>
          </cell>
          <cell r="X40" t="str">
            <v>x</v>
          </cell>
        </row>
        <row r="41">
          <cell r="B41" t="str">
            <v>Плата за энергию</v>
          </cell>
          <cell r="C41" t="str">
            <v>Прочие потребители</v>
          </cell>
          <cell r="D41" t="str">
            <v>2СТ.Э</v>
          </cell>
          <cell r="E41" t="str">
            <v>РУБ.ТКВТЧ</v>
          </cell>
          <cell r="F41" t="str">
            <v>руб./тыс.кВтч.</v>
          </cell>
          <cell r="G41" t="e">
            <v>#NAME?</v>
          </cell>
          <cell r="H41" t="e">
            <v>#DIV/0!</v>
          </cell>
          <cell r="I41">
            <v>0</v>
          </cell>
          <cell r="J41">
            <v>0</v>
          </cell>
          <cell r="K41">
            <v>0</v>
          </cell>
          <cell r="L41">
            <v>0</v>
          </cell>
          <cell r="M41" t="str">
            <v>x</v>
          </cell>
          <cell r="N41" t="str">
            <v>x</v>
          </cell>
          <cell r="O41" t="str">
            <v>x</v>
          </cell>
          <cell r="P41" t="str">
            <v>x</v>
          </cell>
          <cell r="Q41" t="str">
            <v>x</v>
          </cell>
          <cell r="R41" t="str">
            <v>x</v>
          </cell>
          <cell r="S41" t="str">
            <v>x</v>
          </cell>
          <cell r="T41" t="str">
            <v>x</v>
          </cell>
          <cell r="U41" t="str">
            <v>x</v>
          </cell>
          <cell r="V41" t="str">
            <v>x</v>
          </cell>
          <cell r="W41" t="str">
            <v>x</v>
          </cell>
          <cell r="X41" t="str">
            <v>x</v>
          </cell>
        </row>
      </sheetData>
      <sheetData sheetId="50">
        <row r="1">
          <cell r="H1" t="str">
            <v>Таблица № П2.1</v>
          </cell>
        </row>
        <row r="2">
          <cell r="A2" t="str">
            <v xml:space="preserve">Объем воздушных линий электропередач (ВЛЭП) и кабельных линий электропередач (КЛЭП) в условных единицах в зависимост от протяженности, напряжения, конструктивного использования и материала опор. </v>
          </cell>
        </row>
        <row r="4">
          <cell r="A4" t="str">
            <v>ЛЭП</v>
          </cell>
          <cell r="B4" t="str">
            <v xml:space="preserve">Напряжение, кВ </v>
          </cell>
          <cell r="C4" t="str">
            <v>Количество цепей на опоре</v>
          </cell>
          <cell r="D4" t="str">
            <v>Материал опор</v>
          </cell>
          <cell r="F4" t="str">
            <v>Количество условных единиц (у) на 100 км трассы ЛЭП</v>
          </cell>
          <cell r="G4" t="str">
            <v>Протяженность</v>
          </cell>
          <cell r="H4" t="str">
            <v>Объем условных единиц</v>
          </cell>
        </row>
        <row r="5">
          <cell r="F5" t="str">
            <v>у/100км</v>
          </cell>
          <cell r="G5" t="str">
            <v>км</v>
          </cell>
          <cell r="H5" t="str">
            <v>у</v>
          </cell>
        </row>
        <row r="6">
          <cell r="A6">
            <v>1</v>
          </cell>
          <cell r="B6">
            <v>2</v>
          </cell>
          <cell r="C6">
            <v>3</v>
          </cell>
          <cell r="D6">
            <v>4</v>
          </cell>
          <cell r="F6">
            <v>5</v>
          </cell>
          <cell r="G6">
            <v>6</v>
          </cell>
          <cell r="H6" t="str">
            <v>7 = 5 * 6 /100</v>
          </cell>
        </row>
        <row r="7">
          <cell r="A7" t="str">
            <v>ВЛЭП</v>
          </cell>
          <cell r="B7">
            <v>1150</v>
          </cell>
          <cell r="C7" t="str">
            <v>-</v>
          </cell>
          <cell r="D7" t="str">
            <v>металл</v>
          </cell>
          <cell r="E7" t="str">
            <v>ВЛЭП-1150кВ-металл</v>
          </cell>
          <cell r="H7">
            <v>0</v>
          </cell>
        </row>
        <row r="8">
          <cell r="B8">
            <v>750</v>
          </cell>
          <cell r="C8">
            <v>1</v>
          </cell>
          <cell r="D8" t="str">
            <v>металл</v>
          </cell>
          <cell r="E8" t="str">
            <v>ВЛЭП-750кВ-цепей:1-металл</v>
          </cell>
          <cell r="H8">
            <v>0</v>
          </cell>
        </row>
        <row r="9">
          <cell r="B9" t="str">
            <v>400-500</v>
          </cell>
          <cell r="C9">
            <v>1</v>
          </cell>
          <cell r="D9" t="str">
            <v>металл</v>
          </cell>
          <cell r="E9" t="str">
            <v>ВЛЭП-400-500кВ-цепей:1-металл</v>
          </cell>
          <cell r="H9">
            <v>0</v>
          </cell>
        </row>
        <row r="10">
          <cell r="D10" t="str">
            <v>ж/бетон</v>
          </cell>
          <cell r="E10" t="str">
            <v>ВЛЭП-400-500кВ-ж/бетон</v>
          </cell>
          <cell r="H10">
            <v>0</v>
          </cell>
        </row>
        <row r="11">
          <cell r="B11">
            <v>330</v>
          </cell>
          <cell r="C11">
            <v>1</v>
          </cell>
          <cell r="D11" t="str">
            <v>металл</v>
          </cell>
          <cell r="E11" t="str">
            <v>ВЛЭП-330кВ-цепей:1-металл</v>
          </cell>
          <cell r="H11">
            <v>0</v>
          </cell>
        </row>
        <row r="12">
          <cell r="D12" t="str">
            <v>ж/бетон</v>
          </cell>
          <cell r="E12" t="str">
            <v>ВЛЭП-330кВ-ж/бетон</v>
          </cell>
          <cell r="H12">
            <v>0</v>
          </cell>
        </row>
        <row r="13">
          <cell r="C13">
            <v>2</v>
          </cell>
          <cell r="D13" t="str">
            <v>металл</v>
          </cell>
          <cell r="E13" t="str">
            <v>ВЛЭП-330кВ-цепей:2-металл</v>
          </cell>
          <cell r="H13">
            <v>0</v>
          </cell>
        </row>
        <row r="14">
          <cell r="D14" t="str">
            <v>ж/бетон</v>
          </cell>
          <cell r="E14" t="str">
            <v>ВЛЭП-330кВ-ж/бетон</v>
          </cell>
          <cell r="H14">
            <v>0</v>
          </cell>
        </row>
        <row r="15">
          <cell r="B15">
            <v>220</v>
          </cell>
          <cell r="C15">
            <v>1</v>
          </cell>
          <cell r="D15" t="str">
            <v>дерево</v>
          </cell>
          <cell r="E15" t="str">
            <v>ВЛЭП-220кВ-цепей:1-дерево</v>
          </cell>
          <cell r="H15">
            <v>0</v>
          </cell>
        </row>
        <row r="16">
          <cell r="D16" t="str">
            <v>металл</v>
          </cell>
          <cell r="E16" t="str">
            <v>ВЛЭП-220кВ-металл</v>
          </cell>
          <cell r="H16">
            <v>0</v>
          </cell>
        </row>
        <row r="17">
          <cell r="D17" t="str">
            <v>ж/бетон</v>
          </cell>
          <cell r="E17" t="str">
            <v>ВЛЭП-220кВ-ж/бетон</v>
          </cell>
          <cell r="H17">
            <v>0</v>
          </cell>
        </row>
        <row r="18">
          <cell r="C18">
            <v>2</v>
          </cell>
          <cell r="D18" t="str">
            <v>металл</v>
          </cell>
          <cell r="E18" t="str">
            <v>ВЛЭП-220кВ-цепей:2-металл</v>
          </cell>
          <cell r="H18">
            <v>0</v>
          </cell>
        </row>
        <row r="19">
          <cell r="D19" t="str">
            <v>ж/бетон</v>
          </cell>
          <cell r="E19" t="str">
            <v>ВЛЭП-220кВ-ж/бетон</v>
          </cell>
          <cell r="H19">
            <v>0</v>
          </cell>
        </row>
        <row r="20">
          <cell r="B20" t="str">
            <v>110-150</v>
          </cell>
          <cell r="C20">
            <v>1</v>
          </cell>
          <cell r="D20" t="str">
            <v>дерево</v>
          </cell>
          <cell r="E20" t="str">
            <v>ВЛЭП-110-150кВ-цепей:1-дерево</v>
          </cell>
          <cell r="H20">
            <v>0</v>
          </cell>
        </row>
        <row r="21">
          <cell r="D21" t="str">
            <v>металл</v>
          </cell>
          <cell r="E21" t="str">
            <v>ВЛЭП-110-150кВ-металл</v>
          </cell>
          <cell r="H21">
            <v>0</v>
          </cell>
        </row>
        <row r="22">
          <cell r="D22" t="str">
            <v>ж/бетон</v>
          </cell>
          <cell r="E22" t="str">
            <v>ВЛЭП-110-150кВ-ж/бетон</v>
          </cell>
          <cell r="H22">
            <v>0</v>
          </cell>
        </row>
        <row r="23">
          <cell r="C23">
            <v>2</v>
          </cell>
          <cell r="D23" t="str">
            <v>металл</v>
          </cell>
          <cell r="E23" t="str">
            <v>ВЛЭП-110-150кВ-цепей:2-металл</v>
          </cell>
          <cell r="H23">
            <v>0</v>
          </cell>
        </row>
        <row r="24">
          <cell r="D24" t="str">
            <v>ж/бетон</v>
          </cell>
          <cell r="E24" t="str">
            <v>ВЛЭП-110-150кВ-ж/бетон</v>
          </cell>
          <cell r="H24">
            <v>0</v>
          </cell>
        </row>
        <row r="25">
          <cell r="A25" t="str">
            <v>КЛЭП</v>
          </cell>
          <cell r="B25">
            <v>220</v>
          </cell>
          <cell r="C25" t="str">
            <v>-</v>
          </cell>
          <cell r="D25" t="str">
            <v>-</v>
          </cell>
          <cell r="E25" t="str">
            <v>КЛЭП-220кВ</v>
          </cell>
          <cell r="H25">
            <v>0</v>
          </cell>
        </row>
        <row r="26">
          <cell r="B26">
            <v>110</v>
          </cell>
          <cell r="C26" t="str">
            <v>-</v>
          </cell>
          <cell r="D26" t="str">
            <v>-</v>
          </cell>
          <cell r="E26" t="str">
            <v>КЛЭП-110кВ</v>
          </cell>
          <cell r="H26">
            <v>0</v>
          </cell>
        </row>
        <row r="27">
          <cell r="A27" t="str">
            <v xml:space="preserve">ВН, всего </v>
          </cell>
          <cell r="E27" t="str">
            <v>Всего</v>
          </cell>
          <cell r="H27">
            <v>0</v>
          </cell>
        </row>
        <row r="28">
          <cell r="A28" t="str">
            <v>ВЛЭП</v>
          </cell>
          <cell r="B28">
            <v>35</v>
          </cell>
          <cell r="C28">
            <v>1</v>
          </cell>
          <cell r="D28" t="str">
            <v>дерево</v>
          </cell>
          <cell r="E28" t="str">
            <v>ВЛЭП-35кВ-цепей:1-дерево</v>
          </cell>
          <cell r="H28">
            <v>0</v>
          </cell>
        </row>
        <row r="29">
          <cell r="D29" t="str">
            <v>металл</v>
          </cell>
          <cell r="E29" t="str">
            <v>ВЛЭП-35кВ-металл</v>
          </cell>
          <cell r="H29">
            <v>0</v>
          </cell>
        </row>
        <row r="30">
          <cell r="D30" t="str">
            <v>ж/бетон</v>
          </cell>
          <cell r="E30" t="str">
            <v>ВЛЭП-35кВ-ж/бетон</v>
          </cell>
          <cell r="H30">
            <v>0</v>
          </cell>
        </row>
        <row r="31">
          <cell r="C31">
            <v>2</v>
          </cell>
          <cell r="D31" t="str">
            <v>металл</v>
          </cell>
          <cell r="E31" t="str">
            <v>ВЛЭП-35кВ-цепей:2-металл</v>
          </cell>
          <cell r="H31">
            <v>0</v>
          </cell>
        </row>
        <row r="32">
          <cell r="D32" t="str">
            <v>ж/бетон</v>
          </cell>
          <cell r="E32" t="str">
            <v>ВЛЭП-35кВ-ж/бетон</v>
          </cell>
          <cell r="H32">
            <v>0</v>
          </cell>
        </row>
        <row r="33">
          <cell r="B33" t="str">
            <v xml:space="preserve"> 1 - 20 </v>
          </cell>
          <cell r="C33" t="str">
            <v>-</v>
          </cell>
          <cell r="D33" t="str">
            <v>дерево</v>
          </cell>
          <cell r="E33" t="str">
            <v>ВЛЭП-1-20кВ-дерево</v>
          </cell>
          <cell r="H33">
            <v>0</v>
          </cell>
        </row>
        <row r="34">
          <cell r="D34" t="str">
            <v>дерево на ж/б пасынках</v>
          </cell>
          <cell r="E34" t="str">
            <v>ВЛЭП-1-20кВ-дерево на ж/б пасынках</v>
          </cell>
          <cell r="H34">
            <v>0</v>
          </cell>
        </row>
        <row r="35">
          <cell r="D35" t="str">
            <v>ж/бетон, металл</v>
          </cell>
          <cell r="E35" t="str">
            <v>ВЛЭП-1-20кВ-ж/бетон,металл</v>
          </cell>
          <cell r="H35">
            <v>0</v>
          </cell>
        </row>
        <row r="36">
          <cell r="A36" t="str">
            <v>КЛЭП</v>
          </cell>
          <cell r="B36" t="str">
            <v xml:space="preserve"> 20 -35</v>
          </cell>
          <cell r="C36" t="str">
            <v>-</v>
          </cell>
          <cell r="D36" t="str">
            <v>-</v>
          </cell>
          <cell r="E36" t="str">
            <v>КЛЭП-20-35кВ</v>
          </cell>
          <cell r="H36">
            <v>0</v>
          </cell>
        </row>
        <row r="37">
          <cell r="B37" t="str">
            <v xml:space="preserve"> 3 - 10</v>
          </cell>
          <cell r="C37" t="str">
            <v>-</v>
          </cell>
          <cell r="D37" t="str">
            <v>-</v>
          </cell>
          <cell r="E37" t="str">
            <v>КЛЭП-3-10кВ</v>
          </cell>
          <cell r="H37">
            <v>0</v>
          </cell>
        </row>
        <row r="38">
          <cell r="A38" t="str">
            <v>СН-1, всего</v>
          </cell>
          <cell r="E38" t="str">
            <v>Всего</v>
          </cell>
          <cell r="H38">
            <v>0</v>
          </cell>
        </row>
        <row r="39">
          <cell r="A39" t="str">
            <v>СН-2, всего</v>
          </cell>
          <cell r="E39" t="str">
            <v>Всего</v>
          </cell>
          <cell r="H39">
            <v>0</v>
          </cell>
        </row>
        <row r="40">
          <cell r="A40" t="str">
            <v>ВЛЭП</v>
          </cell>
          <cell r="B40" t="str">
            <v xml:space="preserve">0,4 кВ </v>
          </cell>
          <cell r="C40" t="str">
            <v>-</v>
          </cell>
          <cell r="D40" t="str">
            <v>дерево</v>
          </cell>
          <cell r="E40" t="str">
            <v>ВЛЭП-0,4кВ-дерево</v>
          </cell>
          <cell r="H40">
            <v>0</v>
          </cell>
        </row>
        <row r="41">
          <cell r="D41" t="str">
            <v>дерево на ж/б пасынках</v>
          </cell>
          <cell r="E41" t="str">
            <v>ВЛЭП-0,4кВ-дерево на ж/б пасынках</v>
          </cell>
          <cell r="H41">
            <v>0</v>
          </cell>
        </row>
        <row r="42">
          <cell r="D42" t="str">
            <v>ж/бетон, металл</v>
          </cell>
          <cell r="E42" t="str">
            <v>ВЛЭП-0,4кВ-ж/бетон,металл</v>
          </cell>
          <cell r="H42">
            <v>0</v>
          </cell>
        </row>
        <row r="43">
          <cell r="A43" t="str">
            <v>КЛЭП</v>
          </cell>
          <cell r="B43" t="str">
            <v xml:space="preserve">до 1 кВ </v>
          </cell>
          <cell r="C43" t="str">
            <v>-</v>
          </cell>
          <cell r="D43" t="str">
            <v>-</v>
          </cell>
          <cell r="E43" t="str">
            <v>КЛЭП-до1кВ</v>
          </cell>
          <cell r="H43">
            <v>0</v>
          </cell>
        </row>
        <row r="44">
          <cell r="A44" t="str">
            <v>НН, всего</v>
          </cell>
          <cell r="E44" t="str">
            <v>Всего</v>
          </cell>
          <cell r="H44">
            <v>0</v>
          </cell>
        </row>
      </sheetData>
      <sheetData sheetId="51">
        <row r="1">
          <cell r="H1" t="str">
            <v>Таблица № П2.2</v>
          </cell>
        </row>
        <row r="2">
          <cell r="A2" t="str">
            <v xml:space="preserve">Объем подстанций 35-1150 кВ, трансформаторных подстанций (ТП), комплексных трансформаторных подстанций (КТП) и распределительных пунктов(РП) 0,4-20 кВ в условных единицах. </v>
          </cell>
        </row>
        <row r="4">
          <cell r="A4" t="str">
            <v>№ п.п.</v>
          </cell>
          <cell r="B4" t="str">
            <v>Наименование</v>
          </cell>
          <cell r="D4" t="str">
            <v>Единица измерения</v>
          </cell>
          <cell r="E4" t="str">
            <v xml:space="preserve">Напряжение, кВ </v>
          </cell>
          <cell r="F4" t="str">
            <v>Количество условных единиц (у) на единицу измерения</v>
          </cell>
          <cell r="G4" t="str">
            <v>Количество единиц измерения</v>
          </cell>
          <cell r="H4" t="str">
            <v>Объем условных единиц</v>
          </cell>
        </row>
        <row r="5">
          <cell r="F5" t="str">
            <v>у/ед.изм.</v>
          </cell>
          <cell r="G5" t="str">
            <v>ед.изм.</v>
          </cell>
          <cell r="H5" t="str">
            <v>у</v>
          </cell>
        </row>
        <row r="6">
          <cell r="A6">
            <v>1</v>
          </cell>
          <cell r="B6">
            <v>2</v>
          </cell>
          <cell r="D6">
            <v>3</v>
          </cell>
          <cell r="E6">
            <v>4</v>
          </cell>
          <cell r="F6">
            <v>5</v>
          </cell>
          <cell r="G6">
            <v>6</v>
          </cell>
          <cell r="H6" t="str">
            <v>7=5*6</v>
          </cell>
        </row>
        <row r="7">
          <cell r="A7">
            <v>1</v>
          </cell>
          <cell r="B7" t="str">
            <v>Подстанция</v>
          </cell>
          <cell r="C7" t="str">
            <v>Подстанция</v>
          </cell>
          <cell r="D7" t="str">
            <v>П/ст</v>
          </cell>
          <cell r="E7">
            <v>1150</v>
          </cell>
          <cell r="H7">
            <v>0</v>
          </cell>
        </row>
        <row r="8">
          <cell r="C8" t="str">
            <v>Подстанция</v>
          </cell>
          <cell r="E8">
            <v>750</v>
          </cell>
          <cell r="H8">
            <v>0</v>
          </cell>
        </row>
        <row r="9">
          <cell r="C9" t="str">
            <v>Подстанция</v>
          </cell>
          <cell r="E9" t="str">
            <v>400-500</v>
          </cell>
          <cell r="H9">
            <v>0</v>
          </cell>
        </row>
        <row r="10">
          <cell r="C10" t="str">
            <v>Подстанция</v>
          </cell>
          <cell r="E10">
            <v>330</v>
          </cell>
          <cell r="H10">
            <v>0</v>
          </cell>
        </row>
        <row r="11">
          <cell r="C11" t="str">
            <v>Подстанция</v>
          </cell>
          <cell r="E11">
            <v>220</v>
          </cell>
          <cell r="H11">
            <v>0</v>
          </cell>
        </row>
        <row r="12">
          <cell r="C12" t="str">
            <v>Подстанция</v>
          </cell>
          <cell r="E12" t="str">
            <v>110-150</v>
          </cell>
          <cell r="H12">
            <v>0</v>
          </cell>
        </row>
        <row r="13">
          <cell r="C13" t="str">
            <v>Подстанция</v>
          </cell>
          <cell r="E13">
            <v>35</v>
          </cell>
          <cell r="H13">
            <v>0</v>
          </cell>
        </row>
        <row r="14">
          <cell r="A14">
            <v>2</v>
          </cell>
          <cell r="B14" t="str">
            <v>Силовой трансформатор или реактор (одно- или трехфазный), или вольтодобавочный трансформатор</v>
          </cell>
          <cell r="C14" t="str">
            <v>Силовой трансформатор или реактор (одно- или трехфазный), или вольтодобавочный трансформатор</v>
          </cell>
          <cell r="D14" t="str">
            <v>Единица оборудования</v>
          </cell>
          <cell r="E14">
            <v>1150</v>
          </cell>
          <cell r="H14">
            <v>0</v>
          </cell>
        </row>
        <row r="15">
          <cell r="C15" t="str">
            <v>Силовой трансформатор или реактор (одно- или трехфазный), или вольтодобавочный трансформатор</v>
          </cell>
          <cell r="E15">
            <v>750</v>
          </cell>
          <cell r="H15">
            <v>0</v>
          </cell>
        </row>
        <row r="16">
          <cell r="C16" t="str">
            <v>Силовой трансформатор или реактор (одно- или трехфазный), или вольтодобавочный трансформатор</v>
          </cell>
          <cell r="E16" t="str">
            <v>400-500</v>
          </cell>
          <cell r="H16">
            <v>0</v>
          </cell>
        </row>
        <row r="17">
          <cell r="C17" t="str">
            <v>Силовой трансформатор или реактор (одно- или трехфазный), или вольтодобавочный трансформатор</v>
          </cell>
          <cell r="E17">
            <v>330</v>
          </cell>
          <cell r="H17">
            <v>0</v>
          </cell>
        </row>
        <row r="18">
          <cell r="C18" t="str">
            <v>Силовой трансформатор или реактор (одно- или трехфазный), или вольтодобавочный трансформатор</v>
          </cell>
          <cell r="E18">
            <v>220</v>
          </cell>
          <cell r="H18">
            <v>0</v>
          </cell>
        </row>
        <row r="19">
          <cell r="C19" t="str">
            <v>Силовой трансформатор или реактор (одно- или трехфазный), или вольтодобавочный трансформатор</v>
          </cell>
          <cell r="E19" t="str">
            <v>110-150</v>
          </cell>
          <cell r="H19">
            <v>0</v>
          </cell>
        </row>
        <row r="20">
          <cell r="C20" t="str">
            <v>Силовой трансформатор или реактор (одно- или трехфазный), или вольтодобавочный трансформатор</v>
          </cell>
          <cell r="E20">
            <v>35</v>
          </cell>
          <cell r="H20">
            <v>0</v>
          </cell>
        </row>
        <row r="21">
          <cell r="C21" t="str">
            <v>Силовой трансформатор или реактор (одно- или трехфазный), или вольтодобавочный трансформатор</v>
          </cell>
          <cell r="E21" t="str">
            <v>1-20</v>
          </cell>
          <cell r="H21">
            <v>0</v>
          </cell>
        </row>
        <row r="22">
          <cell r="A22">
            <v>3</v>
          </cell>
          <cell r="B22" t="str">
            <v>Воздушный выключатель</v>
          </cell>
          <cell r="C22" t="str">
            <v>Воздушный выключатель</v>
          </cell>
          <cell r="D22" t="str">
            <v>3 фазы</v>
          </cell>
          <cell r="E22">
            <v>1150</v>
          </cell>
          <cell r="H22">
            <v>0</v>
          </cell>
        </row>
        <row r="23">
          <cell r="C23" t="str">
            <v>Воздушный выключатель</v>
          </cell>
          <cell r="E23">
            <v>750</v>
          </cell>
          <cell r="H23">
            <v>0</v>
          </cell>
        </row>
        <row r="24">
          <cell r="C24" t="str">
            <v>Воздушный выключатель</v>
          </cell>
          <cell r="E24" t="str">
            <v>400-500</v>
          </cell>
          <cell r="H24">
            <v>0</v>
          </cell>
        </row>
        <row r="25">
          <cell r="C25" t="str">
            <v>Воздушный выключатель</v>
          </cell>
          <cell r="E25">
            <v>330</v>
          </cell>
          <cell r="H25">
            <v>0</v>
          </cell>
        </row>
        <row r="26">
          <cell r="C26" t="str">
            <v>Воздушный выключатель</v>
          </cell>
          <cell r="E26">
            <v>220</v>
          </cell>
          <cell r="H26">
            <v>0</v>
          </cell>
        </row>
        <row r="27">
          <cell r="C27" t="str">
            <v>Воздушный выключатель</v>
          </cell>
          <cell r="E27" t="str">
            <v>110-150</v>
          </cell>
          <cell r="H27">
            <v>0</v>
          </cell>
        </row>
        <row r="28">
          <cell r="C28" t="str">
            <v>Воздушный выключатель</v>
          </cell>
          <cell r="E28">
            <v>35</v>
          </cell>
          <cell r="H28">
            <v>0</v>
          </cell>
        </row>
        <row r="29">
          <cell r="C29" t="str">
            <v>Воздушный выключатель</v>
          </cell>
          <cell r="E29" t="str">
            <v>1-20</v>
          </cell>
          <cell r="H29">
            <v>0</v>
          </cell>
        </row>
        <row r="30">
          <cell r="A30">
            <v>4</v>
          </cell>
          <cell r="B30" t="str">
            <v>Масляный (вакуумный) выключатель</v>
          </cell>
          <cell r="C30" t="str">
            <v>Масляный (вакуумный) выключатель</v>
          </cell>
          <cell r="D30" t="str">
            <v xml:space="preserve"> - " -</v>
          </cell>
          <cell r="E30">
            <v>220</v>
          </cell>
          <cell r="H30">
            <v>0</v>
          </cell>
        </row>
        <row r="31">
          <cell r="C31" t="str">
            <v>Масляный (вакуумный) выключатель</v>
          </cell>
          <cell r="E31" t="str">
            <v>110-150</v>
          </cell>
          <cell r="H31">
            <v>0</v>
          </cell>
        </row>
        <row r="32">
          <cell r="C32" t="str">
            <v>Масляный (вакуумный) выключатель</v>
          </cell>
          <cell r="E32">
            <v>35</v>
          </cell>
          <cell r="H32">
            <v>0</v>
          </cell>
        </row>
        <row r="33">
          <cell r="C33" t="str">
            <v>Масляный (вакуумный) выключатель</v>
          </cell>
          <cell r="E33" t="str">
            <v>1-20</v>
          </cell>
          <cell r="H33">
            <v>0</v>
          </cell>
        </row>
        <row r="34">
          <cell r="A34">
            <v>5</v>
          </cell>
          <cell r="B34" t="str">
            <v>Отделитель с короткозамыкателем</v>
          </cell>
          <cell r="C34" t="str">
            <v>Отделитель с короткозамыкателем</v>
          </cell>
          <cell r="D34" t="str">
            <v>Единица оборудования</v>
          </cell>
          <cell r="E34" t="str">
            <v>400-500</v>
          </cell>
          <cell r="H34">
            <v>0</v>
          </cell>
        </row>
        <row r="35">
          <cell r="C35" t="str">
            <v>Отделитель с короткозамыкателем</v>
          </cell>
          <cell r="E35">
            <v>330</v>
          </cell>
          <cell r="H35">
            <v>0</v>
          </cell>
        </row>
        <row r="36">
          <cell r="C36" t="str">
            <v>Отделитель с короткозамыкателем</v>
          </cell>
          <cell r="E36">
            <v>220</v>
          </cell>
          <cell r="H36">
            <v>0</v>
          </cell>
        </row>
        <row r="37">
          <cell r="C37" t="str">
            <v>Отделитель с короткозамыкателем</v>
          </cell>
          <cell r="E37" t="str">
            <v>110-150</v>
          </cell>
          <cell r="H37">
            <v>0</v>
          </cell>
        </row>
        <row r="38">
          <cell r="C38" t="str">
            <v>Отделитель с короткозамыкателем</v>
          </cell>
          <cell r="E38">
            <v>35</v>
          </cell>
          <cell r="H38">
            <v>0</v>
          </cell>
        </row>
        <row r="39">
          <cell r="A39">
            <v>6</v>
          </cell>
          <cell r="B39" t="str">
            <v>Выключатель нагрузки</v>
          </cell>
          <cell r="C39" t="str">
            <v>Выключатель нагрузки</v>
          </cell>
          <cell r="D39" t="str">
            <v xml:space="preserve"> - " -</v>
          </cell>
          <cell r="E39" t="str">
            <v>1-20</v>
          </cell>
          <cell r="H39">
            <v>0</v>
          </cell>
        </row>
        <row r="40">
          <cell r="A40">
            <v>7</v>
          </cell>
          <cell r="B40" t="str">
            <v>Синхронный компенсатор мощн. до 50 Мвар</v>
          </cell>
          <cell r="C40" t="str">
            <v>Синхронный компенсатор мощн. до 50 Мвар</v>
          </cell>
          <cell r="D40" t="str">
            <v xml:space="preserve"> - " -</v>
          </cell>
          <cell r="E40" t="str">
            <v>1-20</v>
          </cell>
          <cell r="H40">
            <v>0</v>
          </cell>
        </row>
        <row r="41">
          <cell r="A41">
            <v>8</v>
          </cell>
          <cell r="B41" t="str">
            <v>То же, 50 Мвар и более</v>
          </cell>
          <cell r="C41" t="str">
            <v>Синхронный компенсатор мощн. 50 Мвар и выше</v>
          </cell>
          <cell r="D41" t="str">
            <v xml:space="preserve"> - " -</v>
          </cell>
          <cell r="E41" t="str">
            <v>1-20</v>
          </cell>
          <cell r="H41">
            <v>0</v>
          </cell>
        </row>
        <row r="42">
          <cell r="A42">
            <v>9</v>
          </cell>
          <cell r="B42" t="str">
            <v>Статические конденсаторы</v>
          </cell>
          <cell r="C42" t="str">
            <v>Статические конденсаторы</v>
          </cell>
          <cell r="D42" t="str">
            <v>100 конд.</v>
          </cell>
          <cell r="E42">
            <v>35</v>
          </cell>
          <cell r="H42">
            <v>0</v>
          </cell>
        </row>
        <row r="43">
          <cell r="C43" t="str">
            <v>Статические конденсаторы</v>
          </cell>
          <cell r="E43" t="str">
            <v>1-20</v>
          </cell>
          <cell r="H43">
            <v>0</v>
          </cell>
        </row>
        <row r="44">
          <cell r="A44">
            <v>10</v>
          </cell>
          <cell r="B44" t="str">
            <v>Мачтовая (столбовая) ТП</v>
          </cell>
          <cell r="C44" t="str">
            <v>Мачтовая (столбовая) ТП</v>
          </cell>
          <cell r="D44" t="str">
            <v>ТП</v>
          </cell>
          <cell r="E44" t="str">
            <v>1-20</v>
          </cell>
          <cell r="H44">
            <v>0</v>
          </cell>
        </row>
        <row r="45">
          <cell r="A45">
            <v>11</v>
          </cell>
          <cell r="B45" t="str">
            <v>Однотрансфор-маторная ТП, КТП</v>
          </cell>
          <cell r="C45" t="str">
            <v>Однотрансфор-маторная ТП, КТП</v>
          </cell>
          <cell r="D45" t="str">
            <v>ТП, КТП</v>
          </cell>
          <cell r="E45" t="str">
            <v>1-20</v>
          </cell>
          <cell r="H45">
            <v>0</v>
          </cell>
        </row>
        <row r="46">
          <cell r="A46">
            <v>12</v>
          </cell>
          <cell r="B46" t="str">
            <v>Двухтрансформаторная ТП, КТП</v>
          </cell>
          <cell r="C46" t="str">
            <v>Двухтрансформаторная ТП, КТП</v>
          </cell>
          <cell r="D46" t="str">
            <v>ТП, КТП</v>
          </cell>
          <cell r="E46" t="str">
            <v>1-20</v>
          </cell>
          <cell r="H46">
            <v>0</v>
          </cell>
        </row>
        <row r="47">
          <cell r="A47">
            <v>13</v>
          </cell>
          <cell r="B47" t="str">
            <v xml:space="preserve">Однотрансфор-маторная подстанция 34/0,4 кВ </v>
          </cell>
          <cell r="C47" t="str">
            <v xml:space="preserve">Однотрансфор-маторная подстанция 34/0,4 кВ </v>
          </cell>
          <cell r="D47" t="str">
            <v>п/ст</v>
          </cell>
          <cell r="E47">
            <v>35</v>
          </cell>
          <cell r="H47">
            <v>0</v>
          </cell>
        </row>
        <row r="48">
          <cell r="A48" t="str">
            <v>14.</v>
          </cell>
          <cell r="B48" t="str">
            <v>Итого</v>
          </cell>
          <cell r="E48" t="str">
            <v>ВН</v>
          </cell>
          <cell r="H48">
            <v>0</v>
          </cell>
        </row>
        <row r="49">
          <cell r="E49" t="str">
            <v>СН1</v>
          </cell>
          <cell r="H49">
            <v>0</v>
          </cell>
        </row>
        <row r="50">
          <cell r="E50" t="str">
            <v>СН2</v>
          </cell>
          <cell r="H50">
            <v>0</v>
          </cell>
        </row>
        <row r="51">
          <cell r="E51" t="str">
            <v>НН</v>
          </cell>
          <cell r="H51">
            <v>0</v>
          </cell>
        </row>
      </sheetData>
      <sheetData sheetId="52"/>
      <sheetData sheetId="53">
        <row r="3">
          <cell r="B3" t="e">
            <v>#NAME?</v>
          </cell>
        </row>
      </sheetData>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 компенс. план 11.12-12.12(1-й)"/>
      <sheetName val="Лист1"/>
      <sheetName val="Лист2"/>
      <sheetName val="Лист3"/>
      <sheetName val="сохранности"/>
    </sheetNames>
    <definedNames>
      <definedName name="амасрп" refersTo="#ССЫЛКА!"/>
      <definedName name="ее" refersTo="#ССЫЛКА!"/>
      <definedName name="еее" refersTo="#ССЫЛКА!"/>
      <definedName name="еееее" refersTo="#ССЫЛКА!"/>
      <definedName name="ждщъъ" refersTo="#ССЫЛКА!"/>
      <definedName name="зщ" refersTo="#ССЫЛКА!"/>
      <definedName name="ййц" refersTo="#ССЫЛКА!"/>
      <definedName name="ккккк" refersTo="#ССЫЛКА!"/>
      <definedName name="кус" refersTo="#ССЫЛКА!"/>
      <definedName name="лтимсьт" refersTo="#ССЫЛКА!"/>
      <definedName name="лш" refersTo="#ССЫЛКА!"/>
      <definedName name="ма" refersTo="#ССЫЛКА!"/>
      <definedName name="мс1" refersTo="#ССЫЛКА!"/>
      <definedName name="нек" refersTo="#ССЫЛКА!"/>
      <definedName name="нн" refersTo="#ССЫЛКА!"/>
      <definedName name="ннн" refersTo="#ССЫЛКА!"/>
      <definedName name="нннннн" refersTo="#ССЫЛКА!"/>
      <definedName name="паи" refersTo="#ССЫЛКА!"/>
      <definedName name="паку4" refersTo="#ССЫЛКА!"/>
      <definedName name="тр" refersTo="#ССЫЛКА!"/>
      <definedName name="тс" refersTo="#ССЫЛКА!"/>
      <definedName name="уц" refersTo="#ССЫЛКА!"/>
      <definedName name="уцй" refersTo="#ССЫЛКА!"/>
      <definedName name="фы" refersTo="#ССЫЛКА!"/>
      <definedName name="чя" refersTo="#ССЫЛКА!"/>
      <definedName name="щщщ" refersTo="#ССЫЛКА!"/>
      <definedName name="эжх" refersTo="#ССЫЛКА!"/>
    </definedNames>
    <sheetDataSet>
      <sheetData sheetId="0"/>
      <sheetData sheetId="1"/>
      <sheetData sheetId="2"/>
      <sheetData sheetId="3"/>
      <sheetData sheetId="4"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Инф99"/>
      <sheetName val="2002(v2)"/>
      <sheetName val="2004(2,3)"/>
      <sheetName val="2009(2,3) (2)"/>
      <sheetName val="Печ40"/>
      <sheetName val="2002-03(2,3)"/>
      <sheetName val="I"/>
      <sheetName val="2002_v2_"/>
      <sheetName val="Гр5(о)"/>
      <sheetName val="Управление"/>
      <sheetName val="2009(2,3)_(2)"/>
      <sheetName val="Оценка DCF"/>
      <sheetName val="GKN (2)"/>
      <sheetName val="ПЕРЕЧЕНЬ"/>
      <sheetName val="Программа"/>
      <sheetName val="Лист2"/>
      <sheetName val="Предпр.-взвеш. оценка"/>
      <sheetName val="база_свод"/>
      <sheetName val="данные производственные"/>
      <sheetName val="данные капвложения"/>
      <sheetName val="данные стоимостные"/>
      <sheetName val="данные себестоимость"/>
      <sheetName val="0.Настройка"/>
      <sheetName val="Сдача "/>
      <sheetName val="расход"/>
      <sheetName val="Док+Исх"/>
      <sheetName val="Inputs"/>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Регионы"/>
      <sheetName val="Исходные"/>
      <sheetName val="пл. 2001 цехов и УГС"/>
      <sheetName val="2002(v1)"/>
      <sheetName val="Списки"/>
      <sheetName val="Contents"/>
      <sheetName val="Настройки"/>
      <sheetName val="АА"/>
      <sheetName val="Содержание"/>
      <sheetName val="Налоги+Амортиз"/>
      <sheetName val="Энергия на СН"/>
      <sheetName val="НФИк"/>
      <sheetName val="Оценка_DCF"/>
      <sheetName val="GKN_(2)"/>
      <sheetName val="Нормы"/>
      <sheetName val="Пески сводный реестр"/>
      <sheetName val="Т-18-Инвестиции"/>
      <sheetName val="Морские поставки"/>
      <sheetName val="прим"/>
      <sheetName val="Медслужба"/>
      <sheetName val="РМУ"/>
      <sheetName val="УКиСР"/>
      <sheetName val="приб. от экспорта"/>
      <sheetName val="Смета"/>
      <sheetName val="XLR_NoRangeSheet"/>
      <sheetName val="план"/>
      <sheetName val="Лист1"/>
      <sheetName val="УСЛОВИЯ"/>
      <sheetName val="КВАНТ"/>
      <sheetName val="Заголовок"/>
      <sheetName val="OS01_6OZ"/>
      <sheetName val="Приложение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Инструкция"/>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s>
    <sheetDataSet>
      <sheetData sheetId="0"/>
      <sheetData sheetId="1">
        <row r="14">
          <cell r="B14">
            <v>2012</v>
          </cell>
        </row>
        <row r="15">
          <cell r="B15">
            <v>2011</v>
          </cell>
        </row>
        <row r="16">
          <cell r="B16">
            <v>2010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расчет"/>
      <sheetName val="2007"/>
      <sheetName val="Заголовок"/>
      <sheetName val="0"/>
      <sheetName val="12"/>
      <sheetName val="13"/>
      <sheetName val="16"/>
      <sheetName val="2.1"/>
      <sheetName val="2.2"/>
      <sheetName val="2"/>
      <sheetName val="22"/>
      <sheetName val="4"/>
      <sheetName val="5"/>
      <sheetName val="6"/>
      <sheetName val="0.1"/>
      <sheetName val="1"/>
      <sheetName val="10"/>
      <sheetName val="11"/>
      <sheetName val="14"/>
      <sheetName val="15"/>
      <sheetName val="18"/>
      <sheetName val="19"/>
      <sheetName val="20"/>
      <sheetName val="21"/>
      <sheetName val="23"/>
      <sheetName val="24.1"/>
      <sheetName val="24"/>
      <sheetName val="25"/>
      <sheetName val="26"/>
      <sheetName val="27"/>
      <sheetName val="28"/>
      <sheetName val="29"/>
      <sheetName val="30"/>
      <sheetName val="6.1"/>
      <sheetName val="7"/>
      <sheetName val="8"/>
      <sheetName val="9"/>
      <sheetName val="Производство электроэнергии"/>
      <sheetName val="Enum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Заголовок"/>
      <sheetName val="Справочники"/>
      <sheetName val="1"/>
      <sheetName val="Регионы"/>
      <sheetName val="TEHSHEET"/>
      <sheetName val="15.э"/>
      <sheetName val="2"/>
      <sheetName val="3"/>
      <sheetName val="4"/>
      <sheetName val="5"/>
      <sheetName val="6"/>
      <sheetName val="мар 2001"/>
      <sheetName val="Приложение 1"/>
      <sheetName val="Приложение 2"/>
      <sheetName val="Приложение 3"/>
      <sheetName val="2007"/>
      <sheetName val="Лист1"/>
      <sheetName val="форма 2"/>
      <sheetName val="Производство электроэнергии"/>
      <sheetName val="Лист"/>
      <sheetName val="навигация"/>
      <sheetName val="Т12"/>
      <sheetName val="Т3"/>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Баланс"/>
      <sheetName val="Макро"/>
      <sheetName val="БД 2.3"/>
      <sheetName val="БИ-2-18-П"/>
      <sheetName val="БИ-2-19-П"/>
      <sheetName val="БИ-2-7-П"/>
      <sheetName val="БИ-2-9-П"/>
      <sheetName val="БИ-2-14-П"/>
      <sheetName val="БИ-2-16-П"/>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Титульный"/>
      <sheetName val="План Газпрома"/>
      <sheetName val="Сентябрь"/>
      <sheetName val="TECHSHEET"/>
      <sheetName val="~5047955"/>
      <sheetName val="Опции"/>
      <sheetName val="УП _2004"/>
      <sheetName val="Титульный лист"/>
      <sheetName val="Вспомогат(по месяцам)"/>
      <sheetName val="Вспомогат_по месяцам_"/>
      <sheetName val="производство"/>
      <sheetName val="См.1"/>
      <sheetName val="4НКУ"/>
      <sheetName val="11"/>
      <sheetName val="regs"/>
      <sheetName val="тех. нужды"/>
      <sheetName val="соб. нужды"/>
      <sheetName val="Анализ"/>
      <sheetName val="коммунальные"/>
      <sheetName val="Sheet1"/>
      <sheetName val="подготовка кадров"/>
      <sheetName val="9.4"/>
      <sheetName val="содер.зд"/>
      <sheetName val="VLOOKUP"/>
      <sheetName val="INPUTMASTER"/>
      <sheetName val="9"/>
      <sheetName val="Данные"/>
      <sheetName val="коммунальные(39)"/>
      <sheetName val="Обнулить"/>
      <sheetName val="2014 (2)"/>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не_удалять"/>
      <sheetName val="Продажи реальные и прогноз 20 л"/>
      <sheetName val="сети 2007"/>
      <sheetName val="Лист3"/>
      <sheetName val="01-02 (БДиР Общества)"/>
      <sheetName val="Неделя"/>
      <sheetName val="FES"/>
      <sheetName val="Справочно"/>
      <sheetName val=""/>
      <sheetName val="25"/>
      <sheetName val="26"/>
      <sheetName val="29"/>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мар_2001"/>
      <sheetName val="Приложение_1"/>
      <sheetName val="Приложение_2"/>
      <sheetName val="Приложение_3"/>
      <sheetName val="форма_2"/>
      <sheetName val="Производство_электроэнергии3"/>
      <sheetName val="План_Газпрома"/>
      <sheetName val="Продажи_реальные_и_прогноз_20_л"/>
      <sheetName val="тех__нужды"/>
      <sheetName val="соб__нужды"/>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СДР"/>
      <sheetName val="смета+расш."/>
      <sheetName val="расш.кальк."/>
      <sheetName val="31_08_2004"/>
      <sheetName val="ЧП"/>
      <sheetName val="31.08.2004"/>
      <sheetName val="П921_960"/>
      <sheetName val=" 9.4"/>
      <sheetName val="index"/>
      <sheetName val="ЗАО_мес"/>
      <sheetName val="ЗАО_н.ит"/>
      <sheetName val="Справочник БДР"/>
      <sheetName val="Лист5"/>
      <sheetName val="3 квартал"/>
      <sheetName val="Списки"/>
      <sheetName val="ИнвестицииСвод"/>
      <sheetName val="Спр_ мест"/>
      <sheetName val="Стоимость ЭЭ"/>
      <sheetName val="Шины"/>
      <sheetName val="Дни"/>
      <sheetName val="СЭ"/>
      <sheetName val="2.1"/>
      <sheetName val="2.2"/>
      <sheetName val="свод"/>
      <sheetName val="16"/>
      <sheetName val="17"/>
      <sheetName val="Ф-1 (для АО-энерго)"/>
      <sheetName val="Ф-2 (для АО-энерго)"/>
      <sheetName val="перекрестка"/>
      <sheetName val="17.1"/>
      <sheetName val="24"/>
      <sheetName val="FST5"/>
      <sheetName val="Cash flow"/>
      <sheetName val="Калькуляция кв"/>
      <sheetName val="Контроль"/>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к БФ №2"/>
      <sheetName val="П 4"/>
      <sheetName val="reestr_start"/>
      <sheetName val="G2TempSheet"/>
      <sheetName val="FS-97"/>
      <sheetName val="Электра"/>
      <sheetName val="ОБЩАК"/>
      <sheetName val="0"/>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УИС 1"/>
      <sheetName val="Настройка"/>
      <sheetName val="par diff expl "/>
      <sheetName val="group structure"/>
      <sheetName val="Исходные данные"/>
      <sheetName val="список организаций"/>
      <sheetName val="топливо 2014 год мин"/>
      <sheetName val="топливо 2014 год макс"/>
      <sheetName val="тариф произв.тэц 2013 (база)"/>
      <sheetName val="топливо i пол м тэц_13утв"/>
      <sheetName val="топливо 2 пол м тэц_13утв."/>
      <sheetName val="тариф_2014_комб тэц"/>
      <sheetName val="тэ полезный отпуск "/>
      <sheetName val="ИТ-бюджет"/>
      <sheetName val="IBASE"/>
      <sheetName val="t_настройки"/>
      <sheetName val="Настр"/>
      <sheetName val="8.2.Планирование ПДР"/>
      <sheetName val="Сбербанк РФ"/>
      <sheetName val="1-02"/>
      <sheetName val="1-02($)"/>
      <sheetName val="п 1"/>
      <sheetName val="п 21-1"/>
      <sheetName val="бюджет цтв"/>
      <sheetName val="расчет"/>
      <sheetName val="ф.2"/>
      <sheetName val="гр5(о)"/>
      <sheetName val="амортизация 2"/>
      <sheetName val="Управление"/>
      <sheetName val="параметры"/>
      <sheetName val="баланс тепло"/>
      <sheetName val="modSvodButtons"/>
      <sheetName val="ТС.Т"/>
      <sheetName val="TECH_VERTICAL"/>
      <sheetName val="ТС.К"/>
      <sheetName val="ТБО.К"/>
      <sheetName val="От табл 11"/>
      <sheetName val="01-02_(БДиР_Общества)"/>
      <sheetName val="форма 3 тс"/>
      <sheetName val="2.3"/>
      <sheetName val="РчСтЭЭ_Ф"/>
      <sheetName val="ИП"/>
      <sheetName val="Ист-ики финанс-я"/>
      <sheetName val="Расчет прибыли"/>
      <sheetName val="РчСтГМ_УП"/>
      <sheetName val="РчСтГМ_Ф"/>
      <sheetName val="Справочник"/>
      <sheetName val="ФОРМА по 1-12 (2015г.)"/>
      <sheetName val="A"/>
      <sheetName val="28"/>
      <sheetName val="20"/>
      <sheetName val="21"/>
      <sheetName val="23"/>
      <sheetName val="27"/>
      <sheetName val="19"/>
      <sheetName val="22"/>
      <sheetName val="Баланс мощности"/>
      <sheetName val="ЭСО"/>
      <sheetName val="Рег генер"/>
      <sheetName val="сети"/>
      <sheetName val="Рейтинг"/>
      <sheetName val="main gate house"/>
      <sheetName val="прогноз_1"/>
      <sheetName val="Capex"/>
      <sheetName val="111"/>
      <sheetName val="REESTR_MO"/>
      <sheetName val="Инструкция"/>
      <sheetName val="Исх.данные"/>
      <sheetName val="СПИСОК ФОРМ"/>
      <sheetName val="XLR_NoRangeSheet"/>
      <sheetName val="МВЗ (92 сч.)_1 кв."/>
      <sheetName val="МВЗ (92 сч.)_2 кв."/>
      <sheetName val="МВЗ (92 сч.)_3 кв."/>
      <sheetName val="МВЗ (92 сч.)_4 кв."/>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A4" t="str">
            <v>1.Удвоение ВВП за 10-летний период</v>
          </cell>
        </row>
      </sheetData>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ZACHET06"/>
    </sheetNames>
    <definedNames>
      <definedName name="Выборка_АМТА" refersTo="#ССЫЛКА!"/>
      <definedName name="Выборка_БА_ЖД" refersTo="#ССЫЛКА!"/>
    </definedNames>
    <sheetDataSet>
      <sheetData sheetId="0"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БП 2018 затраты"/>
      <sheetName val="БП свод 2018 предл"/>
      <sheetName val="БП 2018 закупки с НДС"/>
      <sheetName val="РЕЕСТР ОПЛАТ 2018"/>
      <sheetName val="список дог"/>
      <sheetName val="списки"/>
    </sheetNames>
    <sheetDataSet>
      <sheetData sheetId="0" refreshError="1"/>
      <sheetData sheetId="1" refreshError="1"/>
      <sheetData sheetId="2" refreshError="1"/>
      <sheetData sheetId="3" refreshError="1"/>
      <sheetData sheetId="4">
        <row r="5">
          <cell r="D5" t="str">
            <v>А</v>
          </cell>
        </row>
        <row r="6">
          <cell r="D6" t="str">
            <v>Booking.com B.V. (БУКИНГ)</v>
          </cell>
        </row>
        <row r="7">
          <cell r="D7" t="str">
            <v>Авансовый отчет Васькин С.А.</v>
          </cell>
        </row>
        <row r="8">
          <cell r="D8" t="str">
            <v>Авансовый отчет Сучкова Т.Н.</v>
          </cell>
        </row>
        <row r="9">
          <cell r="D9" t="str">
            <v>Авансовый отчет Цветков В.К.</v>
          </cell>
        </row>
        <row r="10">
          <cell r="D10" t="str">
            <v>Авансовый отчет Юрлов К.М.</v>
          </cell>
        </row>
        <row r="11">
          <cell r="D11" t="str">
            <v>АНО дополнительного профессионального образования Учебно-методический центр "Финконт"</v>
          </cell>
        </row>
        <row r="12">
          <cell r="D12" t="str">
            <v>АО "ДЭЗ"</v>
          </cell>
        </row>
        <row r="13">
          <cell r="D13" t="str">
            <v>АО "Медтехника"</v>
          </cell>
        </row>
        <row r="14">
          <cell r="D14" t="str">
            <v>АО "Международный аэропорт Петропавловск-Камчатский (Елизово)"</v>
          </cell>
        </row>
        <row r="15">
          <cell r="D15" t="str">
            <v>АО "ННК-Камчатнефтепродукт"</v>
          </cell>
        </row>
        <row r="16">
          <cell r="D16" t="str">
            <v>ГБУЗ "П-К городская станция скорой медицинской помощи"</v>
          </cell>
        </row>
        <row r="17">
          <cell r="D17" t="str">
            <v>ИП Агапов Е.В.</v>
          </cell>
        </row>
        <row r="18">
          <cell r="D18" t="str">
            <v>ИП Бирюков В.А.</v>
          </cell>
        </row>
        <row r="19">
          <cell r="D19" t="str">
            <v>ИП Веснин Игорь Александрович</v>
          </cell>
        </row>
        <row r="20">
          <cell r="D20" t="str">
            <v>ИП Давлятшин Н.Н.</v>
          </cell>
        </row>
        <row r="21">
          <cell r="D21" t="str">
            <v>ИП Заник И.В.</v>
          </cell>
        </row>
        <row r="22">
          <cell r="D22" t="str">
            <v>ИП Крецу Н.М.</v>
          </cell>
        </row>
        <row r="23">
          <cell r="D23" t="str">
            <v>ИП Коноплев А.Н.</v>
          </cell>
        </row>
        <row r="24">
          <cell r="D24" t="str">
            <v>ИП Кузьмин В.К.</v>
          </cell>
        </row>
        <row r="25">
          <cell r="D25" t="str">
            <v>ИП Мельников А.Н.</v>
          </cell>
        </row>
        <row r="26">
          <cell r="D26" t="str">
            <v>ИП Митюшина К.П.</v>
          </cell>
        </row>
        <row r="27">
          <cell r="D27" t="str">
            <v>ИП Петрова Г.И.</v>
          </cell>
        </row>
        <row r="28">
          <cell r="D28" t="str">
            <v>ИП Петрова Г.И.</v>
          </cell>
        </row>
        <row r="29">
          <cell r="D29" t="str">
            <v>ИП Попыхина С.А.</v>
          </cell>
        </row>
        <row r="30">
          <cell r="D30" t="str">
            <v>ИП Попыхина С.А.</v>
          </cell>
        </row>
        <row r="31">
          <cell r="D31" t="str">
            <v>ИП Скочко И.В.</v>
          </cell>
        </row>
        <row r="32">
          <cell r="D32" t="str">
            <v>ИП Согачев А.К.</v>
          </cell>
        </row>
        <row r="33">
          <cell r="D33" t="str">
            <v>ИП Стрельцова С.Г.</v>
          </cell>
        </row>
        <row r="34">
          <cell r="D34" t="str">
            <v>ИП Толстых Д.В.</v>
          </cell>
        </row>
        <row r="35">
          <cell r="D35" t="str">
            <v>ИП Усатов В.П.</v>
          </cell>
        </row>
        <row r="36">
          <cell r="D36" t="str">
            <v>ИП Устюжина Е.В.</v>
          </cell>
        </row>
        <row r="37">
          <cell r="D37" t="str">
            <v>ИП Черкез В.П.</v>
          </cell>
        </row>
        <row r="38">
          <cell r="D38" t="str">
            <v>ИП Чернявский А.П.</v>
          </cell>
        </row>
        <row r="39">
          <cell r="D39" t="str">
            <v>ИП Шалагинов С.В.</v>
          </cell>
        </row>
        <row r="40">
          <cell r="D40" t="str">
            <v>ИП Шалагинов С.В.</v>
          </cell>
        </row>
        <row r="41">
          <cell r="D41" t="str">
            <v>ИП Шалагинов С.В.</v>
          </cell>
        </row>
        <row r="42">
          <cell r="D42" t="str">
            <v>ИП Шабалин Д.Б.</v>
          </cell>
        </row>
        <row r="43">
          <cell r="D43" t="str">
            <v>КГБУ ДПО "Камчатский учебно-методический центр по гражданской обороне, чрезвычайным ситуациям и пожарной безопасности</v>
          </cell>
        </row>
        <row r="44">
          <cell r="D44" t="str">
            <v>КГУП "Камчатский водоканал"</v>
          </cell>
        </row>
        <row r="45">
          <cell r="D45" t="str">
            <v>КГБУ ДПО "Камчатский учебно-методический центр по гражданской обороне, чрезвычайным ситуациям и пожарной безопасности</v>
          </cell>
        </row>
        <row r="46">
          <cell r="D46" t="str">
            <v>КГУП "Камчатский водоканал"</v>
          </cell>
        </row>
      </sheetData>
      <sheetData sheetId="5">
        <row r="3">
          <cell r="E3" t="str">
            <v>I ПРЯМЫЕ, всего</v>
          </cell>
        </row>
        <row r="4">
          <cell r="E4" t="str">
            <v>1.1  -РАСХОДЫ на сырье и материалы</v>
          </cell>
        </row>
        <row r="5">
          <cell r="E5" t="str">
            <v>1.1.1 материалы на ремонт</v>
          </cell>
        </row>
        <row r="6">
          <cell r="E6" t="str">
            <v>1.1.1.1.1      материалы на текущий ремонт</v>
          </cell>
        </row>
        <row r="7">
          <cell r="E7" t="str">
            <v>1.1.1.2.1      материалы на капитальный ремонт</v>
          </cell>
        </row>
        <row r="8">
          <cell r="E8" t="str">
            <v>1.1.1.3.1      материалы для аварийного ремонта</v>
          </cell>
        </row>
        <row r="9">
          <cell r="E9" t="str">
            <v>1.1.1.4.1      прочие материалы на ремонт</v>
          </cell>
        </row>
        <row r="10">
          <cell r="E10" t="str">
            <v>1.1.2 материалы на ремонт автотранспорта</v>
          </cell>
        </row>
        <row r="11">
          <cell r="E11" t="str">
            <v>1.1.3 материалы на эксплуатацию и техническое обслуживание</v>
          </cell>
        </row>
        <row r="12">
          <cell r="E12" t="str">
            <v>1.1.4 ОС стоимостью менее 40 тыс. руб.</v>
          </cell>
        </row>
        <row r="13">
          <cell r="E13" t="str">
            <v>1.1.6 производственные инструменты</v>
          </cell>
        </row>
        <row r="14">
          <cell r="E14" t="str">
            <v>1.1.7 производственное оборудование</v>
          </cell>
        </row>
        <row r="15">
          <cell r="E15" t="str">
            <v xml:space="preserve">1.1.8 топливо, ГСМ </v>
          </cell>
        </row>
        <row r="16">
          <cell r="E16" t="str">
            <v>1.1.9 Материалы для гостиницы</v>
          </cell>
        </row>
        <row r="17">
          <cell r="E17" t="str">
            <v>1.1.9.1 текстиль</v>
          </cell>
        </row>
        <row r="18">
          <cell r="E18" t="str">
            <v>1.1.9.2 посуда</v>
          </cell>
        </row>
        <row r="19">
          <cell r="E19" t="str">
            <v>1.1.9.3 вода питьевая</v>
          </cell>
        </row>
        <row r="20">
          <cell r="E20" t="str">
            <v>1.1.9.4 дизайн</v>
          </cell>
        </row>
        <row r="21">
          <cell r="E21" t="str">
            <v>1.2  -РАСХОДЫ на топливо</v>
          </cell>
        </row>
        <row r="22">
          <cell r="E22" t="str">
            <v>1.2.1 расходы на дизельное топливо</v>
          </cell>
        </row>
        <row r="23">
          <cell r="E23" t="str">
            <v>1.3  -РАСХОДЫ на прочие покупаемые энергетические ресурсы</v>
          </cell>
        </row>
        <row r="24">
          <cell r="E24" t="str">
            <v>1.3.1 покупная электроэнергия на технологические цели</v>
          </cell>
        </row>
        <row r="25">
          <cell r="E25" t="str">
            <v>1.3.2 покупная тепловая энергия на технологические цели</v>
          </cell>
        </row>
        <row r="26">
          <cell r="E26" t="str">
            <v>1.4  -РАСХОДЫ на холодную воду</v>
          </cell>
        </row>
        <row r="27">
          <cell r="E27" t="str">
            <v>1.5  -РАСХОДЫ на теплоноситель</v>
          </cell>
        </row>
        <row r="28">
          <cell r="E28" t="str">
            <v>1.6  -АМОРТИЗАЦИЯ основных средств и нематериальных активов</v>
          </cell>
        </row>
        <row r="29">
          <cell r="E29" t="str">
            <v>1.6.1 амортизация основных средств</v>
          </cell>
        </row>
        <row r="30">
          <cell r="E30" t="str">
            <v>1.6.2 амортизация (косв.)</v>
          </cell>
        </row>
        <row r="31">
          <cell r="E31" t="str">
            <v>1.7  -ОПЛАТА ТРУДА</v>
          </cell>
        </row>
        <row r="32">
          <cell r="E32" t="str">
            <v>1.8  -ОТЧИСЛЕНИЯ на социальные нужды</v>
          </cell>
        </row>
        <row r="33">
          <cell r="E33" t="str">
            <v>1.8.а  -ОПЛАТА ПРОЕЗДА в отпуск</v>
          </cell>
        </row>
        <row r="34">
          <cell r="E34" t="str">
            <v>1.9  -РЕМОНТ основных средств выполняемый подрядным способом</v>
          </cell>
        </row>
        <row r="35">
          <cell r="E35" t="str">
            <v>1.9.1 компьютерная техника</v>
          </cell>
        </row>
        <row r="36">
          <cell r="E36" t="str">
            <v>1.9.2 тепломеханическое оборудование</v>
          </cell>
        </row>
        <row r="37">
          <cell r="E37" t="str">
            <v>1.9.3 электротехническое оборудование</v>
          </cell>
        </row>
        <row r="38">
          <cell r="E38" t="str">
            <v>1.9.4 прочее</v>
          </cell>
        </row>
        <row r="39">
          <cell r="E39" t="str">
            <v>1.10  -РАСХОДЫ на оплату услуг, оказываемых организациями, осуществляющими регулируемую деятельность (водоотведение)</v>
          </cell>
        </row>
        <row r="40">
          <cell r="E40" t="str">
            <v>1.11  -РАСХОДЫ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v>
          </cell>
        </row>
        <row r="41">
          <cell r="E41" t="str">
            <v>1.11.1 расходы на охрану труда</v>
          </cell>
        </row>
        <row r="42">
          <cell r="E42" t="str">
            <v>1.11.1.1 периодические медицинские осмотры сотрудников</v>
          </cell>
        </row>
        <row r="43">
          <cell r="E43" t="str">
            <v>1.11.1.2 предрейсовый мед.осмотр</v>
          </cell>
        </row>
        <row r="44">
          <cell r="E44" t="str">
            <v>1.11.1.3 специальная одежда и обувь</v>
          </cell>
        </row>
        <row r="45">
          <cell r="E45" t="str">
            <v>1.11.1.4 средства индивидульной защиты, средства гигиенв</v>
          </cell>
        </row>
        <row r="46">
          <cell r="E46" t="str">
            <v>1.11.1.5 расходы на обучение по охране труда</v>
          </cell>
        </row>
        <row r="47">
          <cell r="E47" t="str">
            <v>1.11.1.6 специальная оценка условий труда на рабочих местах</v>
          </cell>
        </row>
        <row r="48">
          <cell r="E48" t="str">
            <v>1.11.1.7 аптечки первой помощи</v>
          </cell>
        </row>
        <row r="49">
          <cell r="E49" t="str">
            <v>1.11.1.8 техническая литература по ОТ и ТБ, журналы, удостоверения о проверке знаний</v>
          </cell>
        </row>
        <row r="50">
          <cell r="E50" t="str">
            <v>1.11.1.9 компенсация за вредные условия труда (молоко)</v>
          </cell>
        </row>
        <row r="51">
          <cell r="E51" t="str">
            <v>1.11.2 расходы на промышленную безопасность</v>
          </cell>
        </row>
        <row r="52">
          <cell r="E52" t="str">
            <v>1.11.2.1 разработка паспортов технических устройств</v>
          </cell>
        </row>
        <row r="53">
          <cell r="E53" t="str">
            <v>1.11.2.2 экспертиза промышленной безопасности</v>
          </cell>
        </row>
        <row r="54">
          <cell r="E54" t="str">
            <v>1.11.2.3 прочие</v>
          </cell>
        </row>
        <row r="55">
          <cell r="E55" t="str">
            <v>1.11.3 расходы на экологию</v>
          </cell>
        </row>
        <row r="56">
          <cell r="E56" t="str">
            <v>1.11.3.1 разработка природоохранной нормативной документации и получение соответствующих разрешений и лимитов</v>
          </cell>
        </row>
        <row r="57">
          <cell r="E57" t="str">
            <v>1.11.3.2 производственный экологический контроль (в т.ч. анализы)</v>
          </cell>
        </row>
        <row r="58">
          <cell r="E58" t="str">
            <v>1.11.3.3 утилизация</v>
          </cell>
        </row>
        <row r="59">
          <cell r="E59" t="str">
            <v>1.11.3.4 затраты на ликвидацию аварийных проливов нефтепродуктов</v>
          </cell>
        </row>
        <row r="60">
          <cell r="E60" t="str">
            <v>1.11.3.5 прочие</v>
          </cell>
        </row>
        <row r="61">
          <cell r="E61" t="str">
            <v>1.11.4 расходы на пожарную безопасность</v>
          </cell>
        </row>
        <row r="62">
          <cell r="E62" t="str">
            <v>1.11.4.1       расходы на обучение по пожарной безопасности</v>
          </cell>
        </row>
        <row r="63">
          <cell r="E63" t="str">
            <v>1.11.4.2      первичные средства пожаротушения (огнетушители)</v>
          </cell>
        </row>
        <row r="64">
          <cell r="E64" t="str">
            <v>1.11.4.3      пожарные знаки, плакаты, стенды, журналы по пожарной безопасности</v>
          </cell>
        </row>
        <row r="65">
          <cell r="E65" t="str">
            <v>1.11.4.4      пожарные щиты и др.</v>
          </cell>
        </row>
        <row r="66">
          <cell r="E66" t="str">
            <v>1.11.4.5      пожарная сигнализация и системы оповещания и управления эвакуацией</v>
          </cell>
        </row>
        <row r="67">
          <cell r="E67" t="str">
            <v>1.11.5 расходы на ГО и ЧС</v>
          </cell>
        </row>
        <row r="68">
          <cell r="E68" t="str">
            <v>1.11.6 расходы на метеоинформацию</v>
          </cell>
        </row>
        <row r="69">
          <cell r="E69" t="str">
            <v>1.11.7 расходы на режимно-наладочные испытания котлов</v>
          </cell>
        </row>
        <row r="70">
          <cell r="E70" t="str">
            <v>1.11.8 расходы на энергетическое обследование котельных</v>
          </cell>
        </row>
        <row r="71">
          <cell r="E71" t="str">
            <v>1.11.9 расходы на техническую диагностику оборудования</v>
          </cell>
        </row>
        <row r="72">
          <cell r="E72" t="str">
            <v>1.11.10 расходы на экспертизу НУР, потерь</v>
          </cell>
        </row>
        <row r="73">
          <cell r="E73" t="str">
            <v>1.11.11 расходы на метрологию (поверку)</v>
          </cell>
        </row>
        <row r="74">
          <cell r="E74" t="str">
            <v>1.11.12 расходы на техосмотр автотранспорта</v>
          </cell>
        </row>
        <row r="75">
          <cell r="E75" t="str">
            <v>1.11.13 расходы на установку приборов учета тепловой и электрической энергии</v>
          </cell>
        </row>
        <row r="76">
          <cell r="E76" t="str">
            <v>1.11.14 расходы на учетную документацию</v>
          </cell>
        </row>
        <row r="77">
          <cell r="E77" t="str">
            <v>1.11.15 прочее (услуги сторонних организаций)</v>
          </cell>
        </row>
        <row r="78">
          <cell r="E78" t="str">
            <v>1.12  -РАСХОДЫ на оплату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v>
          </cell>
        </row>
        <row r="79">
          <cell r="E79" t="str">
            <v>1.12.1 охрана имущества</v>
          </cell>
        </row>
        <row r="80">
          <cell r="E80" t="str">
            <v>1.12.1.1 вневедомствнная охрана</v>
          </cell>
        </row>
        <row r="81">
          <cell r="E81" t="str">
            <v>1.12.1.2 пожарная охрана</v>
          </cell>
        </row>
        <row r="82">
          <cell r="E82" t="str">
            <v>1.12.2 услуги связи</v>
          </cell>
        </row>
        <row r="83">
          <cell r="E83" t="str">
            <v>1.12.2.1 интернет</v>
          </cell>
        </row>
        <row r="84">
          <cell r="E84" t="str">
            <v>1.12.2.2 мобильная связь</v>
          </cell>
        </row>
        <row r="85">
          <cell r="E85" t="str">
            <v>1.12.2.3 стационарная связь</v>
          </cell>
        </row>
        <row r="86">
          <cell r="E86" t="str">
            <v>1.12.3 автоуслуги</v>
          </cell>
        </row>
        <row r="87">
          <cell r="E87" t="str">
            <v>1.12.4 хозяйственные нужды</v>
          </cell>
        </row>
        <row r="88">
          <cell r="E88" t="str">
            <v>1.12.5 приобретение программного обеспечения ЭВМ (лицензии)</v>
          </cell>
        </row>
        <row r="89">
          <cell r="E89" t="str">
            <v>1.12.6 информационное обслуживание</v>
          </cell>
        </row>
        <row r="90">
          <cell r="E90" t="str">
            <v>1.12.7 ТО и ремонт оргтехники</v>
          </cell>
        </row>
        <row r="91">
          <cell r="E91" t="str">
            <v>1.12.8 зап.части,комплектующие, расходные материалы для орг.техники</v>
          </cell>
        </row>
        <row r="92">
          <cell r="E92" t="str">
            <v>1.12.9 канцелярские товары</v>
          </cell>
        </row>
        <row r="93">
          <cell r="E93" t="str">
            <v>1.12.10 услуги по оценке</v>
          </cell>
        </row>
        <row r="94">
          <cell r="E94" t="str">
            <v>1.12.11 услуги по обслуживанию и ремонту ККМ</v>
          </cell>
        </row>
        <row r="95">
          <cell r="E95" t="str">
            <v>1.12.12 подписка периодических изданий</v>
          </cell>
        </row>
        <row r="96">
          <cell r="E96" t="str">
            <v>1.12.13 почтово-телеграфные, экспресс-доставка</v>
          </cell>
        </row>
        <row r="97">
          <cell r="E97" t="str">
            <v>1.12.14 наглядные и учебные пособия</v>
          </cell>
        </row>
        <row r="98">
          <cell r="E98" t="str">
            <v>1.12.15 офисная мебель и быт.техника</v>
          </cell>
        </row>
        <row r="99">
          <cell r="E99" t="str">
            <v>1.12.16 нотариальные услуги</v>
          </cell>
        </row>
        <row r="100">
          <cell r="E100" t="str">
            <v>1.12.17 услуги БТИ</v>
          </cell>
        </row>
        <row r="101">
          <cell r="E101" t="str">
            <v>1.12.18 жилищно-коммунальные услуги</v>
          </cell>
        </row>
        <row r="102">
          <cell r="E102" t="str">
            <v>1.12.18.1 электроэнергия</v>
          </cell>
        </row>
        <row r="103">
          <cell r="E103" t="str">
            <v>1.12.18.2 хвс</v>
          </cell>
        </row>
        <row r="104">
          <cell r="E104" t="str">
            <v>1.12.18.3 водоотведение</v>
          </cell>
        </row>
        <row r="105">
          <cell r="E105" t="str">
            <v>1.12.18.4 отопление</v>
          </cell>
        </row>
        <row r="106">
          <cell r="E106" t="str">
            <v>1.12.18.5 жилищные услуги</v>
          </cell>
        </row>
        <row r="107">
          <cell r="E107" t="str">
            <v>1.12.18.6 вывоз мусора</v>
          </cell>
        </row>
        <row r="108">
          <cell r="E108" t="str">
            <v>1.12.18.7 капитальный ремонт</v>
          </cell>
        </row>
        <row r="109">
          <cell r="E109" t="str">
            <v>1.12.18.8 гвс</v>
          </cell>
        </row>
        <row r="110">
          <cell r="E110" t="str">
            <v>1.12.18.9     услуги по расчистке снега</v>
          </cell>
        </row>
        <row r="111">
          <cell r="E111" t="str">
            <v>1.12.18.10     дизельное топливо на промышленную базу</v>
          </cell>
        </row>
        <row r="112">
          <cell r="E112" t="str">
            <v>1.12.18.11 Уборка помещений</v>
          </cell>
        </row>
        <row r="113">
          <cell r="E113" t="str">
            <v>1.12.19 оплата проезда по городу, краю (проездные документы)</v>
          </cell>
        </row>
        <row r="114">
          <cell r="E114" t="str">
            <v>1.12.20 прочий инвентарь</v>
          </cell>
        </row>
        <row r="115">
          <cell r="E115" t="str">
            <v>1.12.20.1 для АСУ</v>
          </cell>
        </row>
        <row r="116">
          <cell r="E116" t="str">
            <v>1.12.20.2 хоз.инвентарь</v>
          </cell>
        </row>
        <row r="117">
          <cell r="E117" t="str">
            <v>1.12.21 аудиторские услуги</v>
          </cell>
        </row>
        <row r="118">
          <cell r="E118" t="str">
            <v>1.13  -ПЛАТАза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v>
          </cell>
        </row>
        <row r="119">
          <cell r="E119" t="str">
            <v>1.14  -АРЕНДНАЯ плата, концессионная плата, лизинговые платежи</v>
          </cell>
        </row>
        <row r="120">
          <cell r="E120" t="str">
            <v>1.14.1 аренда ОС</v>
          </cell>
        </row>
        <row r="121">
          <cell r="E121" t="str">
            <v>1.14.2 аренда личного а/транспорта</v>
          </cell>
        </row>
        <row r="122">
          <cell r="E122" t="str">
            <v>1.15  -РАСХОДЫ на служебные командировки</v>
          </cell>
        </row>
        <row r="123">
          <cell r="E123" t="str">
            <v>1.15.1 проезд</v>
          </cell>
        </row>
        <row r="124">
          <cell r="E124" t="str">
            <v>1.15.1.1   наземный транспорт</v>
          </cell>
        </row>
        <row r="125">
          <cell r="E125" t="str">
            <v>1.15.1.2   воздушный транспорт</v>
          </cell>
        </row>
        <row r="126">
          <cell r="E126" t="str">
            <v>1.15.2 суточные</v>
          </cell>
        </row>
        <row r="127">
          <cell r="E127" t="str">
            <v>1.15.3 гостиница</v>
          </cell>
        </row>
        <row r="128">
          <cell r="E128" t="str">
            <v>1.16  -РАСХОДЫ на обучение персонала</v>
          </cell>
        </row>
        <row r="129">
          <cell r="E129" t="str">
            <v>1.17  -РАСХОДЫ на страхование производственных объектов, учитываемые при определении налоговой базы по налогу на прибыль</v>
          </cell>
        </row>
        <row r="130">
          <cell r="E130" t="str">
            <v>1.17.1 средства на страхование</v>
          </cell>
        </row>
        <row r="131">
          <cell r="E131" t="str">
            <v>1.17.2 страхование транспорта</v>
          </cell>
        </row>
        <row r="132">
          <cell r="E132" t="str">
            <v>1.18  -ДРУГИЕ расходы, связанные с производством и (или) реализацией продукции, в том числе</v>
          </cell>
        </row>
        <row r="133">
          <cell r="E133" t="str">
            <v>1.18.1          - налог на имущество организаций</v>
          </cell>
        </row>
        <row r="134">
          <cell r="E134" t="str">
            <v>1.18.2          - земельный налог</v>
          </cell>
        </row>
        <row r="135">
          <cell r="E135" t="str">
            <v>1.18.3          - транспортный налог</v>
          </cell>
        </row>
        <row r="136">
          <cell r="E136" t="str">
            <v>1.18.4          - водный налог</v>
          </cell>
        </row>
        <row r="137">
          <cell r="E137" t="str">
            <v>1.18.5          - прочие налоги</v>
          </cell>
        </row>
        <row r="138">
          <cell r="E138" t="str">
            <v>1.18.6          - членские взносы</v>
          </cell>
        </row>
        <row r="146">
          <cell r="D146" t="str">
            <v>несколько</v>
          </cell>
        </row>
        <row r="147">
          <cell r="D147" t="str">
            <v>26 счет</v>
          </cell>
        </row>
        <row r="148">
          <cell r="D148" t="str">
            <v>АРЕНДА</v>
          </cell>
        </row>
        <row r="149">
          <cell r="D149" t="str">
            <v>Автотранспорт</v>
          </cell>
        </row>
        <row r="150">
          <cell r="D150" t="str">
            <v>Здания</v>
          </cell>
        </row>
        <row r="151">
          <cell r="D151" t="str">
            <v>Прочее</v>
          </cell>
        </row>
        <row r="152">
          <cell r="D152" t="str">
            <v>СФ</v>
          </cell>
        </row>
        <row r="153">
          <cell r="D153" t="str">
            <v>Работы подрядные (ремонтные)</v>
          </cell>
        </row>
        <row r="154">
          <cell r="D154" t="str">
            <v>УУТЭ</v>
          </cell>
        </row>
        <row r="155">
          <cell r="D155" t="str">
            <v xml:space="preserve">ОБСЛУЖИВАНИЕ - Установка ИПУ
</v>
          </cell>
        </row>
        <row r="156">
          <cell r="D156" t="str">
            <v>ОБСЛУЖИВАНИЕ - Прочее</v>
          </cell>
        </row>
        <row r="157">
          <cell r="D157" t="str">
            <v>ТС</v>
          </cell>
        </row>
        <row r="158">
          <cell r="D158" t="str">
            <v>ТС склад</v>
          </cell>
        </row>
        <row r="159">
          <cell r="D159" t="str">
            <v>Днепровская 4</v>
          </cell>
        </row>
        <row r="160">
          <cell r="D160" t="str">
            <v>ЦТП 115а</v>
          </cell>
        </row>
        <row r="161">
          <cell r="D161" t="str">
            <v>ЦТП 345</v>
          </cell>
        </row>
        <row r="162">
          <cell r="D162" t="str">
            <v>ЦТП-213</v>
          </cell>
        </row>
        <row r="163">
          <cell r="D163" t="str">
            <v>ЦТП Пограничная 10</v>
          </cell>
        </row>
        <row r="164">
          <cell r="D164" t="str">
            <v>Строительная 123</v>
          </cell>
        </row>
        <row r="165">
          <cell r="D165" t="str">
            <v>Строительная 133</v>
          </cell>
        </row>
        <row r="166">
          <cell r="D166" t="str">
            <v>ЦТП Заводская</v>
          </cell>
        </row>
        <row r="167">
          <cell r="D167" t="str">
            <v>п.ТЭ</v>
          </cell>
        </row>
        <row r="168">
          <cell r="D168" t="str">
            <v>ПЕРЕДАЧА - САВЧЕНКО</v>
          </cell>
        </row>
        <row r="169">
          <cell r="D169" t="str">
            <v>ПЕРЕДАЧА - ЛАРИНА</v>
          </cell>
        </row>
        <row r="170">
          <cell r="D170" t="str">
            <v>ПЕРЕДАЧА - ДАЛЬНЕВОСТОЧНАЯ</v>
          </cell>
        </row>
        <row r="171">
          <cell r="D171" t="str">
            <v>ПЕРЕДАЧА_ПР. ПОБЕДЫ (СЛЕДСТВ. КОМИТЕТ)</v>
          </cell>
        </row>
      </sheetData>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Справочник ФП "/>
      <sheetName val="Справочник ПФМ"/>
      <sheetName val="ИНСТРУКЦИЯ"/>
      <sheetName val="ДПН_июль"/>
      <sheetName val="Прямой ДДС"/>
      <sheetName val="Динамика_ФАКТ"/>
      <sheetName val="Реестр платежей"/>
      <sheetName val="Р3_НКК"/>
      <sheetName val="5_НКК"/>
      <sheetName val="7_НКК"/>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Исх. данные"/>
      <sheetName val="График ремонта"/>
      <sheetName val="Перечень МТР"/>
      <sheetName val="Программа ремонтов"/>
      <sheetName val="Списки для ввода"/>
      <sheetName val="Заголовок"/>
      <sheetName val="перекрестка"/>
      <sheetName val="16"/>
      <sheetName val="18.2"/>
      <sheetName val="4"/>
      <sheetName val="6"/>
      <sheetName val="15"/>
      <sheetName val="2.3"/>
      <sheetName val="20"/>
      <sheetName val="27"/>
      <sheetName val="P2.1"/>
      <sheetName val="17.1"/>
      <sheetName val="21.3"/>
    </sheetNames>
    <sheetDataSet>
      <sheetData sheetId="0"/>
      <sheetData sheetId="1"/>
      <sheetData sheetId="2"/>
      <sheetData sheetId="3"/>
      <sheetData sheetId="4">
        <row r="5">
          <cell r="A5" t="str">
            <v>ТР</v>
          </cell>
          <cell r="G5" t="str">
            <v>Член Правления, Управляющий директор, Руководитель Бизнес-единицы "Производство"</v>
          </cell>
        </row>
        <row r="6">
          <cell r="A6" t="str">
            <v>КР</v>
          </cell>
          <cell r="G6" t="str">
            <v>Член Правления, Исполнитеьный директор по организационному развитию и контролю</v>
          </cell>
        </row>
        <row r="7">
          <cell r="A7" t="str">
            <v>СР</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ZAC04_97"/>
    </sheetNames>
    <definedNames>
      <definedName name="[Модуль1].w" refersTo="#ССЫЛКА!"/>
    </definedNames>
    <sheetDataSet>
      <sheetData sheetId="0"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Исх. данные"/>
      <sheetName val="График ремонта"/>
      <sheetName val="Перечень МТР"/>
      <sheetName val="Программа ремонтов"/>
      <sheetName val="Списки для ввода"/>
    </sheetNames>
    <sheetDataSet>
      <sheetData sheetId="0"/>
      <sheetData sheetId="1"/>
      <sheetData sheetId="2"/>
      <sheetData sheetId="3"/>
      <sheetData sheetId="4" refreshError="1">
        <row r="5">
          <cell r="A5" t="str">
            <v>ТР</v>
          </cell>
          <cell r="B5" t="str">
            <v>ХС</v>
          </cell>
          <cell r="C5" t="str">
            <v>Т</v>
          </cell>
        </row>
        <row r="6">
          <cell r="A6" t="str">
            <v>КР</v>
          </cell>
          <cell r="B6" t="str">
            <v>ПС</v>
          </cell>
          <cell r="C6" t="str">
            <v>С</v>
          </cell>
        </row>
        <row r="10">
          <cell r="A10" t="str">
            <v>г</v>
          </cell>
        </row>
        <row r="11">
          <cell r="A11" t="str">
            <v>ед</v>
          </cell>
        </row>
        <row r="12">
          <cell r="A12" t="str">
            <v>кв.м</v>
          </cell>
        </row>
        <row r="13">
          <cell r="A13" t="str">
            <v>кг</v>
          </cell>
        </row>
        <row r="14">
          <cell r="A14" t="str">
            <v>комплект</v>
          </cell>
        </row>
        <row r="15">
          <cell r="A15" t="str">
            <v>куб.м</v>
          </cell>
        </row>
        <row r="16">
          <cell r="A16" t="str">
            <v>м</v>
          </cell>
        </row>
        <row r="17">
          <cell r="A17" t="str">
            <v>объект</v>
          </cell>
          <cell r="D17">
            <v>1</v>
          </cell>
        </row>
        <row r="18">
          <cell r="A18" t="str">
            <v>п.м</v>
          </cell>
          <cell r="D18">
            <v>2</v>
          </cell>
        </row>
        <row r="19">
          <cell r="A19" t="str">
            <v>пьезометр</v>
          </cell>
          <cell r="D19">
            <v>3</v>
          </cell>
        </row>
        <row r="20">
          <cell r="A20" t="str">
            <v>секция</v>
          </cell>
        </row>
        <row r="21">
          <cell r="A21" t="str">
            <v>система</v>
          </cell>
        </row>
        <row r="22">
          <cell r="A22" t="str">
            <v>ступень</v>
          </cell>
        </row>
        <row r="23">
          <cell r="A23" t="str">
            <v>т</v>
          </cell>
        </row>
        <row r="24">
          <cell r="A24" t="str">
            <v>устройство</v>
          </cell>
        </row>
        <row r="25">
          <cell r="A25" t="str">
            <v>шт</v>
          </cell>
        </row>
      </sheetData>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3914"/>
      <sheetName val="3916"/>
      <sheetName val="13919"/>
      <sheetName val="13921"/>
      <sheetName val="13922"/>
      <sheetName val="13925"/>
      <sheetName val="13926"/>
      <sheetName val="13929"/>
      <sheetName val="13930"/>
      <sheetName val="13933"/>
      <sheetName val="13940"/>
      <sheetName val="13941"/>
      <sheetName val="13942"/>
      <sheetName val="договор"/>
      <sheetName val="заголовок"/>
      <sheetName val="договор (2)"/>
      <sheetName val="Лист3"/>
      <sheetName val="Справочники"/>
      <sheetName val="28"/>
      <sheetName val="29"/>
      <sheetName val="20"/>
      <sheetName val="21"/>
      <sheetName val="23"/>
      <sheetName val="25"/>
      <sheetName val="26"/>
      <sheetName val="27"/>
      <sheetName val="19"/>
      <sheetName val="22"/>
      <sheetName val="24"/>
      <sheetName val="3.6."/>
      <sheetName val="10"/>
      <sheetName val="11"/>
      <sheetName val="17.1"/>
      <sheetName val="2"/>
      <sheetName val="5"/>
      <sheetName val="6"/>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3">
          <cell r="F53">
            <v>0</v>
          </cell>
        </row>
        <row r="54">
          <cell r="F54">
            <v>0</v>
          </cell>
        </row>
        <row r="55">
          <cell r="F55">
            <v>0</v>
          </cell>
        </row>
        <row r="56">
          <cell r="F56">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Справочники"/>
      <sheetName val="2007"/>
      <sheetName val="БФ-2-13-П"/>
      <sheetName val="Лист"/>
      <sheetName val="навигация"/>
      <sheetName val="Т12"/>
      <sheetName val="Т3"/>
      <sheetName val="Реестр платежей"/>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ZA06"/>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Дотация т.э."/>
      <sheetName val="даты"/>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FES"/>
      <sheetName val="Лист1"/>
      <sheetName val="2001"/>
      <sheetName val="Отопление"/>
      <sheetName val="График"/>
      <sheetName val="Personnel"/>
      <sheetName val="Master Cashflows - Contractual"/>
      <sheetName val="SMetstrait"/>
      <sheetName val="коэфф"/>
      <sheetName val="июнь9"/>
      <sheetName val="Январь"/>
      <sheetName val="ф2 инвалюта"/>
      <sheetName val="ф1 инвалюта"/>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s>
    <sheetDataSet>
      <sheetData sheetId="0"/>
      <sheetData sheetId="1"/>
      <sheetData sheetId="2"/>
      <sheetData sheetId="3"/>
      <sheetData sheetId="4"/>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заголовок"/>
      <sheetName val="водоразбор"/>
      <sheetName val="водораз.комбыт"/>
      <sheetName val="форма (2)"/>
      <sheetName val="форма"/>
      <sheetName val="договор"/>
      <sheetName val="договор (3)"/>
      <sheetName val="соглашение"/>
      <sheetName val="форма с водоразбором"/>
      <sheetName val="форма с ЦГВС"/>
      <sheetName val="33417"/>
      <sheetName val="форма с ЦГВС (3)"/>
      <sheetName val="форма с ЦГВС (2)"/>
      <sheetName val="форма с ЦГВС (5)"/>
      <sheetName val="форма с ЦГВС (4)"/>
      <sheetName val="Лист2"/>
      <sheetName val="Лист1"/>
      <sheetName val="соглашение (2)"/>
      <sheetName val="соглашение (3)"/>
      <sheetName val="Лист3"/>
      <sheetName val="соглашение о изм.ГВС"/>
      <sheetName val="соглашен.о изм с водораз"/>
      <sheetName val="соглашение о дополн."/>
      <sheetName val="амортизация 2"/>
      <sheetName val="Anlagevermögen"/>
      <sheetName val="баланс тепло (2)"/>
    </sheetNames>
    <sheetDataSet>
      <sheetData sheetId="0"/>
      <sheetData sheetId="1"/>
      <sheetData sheetId="2"/>
      <sheetData sheetId="3"/>
      <sheetData sheetId="4"/>
      <sheetData sheetId="5"/>
      <sheetData sheetId="6">
        <row r="48">
          <cell r="F48">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Форма 15 Прогноз эфф."/>
      <sheetName val="Лист13"/>
      <sheetName val="Титульный"/>
      <sheetName val="TEHSHEET"/>
      <sheetName val="REESTR"/>
      <sheetName val="Справочно"/>
      <sheetName val="сок накладные (тк-бишкек)"/>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ноябрь"/>
      <sheetName val="декабрь-98"/>
      <sheetName val="1999год"/>
      <sheetName val="январь"/>
      <sheetName val="февраль"/>
      <sheetName val="март"/>
      <sheetName val="Лист4"/>
      <sheetName val="итого год"/>
      <sheetName val="4 квартал (2)"/>
      <sheetName val="4 квартал"/>
      <sheetName val="3 квартал"/>
      <sheetName val="2 квартал"/>
      <sheetName val="1 квартал"/>
      <sheetName val="апрель"/>
      <sheetName val="январь-2000"/>
      <sheetName val="декабрь"/>
      <sheetName val="ноября"/>
      <sheetName val="октябрь"/>
      <sheetName val="сентябрь"/>
      <sheetName val="май"/>
      <sheetName val="Лист1"/>
      <sheetName val="Лист2"/>
      <sheetName val="Лист3"/>
      <sheetName val="TECHSHEET"/>
      <sheetName val="regs"/>
      <sheetName val="Списки для ввода"/>
      <sheetName val="Титульный"/>
      <sheetName val="смета"/>
      <sheetName val="балан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H5">
            <v>0.16200000000000001</v>
          </cell>
          <cell r="M5">
            <v>-0.46672377044000002</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 sheetId="27" refreshError="1"/>
      <sheetData sheetId="28"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част1кв (2)"/>
      <sheetName val="возмещен 1кв (3)"/>
      <sheetName val="возмещен 1кв (2)"/>
      <sheetName val="част 2кв"/>
      <sheetName val="част 3кв"/>
      <sheetName val="4 квартал"/>
      <sheetName val="3квартал"/>
      <sheetName val="2 квартал"/>
      <sheetName val="1 квартал"/>
      <sheetName val="сентябрь"/>
      <sheetName val="взмещен 4 кв. (3)"/>
      <sheetName val="взмещен 4 кв. (2)"/>
      <sheetName val="взмещен 4 кв."/>
      <sheetName val="декабрь"/>
      <sheetName val="ноябрь"/>
      <sheetName val="октябрь"/>
      <sheetName val="май"/>
      <sheetName val="апрель"/>
      <sheetName val="частн 2кв."/>
      <sheetName val="возмещен 1кв"/>
      <sheetName val="част1кв"/>
      <sheetName val="март частн"/>
      <sheetName val="частники"/>
      <sheetName val="заголовок (2)"/>
      <sheetName val="Лист2"/>
      <sheetName val="Лист3"/>
      <sheetName val="Постовалов-ф"/>
      <sheetName val="промежуточный расчет"/>
      <sheetName val="TECHSHEET"/>
      <sheetName val="Списки для ввода"/>
      <sheetName val="16"/>
      <sheetName val="Справочники"/>
      <sheetName val="Баланс тепло"/>
    </sheetNames>
    <sheetDataSet>
      <sheetData sheetId="0"/>
      <sheetData sheetId="1"/>
      <sheetData sheetId="2"/>
      <sheetData sheetId="3">
        <row r="10">
          <cell r="AA1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s>
    <sheetDataSet>
      <sheetData sheetId="0"/>
      <sheetData sheetId="1" refreshError="1"/>
      <sheetData sheetId="2" refreshError="1"/>
      <sheetData sheetId="3"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См ВВ перв"/>
      <sheetName val="ВВ перв (Без-1)"/>
      <sheetName val="ВВ перв (Без-2)"/>
      <sheetName val="ВВ перв (Без-3)"/>
      <sheetName val="См ВВ втор"/>
      <sheetName val="См ВВ покр"/>
      <sheetName val="ВВ втор (Без-1)"/>
      <sheetName val="ВВ втор (Без-2)"/>
      <sheetName val="ВВ покр"/>
      <sheetName val="ВВ втор ввод (Без-3)"/>
      <sheetName val="Защ тр-ра"/>
      <sheetName val="ВВ втор _Без_1_"/>
      <sheetName val="Заголовок"/>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Инструкция"/>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s>
    <sheetDataSet>
      <sheetData sheetId="0"/>
      <sheetData sheetId="1">
        <row r="14">
          <cell r="B14">
            <v>2012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ZAC03_97"/>
    </sheetNames>
    <definedNames>
      <definedName name="Модуль1.w" refersTo="#ССЫЛКА!"/>
    </definedNames>
    <sheetDataSet>
      <sheetData sheetId="0"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РЭУ-7(2)"/>
      <sheetName val="РЭУ-7"/>
      <sheetName val="РЭУ-7 ЦГВС"/>
      <sheetName val="Лист1"/>
      <sheetName val="Лист2"/>
      <sheetName val="Лист3"/>
      <sheetName val="справочники"/>
      <sheetName val="свод"/>
    </sheetNames>
    <sheetDataSet>
      <sheetData sheetId="0"/>
      <sheetData sheetId="1">
        <row r="77">
          <cell r="S77">
            <v>6576</v>
          </cell>
        </row>
        <row r="107">
          <cell r="F107">
            <v>1134</v>
          </cell>
        </row>
      </sheetData>
      <sheetData sheetId="2"/>
      <sheetData sheetId="3"/>
      <sheetData sheetId="4"/>
      <sheetData sheetId="5"/>
      <sheetData sheetId="6" refreshError="1"/>
      <sheetData sheetId="7"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23"/>
      <sheetName val="Заголовок2"/>
      <sheetName val="1"/>
      <sheetName val="main"/>
      <sheetName val="Регионы"/>
      <sheetName val="lists"/>
      <sheetName val="All"/>
    </sheetNames>
    <sheetDataSet>
      <sheetData sheetId="0"/>
      <sheetData sheetId="1"/>
      <sheetData sheetId="2"/>
      <sheetData sheetId="3"/>
      <sheetData sheetId="4">
        <row r="2">
          <cell r="A2" t="str">
            <v>Выберите регион из списка…</v>
          </cell>
        </row>
        <row r="3">
          <cell r="A3" t="str">
            <v>Агинский Бурятский автономный округ</v>
          </cell>
        </row>
        <row r="4">
          <cell r="A4" t="str">
            <v>Алтайский край</v>
          </cell>
        </row>
        <row r="5">
          <cell r="A5" t="str">
            <v>Амурская область</v>
          </cell>
        </row>
        <row r="6">
          <cell r="A6" t="str">
            <v>Архангельская область</v>
          </cell>
        </row>
        <row r="7">
          <cell r="A7" t="str">
            <v>Астраханская область</v>
          </cell>
        </row>
        <row r="8">
          <cell r="A8" t="str">
            <v>г.Байконур</v>
          </cell>
        </row>
        <row r="9">
          <cell r="A9" t="str">
            <v>Белгородская область</v>
          </cell>
        </row>
        <row r="10">
          <cell r="A10" t="str">
            <v>Брянская область</v>
          </cell>
        </row>
        <row r="11">
          <cell r="A11" t="str">
            <v>Владимирская область</v>
          </cell>
        </row>
        <row r="12">
          <cell r="A12" t="str">
            <v>Волгоградская область</v>
          </cell>
        </row>
        <row r="13">
          <cell r="A13" t="str">
            <v>Вологодская область</v>
          </cell>
        </row>
        <row r="14">
          <cell r="A14" t="str">
            <v>Воронежская область</v>
          </cell>
        </row>
        <row r="15">
          <cell r="A15" t="str">
            <v>Еврейская автономная область</v>
          </cell>
        </row>
        <row r="16">
          <cell r="A16" t="str">
            <v>Ивановская область</v>
          </cell>
        </row>
        <row r="17">
          <cell r="A17" t="str">
            <v>Иркутская область</v>
          </cell>
        </row>
        <row r="18">
          <cell r="A18" t="str">
            <v>Кабардино-Балкарская республика</v>
          </cell>
        </row>
        <row r="19">
          <cell r="A19" t="str">
            <v>Калининградская область</v>
          </cell>
        </row>
        <row r="20">
          <cell r="A20" t="str">
            <v>Калужская область</v>
          </cell>
        </row>
        <row r="21">
          <cell r="A21" t="str">
            <v>Камчатская область</v>
          </cell>
        </row>
        <row r="22">
          <cell r="A22" t="str">
            <v>Карачаево-Черкесская республика</v>
          </cell>
        </row>
        <row r="23">
          <cell r="A23" t="str">
            <v>Кемеровская область</v>
          </cell>
        </row>
        <row r="24">
          <cell r="A24" t="str">
            <v>Кировская область</v>
          </cell>
        </row>
        <row r="25">
          <cell r="A25" t="str">
            <v>Корякский автономный округ</v>
          </cell>
        </row>
        <row r="26">
          <cell r="A26" t="str">
            <v>Костромская область</v>
          </cell>
        </row>
        <row r="27">
          <cell r="A27" t="str">
            <v>Краснодарский край</v>
          </cell>
        </row>
        <row r="28">
          <cell r="A28" t="str">
            <v>Красноярский край</v>
          </cell>
        </row>
        <row r="29">
          <cell r="A29" t="str">
            <v>Курганская область</v>
          </cell>
        </row>
        <row r="30">
          <cell r="A30" t="str">
            <v>Курская область</v>
          </cell>
        </row>
        <row r="31">
          <cell r="A31" t="str">
            <v>Ленинградская область</v>
          </cell>
        </row>
        <row r="32">
          <cell r="A32" t="str">
            <v>Липецкая область</v>
          </cell>
        </row>
        <row r="33">
          <cell r="A33" t="str">
            <v>Магаданская область</v>
          </cell>
        </row>
        <row r="34">
          <cell r="A34" t="str">
            <v>г.Москва</v>
          </cell>
        </row>
        <row r="35">
          <cell r="A35" t="str">
            <v>Московская область</v>
          </cell>
        </row>
        <row r="36">
          <cell r="A36" t="str">
            <v>Мурманская область</v>
          </cell>
        </row>
        <row r="37">
          <cell r="A37" t="str">
            <v>Ненецкий автономный округ</v>
          </cell>
        </row>
        <row r="38">
          <cell r="A38" t="str">
            <v>Нижегородская область</v>
          </cell>
        </row>
        <row r="39">
          <cell r="A39" t="str">
            <v>Новгородская область</v>
          </cell>
        </row>
        <row r="40">
          <cell r="A40" t="str">
            <v>Новосибирская область</v>
          </cell>
        </row>
        <row r="41">
          <cell r="A41" t="str">
            <v>Омская область</v>
          </cell>
        </row>
        <row r="42">
          <cell r="A42" t="str">
            <v>Оренбургская область</v>
          </cell>
        </row>
        <row r="43">
          <cell r="A43" t="str">
            <v>Орловская область</v>
          </cell>
        </row>
        <row r="44">
          <cell r="A44" t="str">
            <v>Пензенская область</v>
          </cell>
        </row>
        <row r="45">
          <cell r="A45" t="str">
            <v>Пермский край</v>
          </cell>
        </row>
        <row r="46">
          <cell r="A46" t="str">
            <v>Приморский край</v>
          </cell>
        </row>
        <row r="47">
          <cell r="A47" t="str">
            <v>Псковская область</v>
          </cell>
        </row>
        <row r="48">
          <cell r="A48" t="str">
            <v>Республика Адыгея</v>
          </cell>
        </row>
        <row r="49">
          <cell r="A49" t="str">
            <v>Республика Алтай</v>
          </cell>
        </row>
        <row r="50">
          <cell r="A50" t="str">
            <v>Республика Башкортостан</v>
          </cell>
        </row>
        <row r="51">
          <cell r="A51" t="str">
            <v>Республика Бурятия</v>
          </cell>
        </row>
        <row r="52">
          <cell r="A52" t="str">
            <v>Республика Дагестан</v>
          </cell>
        </row>
        <row r="53">
          <cell r="A53" t="str">
            <v>Республика Ингушетия</v>
          </cell>
        </row>
        <row r="54">
          <cell r="A54" t="str">
            <v>Республика Калмыкия</v>
          </cell>
        </row>
        <row r="55">
          <cell r="A55" t="str">
            <v>Республика Карелия</v>
          </cell>
        </row>
        <row r="56">
          <cell r="A56" t="str">
            <v>Республика Коми</v>
          </cell>
        </row>
        <row r="57">
          <cell r="A57" t="str">
            <v>Республика Марий Эл</v>
          </cell>
        </row>
        <row r="58">
          <cell r="A58" t="str">
            <v>Республика Мордовия</v>
          </cell>
        </row>
        <row r="59">
          <cell r="A59" t="str">
            <v>Республика Саха (Якутия)</v>
          </cell>
        </row>
        <row r="60">
          <cell r="A60" t="str">
            <v>Республика Северная Осетия-Алания</v>
          </cell>
        </row>
        <row r="61">
          <cell r="A61" t="str">
            <v>Республика Татарстан</v>
          </cell>
        </row>
        <row r="62">
          <cell r="A62" t="str">
            <v>Республика Тыва</v>
          </cell>
        </row>
        <row r="63">
          <cell r="A63" t="str">
            <v>Республика Хакасия</v>
          </cell>
        </row>
        <row r="64">
          <cell r="A64" t="str">
            <v>Ростовская область</v>
          </cell>
        </row>
        <row r="65">
          <cell r="A65" t="str">
            <v>Рязанская область</v>
          </cell>
        </row>
        <row r="66">
          <cell r="A66" t="str">
            <v>Самарская область</v>
          </cell>
        </row>
        <row r="67">
          <cell r="A67" t="str">
            <v>г.Санкт-Петербург</v>
          </cell>
        </row>
        <row r="68">
          <cell r="A68" t="str">
            <v>Саратовская область</v>
          </cell>
        </row>
        <row r="69">
          <cell r="A69" t="str">
            <v>Сахалинская область</v>
          </cell>
        </row>
        <row r="70">
          <cell r="A70" t="str">
            <v>Свердловская область</v>
          </cell>
        </row>
        <row r="71">
          <cell r="A71" t="str">
            <v>Смоленская область</v>
          </cell>
        </row>
        <row r="72">
          <cell r="A72" t="str">
            <v>Ставропольский край</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sheetData>
      <sheetData sheetId="5"/>
      <sheetData sheetId="6"/>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23"/>
      <sheetName val="Заголовок2"/>
      <sheetName val="1"/>
      <sheetName val="main"/>
      <sheetName val="Регионы"/>
      <sheetName val="lists"/>
      <sheetName val="All"/>
    </sheetNames>
    <sheetDataSet>
      <sheetData sheetId="0"/>
      <sheetData sheetId="1"/>
      <sheetData sheetId="2"/>
      <sheetData sheetId="3"/>
      <sheetData sheetId="4">
        <row r="2">
          <cell r="A2" t="str">
            <v>Выберите регион из списка…</v>
          </cell>
        </row>
        <row r="3">
          <cell r="A3" t="str">
            <v>Агинский Бурятский автономный округ</v>
          </cell>
        </row>
        <row r="4">
          <cell r="A4" t="str">
            <v>Алтайский край</v>
          </cell>
        </row>
        <row r="5">
          <cell r="A5" t="str">
            <v>Амурская область</v>
          </cell>
        </row>
        <row r="6">
          <cell r="A6" t="str">
            <v>Архангельская область</v>
          </cell>
        </row>
        <row r="7">
          <cell r="A7" t="str">
            <v>Астраханская область</v>
          </cell>
        </row>
        <row r="8">
          <cell r="A8" t="str">
            <v>г.Байконур</v>
          </cell>
        </row>
        <row r="9">
          <cell r="A9" t="str">
            <v>Белгородская область</v>
          </cell>
        </row>
        <row r="10">
          <cell r="A10" t="str">
            <v>Брянская область</v>
          </cell>
        </row>
        <row r="11">
          <cell r="A11" t="str">
            <v>Владимирская область</v>
          </cell>
        </row>
        <row r="12">
          <cell r="A12" t="str">
            <v>Волгоградская область</v>
          </cell>
        </row>
        <row r="13">
          <cell r="A13" t="str">
            <v>Вологодская область</v>
          </cell>
        </row>
        <row r="14">
          <cell r="A14" t="str">
            <v>Воронежская область</v>
          </cell>
        </row>
        <row r="15">
          <cell r="A15" t="str">
            <v>Еврейская автономная область</v>
          </cell>
        </row>
        <row r="16">
          <cell r="A16" t="str">
            <v>Ивановская область</v>
          </cell>
        </row>
        <row r="17">
          <cell r="A17" t="str">
            <v>Иркутская область</v>
          </cell>
        </row>
        <row r="18">
          <cell r="A18" t="str">
            <v>Кабардино-Балкарская республика</v>
          </cell>
        </row>
        <row r="19">
          <cell r="A19" t="str">
            <v>Калининградская область</v>
          </cell>
        </row>
        <row r="20">
          <cell r="A20" t="str">
            <v>Калужская область</v>
          </cell>
        </row>
        <row r="21">
          <cell r="A21" t="str">
            <v>Камчатская область</v>
          </cell>
        </row>
        <row r="22">
          <cell r="A22" t="str">
            <v>Карачаево-Черкесская республика</v>
          </cell>
        </row>
        <row r="23">
          <cell r="A23" t="str">
            <v>Кемеровская область</v>
          </cell>
        </row>
        <row r="24">
          <cell r="A24" t="str">
            <v>Кировская область</v>
          </cell>
        </row>
        <row r="25">
          <cell r="A25" t="str">
            <v>Корякский автономный округ</v>
          </cell>
        </row>
        <row r="26">
          <cell r="A26" t="str">
            <v>Костромская область</v>
          </cell>
        </row>
        <row r="27">
          <cell r="A27" t="str">
            <v>Краснодарский край</v>
          </cell>
        </row>
        <row r="28">
          <cell r="A28" t="str">
            <v>Красноярский край</v>
          </cell>
        </row>
        <row r="29">
          <cell r="A29" t="str">
            <v>Курганская область</v>
          </cell>
        </row>
        <row r="30">
          <cell r="A30" t="str">
            <v>Курская область</v>
          </cell>
        </row>
        <row r="31">
          <cell r="A31" t="str">
            <v>Ленинградская область</v>
          </cell>
        </row>
        <row r="32">
          <cell r="A32" t="str">
            <v>Липецкая область</v>
          </cell>
        </row>
        <row r="33">
          <cell r="A33" t="str">
            <v>Магаданская область</v>
          </cell>
        </row>
        <row r="34">
          <cell r="A34" t="str">
            <v>г.Москва</v>
          </cell>
        </row>
        <row r="35">
          <cell r="A35" t="str">
            <v>Московская область</v>
          </cell>
        </row>
        <row r="36">
          <cell r="A36" t="str">
            <v>Мурманская область</v>
          </cell>
        </row>
        <row r="37">
          <cell r="A37" t="str">
            <v>Ненецкий автономный округ</v>
          </cell>
        </row>
        <row r="38">
          <cell r="A38" t="str">
            <v>Нижегородская область</v>
          </cell>
        </row>
        <row r="39">
          <cell r="A39" t="str">
            <v>Новгородская область</v>
          </cell>
        </row>
        <row r="40">
          <cell r="A40" t="str">
            <v>Новосибирская область</v>
          </cell>
        </row>
        <row r="41">
          <cell r="A41" t="str">
            <v>Омская область</v>
          </cell>
        </row>
        <row r="42">
          <cell r="A42" t="str">
            <v>Оренбургская область</v>
          </cell>
        </row>
        <row r="43">
          <cell r="A43" t="str">
            <v>Орловская область</v>
          </cell>
        </row>
        <row r="44">
          <cell r="A44" t="str">
            <v>Пензенская область</v>
          </cell>
        </row>
        <row r="45">
          <cell r="A45" t="str">
            <v>Пермский край</v>
          </cell>
        </row>
        <row r="46">
          <cell r="A46" t="str">
            <v>Приморский край</v>
          </cell>
        </row>
        <row r="47">
          <cell r="A47" t="str">
            <v>Псковская область</v>
          </cell>
        </row>
        <row r="48">
          <cell r="A48" t="str">
            <v>Республика Адыгея</v>
          </cell>
        </row>
        <row r="49">
          <cell r="A49" t="str">
            <v>Республика Алтай</v>
          </cell>
        </row>
        <row r="50">
          <cell r="A50" t="str">
            <v>Республика Башкортостан</v>
          </cell>
        </row>
        <row r="51">
          <cell r="A51" t="str">
            <v>Республика Бурятия</v>
          </cell>
        </row>
        <row r="52">
          <cell r="A52" t="str">
            <v>Республика Дагестан</v>
          </cell>
        </row>
        <row r="53">
          <cell r="A53" t="str">
            <v>Республика Ингушетия</v>
          </cell>
        </row>
        <row r="54">
          <cell r="A54" t="str">
            <v>Республика Калмыкия</v>
          </cell>
        </row>
        <row r="55">
          <cell r="A55" t="str">
            <v>Республика Карелия</v>
          </cell>
        </row>
        <row r="56">
          <cell r="A56" t="str">
            <v>Республика Коми</v>
          </cell>
        </row>
        <row r="57">
          <cell r="A57" t="str">
            <v>Республика Марий Эл</v>
          </cell>
        </row>
        <row r="58">
          <cell r="A58" t="str">
            <v>Республика Мордовия</v>
          </cell>
        </row>
        <row r="59">
          <cell r="A59" t="str">
            <v>Республика Саха (Якутия)</v>
          </cell>
        </row>
        <row r="60">
          <cell r="A60" t="str">
            <v>Республика Северная Осетия-Алания</v>
          </cell>
        </row>
        <row r="61">
          <cell r="A61" t="str">
            <v>Республика Татарстан</v>
          </cell>
        </row>
        <row r="62">
          <cell r="A62" t="str">
            <v>Республика Тыва</v>
          </cell>
        </row>
        <row r="63">
          <cell r="A63" t="str">
            <v>Республика Хакасия</v>
          </cell>
        </row>
        <row r="64">
          <cell r="A64" t="str">
            <v>Ростовская область</v>
          </cell>
        </row>
        <row r="65">
          <cell r="A65" t="str">
            <v>Рязанская область</v>
          </cell>
        </row>
        <row r="66">
          <cell r="A66" t="str">
            <v>Самарская область</v>
          </cell>
        </row>
        <row r="67">
          <cell r="A67" t="str">
            <v>г.Санкт-Петербург</v>
          </cell>
        </row>
        <row r="68">
          <cell r="A68" t="str">
            <v>Саратовская область</v>
          </cell>
        </row>
        <row r="69">
          <cell r="A69" t="str">
            <v>Сахалинская область</v>
          </cell>
        </row>
        <row r="70">
          <cell r="A70" t="str">
            <v>Свердловская область</v>
          </cell>
        </row>
        <row r="71">
          <cell r="A71" t="str">
            <v>Смоленская область</v>
          </cell>
        </row>
        <row r="72">
          <cell r="A72" t="str">
            <v>Ставропольский край</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sheetData>
      <sheetData sheetId="5"/>
      <sheetData sheetId="6"/>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23"/>
      <sheetName val="Заголовок2"/>
      <sheetName val="1"/>
      <sheetName val="main"/>
      <sheetName val="Регионы"/>
      <sheetName val="lists"/>
      <sheetName val="All"/>
    </sheetNames>
    <sheetDataSet>
      <sheetData sheetId="0"/>
      <sheetData sheetId="1"/>
      <sheetData sheetId="2"/>
      <sheetData sheetId="3"/>
      <sheetData sheetId="4">
        <row r="2">
          <cell r="A2" t="str">
            <v>Выберите регион из списка…</v>
          </cell>
        </row>
        <row r="3">
          <cell r="A3" t="str">
            <v>Агинский Бурятский автономный округ</v>
          </cell>
        </row>
        <row r="4">
          <cell r="A4" t="str">
            <v>Алтайский край</v>
          </cell>
        </row>
        <row r="5">
          <cell r="A5" t="str">
            <v>Амурская область</v>
          </cell>
        </row>
        <row r="6">
          <cell r="A6" t="str">
            <v>Архангельская область</v>
          </cell>
        </row>
        <row r="7">
          <cell r="A7" t="str">
            <v>Астраханская область</v>
          </cell>
        </row>
        <row r="8">
          <cell r="A8" t="str">
            <v>г.Байконур</v>
          </cell>
        </row>
        <row r="9">
          <cell r="A9" t="str">
            <v>Белгородская область</v>
          </cell>
        </row>
        <row r="10">
          <cell r="A10" t="str">
            <v>Брянская область</v>
          </cell>
        </row>
        <row r="11">
          <cell r="A11" t="str">
            <v>Владимирская область</v>
          </cell>
        </row>
        <row r="12">
          <cell r="A12" t="str">
            <v>Волгоградская область</v>
          </cell>
        </row>
        <row r="13">
          <cell r="A13" t="str">
            <v>Вологодская область</v>
          </cell>
        </row>
        <row r="14">
          <cell r="A14" t="str">
            <v>Воронежская область</v>
          </cell>
        </row>
        <row r="15">
          <cell r="A15" t="str">
            <v>Еврейская автономная область</v>
          </cell>
        </row>
        <row r="16">
          <cell r="A16" t="str">
            <v>Ивановская область</v>
          </cell>
        </row>
        <row r="17">
          <cell r="A17" t="str">
            <v>Иркутская область</v>
          </cell>
        </row>
        <row r="18">
          <cell r="A18" t="str">
            <v>Кабардино-Балкарская республика</v>
          </cell>
        </row>
        <row r="19">
          <cell r="A19" t="str">
            <v>Калининградская область</v>
          </cell>
        </row>
        <row r="20">
          <cell r="A20" t="str">
            <v>Калужская область</v>
          </cell>
        </row>
        <row r="21">
          <cell r="A21" t="str">
            <v>Камчатская область</v>
          </cell>
        </row>
        <row r="22">
          <cell r="A22" t="str">
            <v>Карачаево-Черкесская республика</v>
          </cell>
        </row>
        <row r="23">
          <cell r="A23" t="str">
            <v>Кемеровская область</v>
          </cell>
        </row>
        <row r="24">
          <cell r="A24" t="str">
            <v>Кировская область</v>
          </cell>
        </row>
        <row r="25">
          <cell r="A25" t="str">
            <v>Корякский автономный округ</v>
          </cell>
        </row>
        <row r="26">
          <cell r="A26" t="str">
            <v>Костромская область</v>
          </cell>
        </row>
        <row r="27">
          <cell r="A27" t="str">
            <v>Краснодарский край</v>
          </cell>
        </row>
        <row r="28">
          <cell r="A28" t="str">
            <v>Красноярский край</v>
          </cell>
        </row>
        <row r="29">
          <cell r="A29" t="str">
            <v>Курганская область</v>
          </cell>
        </row>
        <row r="30">
          <cell r="A30" t="str">
            <v>Курская область</v>
          </cell>
        </row>
        <row r="31">
          <cell r="A31" t="str">
            <v>Ленинградская область</v>
          </cell>
        </row>
        <row r="32">
          <cell r="A32" t="str">
            <v>Липецкая область</v>
          </cell>
        </row>
        <row r="33">
          <cell r="A33" t="str">
            <v>Магаданская область</v>
          </cell>
        </row>
        <row r="34">
          <cell r="A34" t="str">
            <v>г.Москва</v>
          </cell>
        </row>
        <row r="35">
          <cell r="A35" t="str">
            <v>Московская область</v>
          </cell>
        </row>
        <row r="36">
          <cell r="A36" t="str">
            <v>Мурманская область</v>
          </cell>
        </row>
        <row r="37">
          <cell r="A37" t="str">
            <v>Ненецкий автономный округ</v>
          </cell>
        </row>
        <row r="38">
          <cell r="A38" t="str">
            <v>Нижегородская область</v>
          </cell>
        </row>
        <row r="39">
          <cell r="A39" t="str">
            <v>Новгородская область</v>
          </cell>
        </row>
        <row r="40">
          <cell r="A40" t="str">
            <v>Новосибирская область</v>
          </cell>
        </row>
        <row r="41">
          <cell r="A41" t="str">
            <v>Омская область</v>
          </cell>
        </row>
        <row r="42">
          <cell r="A42" t="str">
            <v>Оренбургская область</v>
          </cell>
        </row>
        <row r="43">
          <cell r="A43" t="str">
            <v>Орловская область</v>
          </cell>
        </row>
        <row r="44">
          <cell r="A44" t="str">
            <v>Пензенская область</v>
          </cell>
        </row>
        <row r="45">
          <cell r="A45" t="str">
            <v>Пермский край</v>
          </cell>
        </row>
        <row r="46">
          <cell r="A46" t="str">
            <v>Приморский край</v>
          </cell>
        </row>
        <row r="47">
          <cell r="A47" t="str">
            <v>Псковская область</v>
          </cell>
        </row>
        <row r="48">
          <cell r="A48" t="str">
            <v>Республика Адыгея</v>
          </cell>
        </row>
        <row r="49">
          <cell r="A49" t="str">
            <v>Республика Алтай</v>
          </cell>
        </row>
        <row r="50">
          <cell r="A50" t="str">
            <v>Республика Башкортостан</v>
          </cell>
        </row>
        <row r="51">
          <cell r="A51" t="str">
            <v>Республика Бурятия</v>
          </cell>
        </row>
        <row r="52">
          <cell r="A52" t="str">
            <v>Республика Дагестан</v>
          </cell>
        </row>
        <row r="53">
          <cell r="A53" t="str">
            <v>Республика Ингушетия</v>
          </cell>
        </row>
        <row r="54">
          <cell r="A54" t="str">
            <v>Республика Калмыкия</v>
          </cell>
        </row>
        <row r="55">
          <cell r="A55" t="str">
            <v>Республика Карелия</v>
          </cell>
        </row>
        <row r="56">
          <cell r="A56" t="str">
            <v>Республика Коми</v>
          </cell>
        </row>
        <row r="57">
          <cell r="A57" t="str">
            <v>Республика Марий Эл</v>
          </cell>
        </row>
        <row r="58">
          <cell r="A58" t="str">
            <v>Республика Мордовия</v>
          </cell>
        </row>
        <row r="59">
          <cell r="A59" t="str">
            <v>Республика Саха (Якутия)</v>
          </cell>
        </row>
        <row r="60">
          <cell r="A60" t="str">
            <v>Республика Северная Осетия-Алания</v>
          </cell>
        </row>
        <row r="61">
          <cell r="A61" t="str">
            <v>Республика Татарстан</v>
          </cell>
        </row>
        <row r="62">
          <cell r="A62" t="str">
            <v>Республика Тыва</v>
          </cell>
        </row>
        <row r="63">
          <cell r="A63" t="str">
            <v>Республика Хакасия</v>
          </cell>
        </row>
        <row r="64">
          <cell r="A64" t="str">
            <v>Ростовская область</v>
          </cell>
        </row>
        <row r="65">
          <cell r="A65" t="str">
            <v>Рязанская область</v>
          </cell>
        </row>
        <row r="66">
          <cell r="A66" t="str">
            <v>Самарская область</v>
          </cell>
        </row>
        <row r="67">
          <cell r="A67" t="str">
            <v>г.Санкт-Петербург</v>
          </cell>
        </row>
        <row r="68">
          <cell r="A68" t="str">
            <v>Саратовская область</v>
          </cell>
        </row>
        <row r="69">
          <cell r="A69" t="str">
            <v>Сахалинская область</v>
          </cell>
        </row>
        <row r="70">
          <cell r="A70" t="str">
            <v>Свердловская область</v>
          </cell>
        </row>
        <row r="71">
          <cell r="A71" t="str">
            <v>Смоленская область</v>
          </cell>
        </row>
        <row r="72">
          <cell r="A72" t="str">
            <v>Ставропольский край</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sheetData>
      <sheetData sheetId="5"/>
      <sheetData sheetId="6"/>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Исх. данные"/>
      <sheetName val="Программа НИР"/>
      <sheetName val="Списки для ввода"/>
      <sheetName val="16"/>
      <sheetName val="17.1"/>
      <sheetName val="25"/>
      <sheetName val="4"/>
      <sheetName val="5"/>
      <sheetName val="Ф-1 (для АО-энерго)"/>
      <sheetName val="Ф-2 (для АО-энерго)"/>
      <sheetName val="Справочники"/>
      <sheetName val="свод"/>
      <sheetName val="баланс тепло (2)"/>
      <sheetName val="Т12"/>
      <sheetName val="НИР_Геотерм"/>
      <sheetName val="даты"/>
      <sheetName val="17"/>
      <sheetName val="18.2"/>
      <sheetName val="перекрестка"/>
      <sheetName val="20.1"/>
      <sheetName val="20"/>
      <sheetName val="24"/>
      <sheetName val="27"/>
      <sheetName val="3"/>
      <sheetName val="6"/>
      <sheetName val="P2.1"/>
      <sheetName val="P2.2"/>
      <sheetName val="Титульный"/>
    </sheetNames>
    <sheetDataSet>
      <sheetData sheetId="0"/>
      <sheetData sheetId="1" refreshError="1"/>
      <sheetData sheetId="2">
        <row r="3">
          <cell r="A3" t="str">
            <v>Переходящая работа</v>
          </cell>
        </row>
        <row r="4">
          <cell r="A4" t="str">
            <v>Акт-предписание (надзорные органы)</v>
          </cell>
        </row>
        <row r="5">
          <cell r="A5" t="str">
            <v>Акт технического аудита</v>
          </cell>
        </row>
        <row r="6">
          <cell r="A6" t="str">
            <v>Нормативные и распорядительные документы</v>
          </cell>
        </row>
        <row r="7">
          <cell r="A7" t="str">
            <v>Решение НТС ОАО "РусГидро"</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Исх. данные"/>
      <sheetName val="Обучение"/>
      <sheetName val="Списки для ввода"/>
      <sheetName val="лист1"/>
      <sheetName val="лист"/>
      <sheetName val="справочно"/>
      <sheetName val="навигация"/>
      <sheetName val="т3"/>
      <sheetName val="даты"/>
      <sheetName val="филиалы"/>
      <sheetName val="TEHSHEET"/>
      <sheetName val="17.1"/>
      <sheetName val="17"/>
      <sheetName val="18.2"/>
      <sheetName val="перекрестка"/>
      <sheetName val="20.1"/>
      <sheetName val="20"/>
      <sheetName val="24"/>
      <sheetName val="25"/>
      <sheetName val="27"/>
      <sheetName val="3"/>
      <sheetName val="4"/>
      <sheetName val="5"/>
      <sheetName val="6"/>
      <sheetName val="P2.1"/>
      <sheetName val="P2.2"/>
    </sheetNames>
    <sheetDataSet>
      <sheetData sheetId="0"/>
      <sheetData sheetId="1" refreshError="1"/>
      <sheetData sheetId="2">
        <row r="4">
          <cell r="A4" t="str">
            <v>Диплом</v>
          </cell>
        </row>
        <row r="5">
          <cell r="A5" t="str">
            <v>Сертификат</v>
          </cell>
        </row>
        <row r="6">
          <cell r="A6" t="str">
            <v>Свидетельство</v>
          </cell>
        </row>
        <row r="9">
          <cell r="A9" t="str">
            <v>На месте производства работ</v>
          </cell>
        </row>
        <row r="10">
          <cell r="A10" t="str">
            <v>На базе института</v>
          </cell>
        </row>
        <row r="11">
          <cell r="A11" t="str">
            <v>На базе поставщика</v>
          </cell>
        </row>
      </sheetData>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Электроэнергия"/>
      <sheetName val="Теплоэнергия"/>
      <sheetName val="даты"/>
    </sheetNames>
    <sheetDataSet>
      <sheetData sheetId="0"/>
      <sheetData sheetId="1"/>
      <sheetData sheetId="2">
        <row r="1">
          <cell r="A1" t="str">
            <v>01.01.2000</v>
          </cell>
        </row>
        <row r="2">
          <cell r="A2" t="str">
            <v>01.01.2001</v>
          </cell>
        </row>
        <row r="3">
          <cell r="A3" t="str">
            <v>01.01.2002</v>
          </cell>
        </row>
        <row r="4">
          <cell r="A4" t="str">
            <v>01.01.2003</v>
          </cell>
        </row>
        <row r="5">
          <cell r="A5" t="str">
            <v>01.01.2004</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23"/>
      <sheetName val="Инструкция"/>
      <sheetName val="Список организаций"/>
      <sheetName val="Баланс"/>
      <sheetName val="Смета"/>
      <sheetName val="Тарифы и надбавки"/>
      <sheetName val="Перекрестное субсидирование"/>
      <sheetName val="Комментарии"/>
      <sheetName val="Проверка"/>
      <sheetName val="Диапазоны"/>
      <sheetName val="TEHSHEET"/>
      <sheetName val="REESTR"/>
      <sheetName val="Заголовок2"/>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заголовок"/>
      <sheetName val="водоразбор"/>
      <sheetName val="водораз.комбыт"/>
      <sheetName val="форма (2)"/>
      <sheetName val="форма"/>
      <sheetName val="договор"/>
      <sheetName val="договор (3)"/>
      <sheetName val="соглашение"/>
      <sheetName val="форма с водоразбором"/>
      <sheetName val="форма с ЦГВС"/>
      <sheetName val="33417"/>
      <sheetName val="форма с ЦГВС (3)"/>
      <sheetName val="форма с ЦГВС (2)"/>
      <sheetName val="форма с ЦГВС (5)"/>
      <sheetName val="форма с ЦГВС (4)"/>
      <sheetName val="Лист2"/>
      <sheetName val="Лист1"/>
      <sheetName val="соглашение (2)"/>
      <sheetName val="соглашение (3)"/>
      <sheetName val="Лист3"/>
      <sheetName val="соглашение о изм.ГВС"/>
      <sheetName val="соглашен.о изм с водораз"/>
      <sheetName val="соглашение о дополн."/>
      <sheetName val="Продажи реальные и прогноз 20 л"/>
      <sheetName val="17"/>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quot;Геолог&quot;"/>
      <sheetName val="ЦТП&quot;Серогл&quot;"/>
      <sheetName val="Сероглаз"/>
      <sheetName val="Ленингр."/>
      <sheetName val="кот.совх"/>
      <sheetName val="Трассы&quot;заозерка&quot;"/>
      <sheetName val="отоплен сводоразб"/>
      <sheetName val="отоплен (2)"/>
      <sheetName val="100-4890 (2)"/>
      <sheetName val="отопл с водоразб"/>
      <sheetName val="отоплен"/>
      <sheetName val="отопление Рэу-7"/>
      <sheetName val="РЭУ 7население"/>
      <sheetName val="190 свод"/>
      <sheetName val="заголовок"/>
      <sheetName val="190-22905"/>
      <sheetName val="190-13020"/>
      <sheetName val="TSheet"/>
      <sheetName val="3"/>
      <sheetName val="4"/>
      <sheetName val="5"/>
      <sheetName val="6"/>
      <sheetName val="Книга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22">
          <cell r="E22">
            <v>0.45600000000000002</v>
          </cell>
        </row>
      </sheetData>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TSheet"/>
      <sheetName val="Титульный"/>
      <sheetName val="TEHSHEET"/>
      <sheetName val="апрель"/>
      <sheetName val="Tab_sz"/>
    </sheetNames>
    <sheetDataSet>
      <sheetData sheetId="0"/>
      <sheetData sheetId="1"/>
      <sheetData sheetId="2"/>
      <sheetData sheetId="3"/>
      <sheetData sheetId="4">
        <row r="3">
          <cell r="R3" t="str">
            <v>Да</v>
          </cell>
        </row>
        <row r="4">
          <cell r="R4" t="str">
            <v>Нет</v>
          </cell>
        </row>
      </sheetData>
      <sheetData sheetId="5"/>
      <sheetData sheetId="6"/>
      <sheetData sheetId="7"/>
      <sheetData sheetId="8" refreshError="1"/>
      <sheetData sheetId="9" refreshError="1"/>
      <sheetData sheetId="10" refreshError="1"/>
      <sheetData sheetId="11"/>
      <sheetData sheetId="12"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3"/>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9"/>
      <sheetName val="28"/>
      <sheetName val="30"/>
      <sheetName val="Лист13"/>
      <sheetName val="4"/>
      <sheetName val="Ф-1 (для АО-энерго)"/>
      <sheetName val="Ф-2 (для АО-энерго)"/>
      <sheetName val="перекрестка"/>
      <sheetName val="свод"/>
      <sheetName val="уф-61"/>
      <sheetName val="17 СМУП"/>
      <sheetName val="18.2"/>
      <sheetName val="21.3"/>
      <sheetName val="2.3"/>
      <sheetName val="P2.1"/>
      <sheetName val="Нива"/>
      <sheetName val="гр5(о)"/>
      <sheetName val="Список организаций"/>
      <sheetName val="част 2кв"/>
      <sheetName val="ОАО Каскад Нижне-Черекских ГЭС "/>
      <sheetName val="fes"/>
    </sheetNames>
    <sheetDataSet>
      <sheetData sheetId="0">
        <row r="14">
          <cell r="B14">
            <v>2007</v>
          </cell>
        </row>
        <row r="16">
          <cell r="B16">
            <v>2005</v>
          </cell>
        </row>
      </sheetData>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refreshError="1"/>
      <sheetData sheetId="50" refreshError="1"/>
      <sheetData sheetId="51" refreshError="1"/>
      <sheetData sheetId="52"/>
      <sheetData sheetId="53" refreshError="1"/>
      <sheetData sheetId="54"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статьи затрат"/>
      <sheetName val="4 кв. 2017 ОЖИД"/>
      <sheetName val="списки"/>
      <sheetName val="2020 ЖКУ"/>
      <sheetName val="свод 26"/>
      <sheetName val="свод 20"/>
      <sheetName val="БП 2020 ЖКУ"/>
      <sheetName val="все 2020"/>
      <sheetName val="в выручку 2020"/>
      <sheetName val="все 2019"/>
      <sheetName val="26-Авт,1"/>
      <sheetName val="26-Омск,40"/>
      <sheetName val="20-Гор,16"/>
      <sheetName val="20-Крыл,8"/>
      <sheetName val="20-Поб,17"/>
      <sheetName val="20-Вл.,29"/>
      <sheetName val="ФКР"/>
      <sheetName val="в выручку"/>
      <sheetName val="в выручку (раб)"/>
    </sheetNames>
    <sheetDataSet>
      <sheetData sheetId="0"/>
      <sheetData sheetId="1"/>
      <sheetData sheetId="2">
        <row r="3">
          <cell r="C3">
            <v>20</v>
          </cell>
        </row>
        <row r="4">
          <cell r="C4">
            <v>25</v>
          </cell>
        </row>
        <row r="5">
          <cell r="C5">
            <v>26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ZA06"/>
      <sheetName val="DEB1"/>
      <sheetName val="Параметры"/>
      <sheetName val="График"/>
    </sheetNames>
    <definedNames>
      <definedName name="Выборка_АМТА" refersTo="#ССЫЛКА!"/>
    </definedNames>
    <sheetDataSet>
      <sheetData sheetId="0" refreshError="1"/>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Параметры"/>
      <sheetName val="Производство электроэнергии"/>
      <sheetName val="_пр-во ЭЭ"/>
      <sheetName val="_пр-во ТЭ"/>
      <sheetName val="Производство теплоэнергии"/>
      <sheetName val="Передача электроэнергии"/>
      <sheetName val="_передача ЭЭ"/>
      <sheetName val="Передача теплоэнергии"/>
      <sheetName val="_передачаТЭ"/>
      <sheetName val="Финансы"/>
      <sheetName val="Т1"/>
      <sheetName val="Ш_Т1"/>
      <sheetName val="Т2"/>
      <sheetName val="Ш_Т2"/>
      <sheetName val="Т3"/>
      <sheetName val="Ш_Т3"/>
      <sheetName val="Т4"/>
      <sheetName val="Т5"/>
      <sheetName val="Т6"/>
      <sheetName val="Ш_Т6"/>
      <sheetName val="Т7"/>
      <sheetName val="Т7_ТУ"/>
      <sheetName val="Т8"/>
      <sheetName val="Т9"/>
      <sheetName val="Ш_Т9"/>
      <sheetName val="Т10"/>
      <sheetName val="Ш_Т10"/>
      <sheetName val="Т11"/>
      <sheetName val="Т12"/>
      <sheetName val="Ш_Т8"/>
      <sheetName val="Ш_Произв_ЭЭ"/>
      <sheetName val="Ш_Передача_ЭЭ"/>
      <sheetName val="Ш_Т11"/>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БазТариф"/>
      <sheetName val="Т22"/>
      <sheetName val="Ш_Т22"/>
      <sheetName val="Т23"/>
      <sheetName val="Т24"/>
      <sheetName val="Т24.1"/>
      <sheetName val="Т25"/>
      <sheetName val="Т25.1"/>
      <sheetName val="Т26"/>
      <sheetName val="Т27"/>
      <sheetName val="Ш_Т27"/>
      <sheetName val="Т28"/>
      <sheetName val="Т28.1"/>
      <sheetName val="Т28.2"/>
      <sheetName val="Т28.3"/>
      <sheetName val="Т29"/>
      <sheetName val="Ш_Т29"/>
      <sheetName val="Т29.1"/>
      <sheetName val="П1"/>
      <sheetName val="П2"/>
      <sheetName val="_пр-во ТЭ параметры"/>
      <sheetName val="_параметры"/>
      <sheetName val="_топливо"/>
      <sheetName val="Лист"/>
      <sheetName val="Баланс"/>
      <sheetName val="Ш_Произв_ТЭ"/>
      <sheetName val="Структура пол. отп 1"/>
      <sheetName val="к2"/>
      <sheetName val="но"/>
      <sheetName val="TECHSHEET"/>
      <sheetName val="п1.15"/>
      <sheetName val="TEHSHEET"/>
      <sheetName val="Титульный"/>
      <sheetName val="перекрестка"/>
      <sheetName val="16"/>
      <sheetName val="18.2"/>
      <sheetName val="4"/>
      <sheetName val="6"/>
      <sheetName val="15"/>
      <sheetName val="17.1"/>
      <sheetName val="21.3"/>
      <sheetName val="2.3"/>
      <sheetName val="20"/>
      <sheetName val="27"/>
      <sheetName val="P2.1"/>
      <sheetName val="Tari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B12" t="str">
            <v>Итого</v>
          </cell>
        </row>
        <row r="18">
          <cell r="B18" t="str">
            <v>Итого</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соглашение о дополн."/>
      <sheetName val="Лист1"/>
      <sheetName val="Лист2"/>
      <sheetName val="Лист3"/>
      <sheetName val="Контроль"/>
      <sheetName val="Отопление помещ"/>
      <sheetName val="Списки для ввода"/>
      <sheetName val="Справочники"/>
      <sheetName val="fe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3002"/>
      <sheetName val="3045"/>
      <sheetName val="3005"/>
      <sheetName val="3044"/>
      <sheetName val="соглашен.о изм с водораз"/>
      <sheetName val="3007 водор"/>
      <sheetName val="форма с водоразбором"/>
      <sheetName val="3010"/>
      <sheetName val="3010 от 1.10.99"/>
      <sheetName val="3007"/>
      <sheetName val="форма с ЦГВС (3)"/>
      <sheetName val="форма с ЦГВС (2)"/>
      <sheetName val="форма с ЦГВС"/>
      <sheetName val="3085"/>
      <sheetName val="договор"/>
      <sheetName val="13039"/>
      <sheetName val="3040"/>
      <sheetName val="3041"/>
      <sheetName val="3004"/>
      <sheetName val="Лист2"/>
      <sheetName val="вентиляция"/>
      <sheetName val="электоб.для Тэц1999г. (3)"/>
      <sheetName val="электоб.для Тэц1999г. (2)"/>
      <sheetName val="электоб.для Тэц1999г."/>
      <sheetName val="электоб.для Тэц1999г.водора (4)"/>
      <sheetName val="электроб.ГВС1999г (2)"/>
      <sheetName val="электроб.ГВС1999г"/>
      <sheetName val="форма с водоразбором (2)"/>
      <sheetName val="13015"/>
      <sheetName val="13017"/>
      <sheetName val="13018"/>
      <sheetName val="13019"/>
      <sheetName val="13021"/>
      <sheetName val="13025"/>
      <sheetName val="13026"/>
      <sheetName val="13028"/>
      <sheetName val="3035"/>
      <sheetName val="3036"/>
      <sheetName val="13037"/>
      <sheetName val="3038"/>
      <sheetName val="67-3002"/>
      <sheetName val="67-3005"/>
      <sheetName val="Лист1 (2)"/>
      <sheetName val="Лист1"/>
      <sheetName val="заголовок"/>
      <sheetName val="3030"/>
      <sheetName val="Списки для ввода"/>
      <sheetName val="Производство электроэнерг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КП"/>
      <sheetName val="БДР"/>
      <sheetName val="БДДС"/>
      <sheetName val="ДДС"/>
      <sheetName val="Баланс - не смотреть"/>
      <sheetName val="ГП"/>
      <sheetName val="МА"/>
      <sheetName val="Выруч"/>
      <sheetName val="расчет средних цен"/>
      <sheetName val="Sale Остат"/>
      <sheetName val="НЗП"/>
      <sheetName val="Сырье"/>
      <sheetName val="Закупки сырья"/>
      <sheetName val="ФОТ2"/>
      <sheetName val="ТМ"/>
      <sheetName val="ФОТ"/>
      <sheetName val="ОПР"/>
      <sheetName val="ОХР"/>
      <sheetName val="КР"/>
      <sheetName val="Ам"/>
      <sheetName val="ОПР (2)"/>
      <sheetName val="ОХР (2)"/>
      <sheetName val="Нал"/>
      <sheetName val="Кред"/>
      <sheetName val="Займы"/>
      <sheetName val="КВ"/>
      <sheetName val="Электроэнергия"/>
      <sheetName val="Лист1"/>
      <sheetName val="Лист2"/>
      <sheetName val="Лист4"/>
      <sheetName val="КР Тд"/>
      <sheetName val="КР Тд (2)"/>
      <sheetName val="Инфляция"/>
      <sheetName val="Bank_origin"/>
      <sheetName val="Емкость труб"/>
    </sheetNames>
    <sheetDataSet>
      <sheetData sheetId="0" refreshError="1">
        <row r="1">
          <cell r="A1" t="str">
            <v xml:space="preserve">ООО "Трансслес"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23"/>
      <sheetName val="Инструкция"/>
      <sheetName val="Титульный"/>
      <sheetName val="Список организаций"/>
      <sheetName val="Ошибки загрузки"/>
      <sheetName val="Калькуляция"/>
      <sheetName val="Т и Н"/>
      <sheetName val="КоммМО"/>
      <sheetName val="Комментарии"/>
      <sheetName val="TEHSHEET"/>
      <sheetName val="Диапазоны"/>
      <sheetName val="Проверка"/>
      <sheetName val="Заголовок2"/>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П1.7_П1.8"/>
      <sheetName val="П1.9"/>
      <sheetName val="П1.10"/>
      <sheetName val="П1.11"/>
      <sheetName val="П1.12"/>
      <sheetName val="П1.15 "/>
      <sheetName val="П1.16"/>
      <sheetName val="П1.17"/>
      <sheetName val="П1.19"/>
      <sheetName val="П1.21"/>
      <sheetName val="П1.22"/>
      <sheetName val="П1.28"/>
      <sheetName val="П1.28.1"/>
      <sheetName val="П1.28.2"/>
      <sheetName val="П1.28.3"/>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Пример заполнения 887"/>
      <sheetName val="Приказ МЭ от 26.09.2017 №887"/>
      <sheetName val="Справка по НПА"/>
      <sheetName val="Опр-е уровня потерь 887"/>
      <sheetName val="887-2024"/>
      <sheetName val="Анализ ТЭП  2022 год"/>
      <sheetName val="Анализ ТЭП  2025 год"/>
      <sheetName val="ТЭП факт23"/>
      <sheetName val="1.4"/>
      <sheetName val="Прил 4"/>
      <sheetName val="фор 3.1"/>
      <sheetName val="фор 4"/>
      <sheetName val="фор 9.1"/>
      <sheetName val=" 1.4._2022"/>
      <sheetName val="4-2024"/>
      <sheetName val="Прил 4_2.1."/>
      <sheetName val="Прил 5_2.2"/>
      <sheetName val="Динамика"/>
      <sheetName val="Форма 9.1 (2)"/>
      <sheetName val="Форма 9.1 (кварталы) (2)"/>
      <sheetName val="ТЭП-2023"/>
      <sheetName val="Форма 3.1-2023"/>
      <sheetName val="Форма 3.1 (кварталы)"/>
      <sheetName val="Форма 9.1"/>
      <sheetName val="Форма 9.1 (кварталы)"/>
      <sheetName val=" 1.4."/>
      <sheetName val="2.1"/>
    </sheetNames>
    <sheetDataSet>
      <sheetData sheetId="0" refreshError="1"/>
      <sheetData sheetId="1" refreshError="1"/>
      <sheetData sheetId="2" refreshError="1"/>
      <sheetData sheetId="3" refreshError="1"/>
      <sheetData sheetId="4" refreshError="1"/>
      <sheetData sheetId="5" refreshError="1"/>
      <sheetData sheetId="6">
        <row r="31">
          <cell r="B31">
            <v>1.656571</v>
          </cell>
          <cell r="C31">
            <v>3.2985E-2</v>
          </cell>
          <cell r="J31">
            <v>1.623586</v>
          </cell>
          <cell r="K31">
            <v>0.21757099999999999</v>
          </cell>
          <cell r="R31">
            <v>1.406015</v>
          </cell>
        </row>
        <row r="57">
          <cell r="B57">
            <v>1.611667405714271</v>
          </cell>
          <cell r="N57">
            <v>0.21157714084661902</v>
          </cell>
          <cell r="R57">
            <v>1.3673533333333301</v>
          </cell>
        </row>
        <row r="81">
          <cell r="O81">
            <v>0.6983102690260099</v>
          </cell>
          <cell r="P81">
            <v>0.91335713668826113</v>
          </cell>
        </row>
        <row r="82">
          <cell r="O82">
            <v>1.4785793781636494E-2</v>
          </cell>
          <cell r="P82">
            <v>1.79511377526856E-2</v>
          </cell>
        </row>
        <row r="83">
          <cell r="O83">
            <v>0.68352447524437354</v>
          </cell>
          <cell r="P83">
            <v>0.8954059989355756</v>
          </cell>
        </row>
        <row r="88">
          <cell r="O88">
            <v>9.1695421869183807E-2</v>
          </cell>
        </row>
        <row r="89">
          <cell r="O89">
            <v>0.59182905337518965</v>
          </cell>
          <cell r="P89">
            <v>0.77552427995814033</v>
          </cell>
        </row>
      </sheetData>
      <sheetData sheetId="7" refreshError="1"/>
      <sheetData sheetId="8" refreshError="1"/>
      <sheetData sheetId="9" refreshError="1"/>
      <sheetData sheetId="10" refreshError="1"/>
      <sheetData sheetId="11" refreshError="1"/>
      <sheetData sheetId="12">
        <row r="6">
          <cell r="F6">
            <v>3.2199999999999999E-2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2019 (год) (ФАС)"/>
      <sheetName val="2019 (1 пол) (ФАС)"/>
      <sheetName val="2019 (2 пол) (ФАС)"/>
      <sheetName val="2020 (год) РСТ"/>
      <sheetName val="2020 (1 пол) РСТ"/>
      <sheetName val="2020 (2 пол) РСТ"/>
      <sheetName val="2021 (год) РСТ"/>
      <sheetName val="2021 (1 пол) РСТ"/>
      <sheetName val="2021 (2 пол) РСТ"/>
      <sheetName val="Лист6"/>
      <sheetName val="2022 (год) РСТ"/>
      <sheetName val="2022 (1 пол) РСТ"/>
      <sheetName val="2022 (2 пол) РСТ"/>
      <sheetName val="2022 (год) РСТ (!)"/>
      <sheetName val="2022 (1 пол) РСТ (!)"/>
      <sheetName val="2022 (2 пол) РСТ (!)"/>
      <sheetName val="ГУБЕРН-эл"/>
      <sheetName val="ГУБЕРН-тэ"/>
      <sheetName val="Лист7"/>
      <sheetName val="Свод2022"/>
      <sheetName val="2023 (год)"/>
      <sheetName val="2023 (1 пол)"/>
      <sheetName val="2023 (2 пол)"/>
      <sheetName val="Камчатский край"/>
      <sheetName val="надбавка 2023"/>
      <sheetName val="расчет Тср.2023"/>
      <sheetName val="2023 (Критерии)"/>
      <sheetName val="2023 (1) Критерии"/>
      <sheetName val="2023 (2) Критерии"/>
      <sheetName val="Свод2023"/>
      <sheetName val="2023 отпр"/>
      <sheetName val="2023 отпр (2)"/>
      <sheetName val="2023 (Критерии) (2)"/>
      <sheetName val="Свод2023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35">
          <cell r="C435">
            <v>31.643991328977293</v>
          </cell>
        </row>
      </sheetData>
      <sheetData sheetId="13"/>
      <sheetData sheetId="14"/>
      <sheetData sheetId="15"/>
      <sheetData sheetId="16"/>
      <sheetData sheetId="17"/>
      <sheetData sheetId="18"/>
      <sheetData sheetId="19"/>
      <sheetData sheetId="20"/>
      <sheetData sheetId="21">
        <row r="32">
          <cell r="L32">
            <v>1.1180965878941069</v>
          </cell>
        </row>
      </sheetData>
      <sheetData sheetId="22">
        <row r="34">
          <cell r="C34">
            <v>7.132544346671275</v>
          </cell>
        </row>
      </sheetData>
      <sheetData sheetId="23"/>
      <sheetData sheetId="24"/>
      <sheetData sheetId="25"/>
      <sheetData sheetId="26">
        <row r="150">
          <cell r="C150">
            <v>10.793500000000016</v>
          </cell>
        </row>
        <row r="560">
          <cell r="B560">
            <v>8.2000000000000003E-2</v>
          </cell>
        </row>
        <row r="566">
          <cell r="B566">
            <v>0.55000000000000004</v>
          </cell>
        </row>
        <row r="572">
          <cell r="B572">
            <v>9.9999999999999998E-13</v>
          </cell>
        </row>
        <row r="578">
          <cell r="B578">
            <v>0</v>
          </cell>
        </row>
        <row r="584">
          <cell r="B584">
            <v>0</v>
          </cell>
        </row>
        <row r="590">
          <cell r="B590">
            <v>0.58650999999999998</v>
          </cell>
        </row>
        <row r="591">
          <cell r="B591">
            <v>1.3501028440153238</v>
          </cell>
        </row>
        <row r="592">
          <cell r="D592">
            <v>0</v>
          </cell>
        </row>
      </sheetData>
      <sheetData sheetId="27">
        <row r="272">
          <cell r="B272">
            <v>9.5403380658357619</v>
          </cell>
        </row>
      </sheetData>
      <sheetData sheetId="28"/>
      <sheetData sheetId="29"/>
      <sheetData sheetId="30"/>
      <sheetData sheetId="31"/>
      <sheetData sheetId="32"/>
      <sheetData sheetId="33"/>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1"/>
      <sheetName val="1.1.2."/>
      <sheetName val="2"/>
      <sheetName val="1.2.2."/>
      <sheetName val="2.2 (24)"/>
      <sheetName val="2.1 (24)"/>
      <sheetName val="Прил 4_2.1. (2024)"/>
      <sheetName val="Прил 5_2.2 (2024)"/>
      <sheetName val="4"/>
      <sheetName val=" 1.5."/>
      <sheetName val="6"/>
      <sheetName val="  1.6."/>
      <sheetName val="Оссора"/>
      <sheetName val="9"/>
      <sheetName val="10"/>
      <sheetName val="11"/>
      <sheetName val="15 общ"/>
      <sheetName val="15пр"/>
      <sheetName val="1.15.2 "/>
      <sheetName val="15 тр"/>
      <sheetName val="15 сб"/>
      <sheetName val="16 общ"/>
      <sheetName val="ФОТ"/>
      <sheetName val="16 пр"/>
      <sheetName val="1.16.2"/>
      <sheetName val="16 тр"/>
      <sheetName val="16 сб"/>
      <sheetName val="1.16.ремонт"/>
      <sheetName val="1.17"/>
      <sheetName val="1.17.1"/>
      <sheetName val="1.20"/>
      <sheetName val="1.20.1"/>
      <sheetName val="1.20.3"/>
      <sheetName val="расчет  ам. 2021-2023"/>
      <sheetName val="Расчет ам. РСТ"/>
      <sheetName val="П17"/>
      <sheetName val="19"/>
      <sheetName val="21 об"/>
      <sheetName val="21 пр"/>
      <sheetName val="21 тр_сб"/>
      <sheetName val="22"/>
      <sheetName val="1.23"/>
      <sheetName val="1.24"/>
      <sheetName val="1.26 не печатать"/>
      <sheetName val="1.25"/>
      <sheetName val="1.27."/>
      <sheetName val="1.27-2 пг 2023"/>
      <sheetName val="1.27.1 2 пол"/>
      <sheetName val="27  2023"/>
      <sheetName val="Д9_свод"/>
      <sheetName val="Резj-2-рабочий файл"/>
      <sheetName val="∆НРj-2"/>
      <sheetName val="∆РЭj-2"/>
      <sheetName val="Свод_ФАКТ 2021 (Ген)"/>
      <sheetName val="Д1_ОПЕР_20 пр"/>
      <sheetName val="Д2_ОПЕР_21-22 пр"/>
      <sheetName val="Д2_ОРЕХ"/>
      <sheetName val="Д3_НЕПОДК пр"/>
      <sheetName val="Д4_РЕС пр"/>
      <sheetName val="Д9_СВОД_пр"/>
      <sheetName val="Вi-рабочий файл 2024"/>
      <sheetName val="факт 3 лет"/>
      <sheetName val="∆НРi"/>
      <sheetName val="∆ЭПj"/>
      <sheetName val="ПОi"/>
      <sheetName val="КНКi"/>
      <sheetName val="∆НВВ сод i"/>
      <sheetName val="Свод_ФАКТ 2022"/>
      <sheetName val="Д1_ОПЕР _20_тр"/>
      <sheetName val="Д2_ОПЕР_21-22 тр"/>
      <sheetName val="Д3_НЕПОД тр"/>
      <sheetName val="Д4_РЕС тр"/>
      <sheetName val="Д9_СВОД тр"/>
    </sheetNames>
    <sheetDataSet>
      <sheetData sheetId="0">
        <row r="23">
          <cell r="P23">
            <v>0.59823174269598256</v>
          </cell>
          <cell r="S23">
            <v>0.58297564604436369</v>
          </cell>
        </row>
      </sheetData>
      <sheetData sheetId="1">
        <row r="8">
          <cell r="E8">
            <v>0.63800000000000001</v>
          </cell>
          <cell r="F8">
            <v>0.58399999999999996</v>
          </cell>
          <cell r="G8">
            <v>0.58399999999999996</v>
          </cell>
          <cell r="H8">
            <v>0.59799999999999998</v>
          </cell>
          <cell r="I8">
            <v>0.63580000000000003</v>
          </cell>
          <cell r="J8">
            <v>0.58499999999999996</v>
          </cell>
        </row>
      </sheetData>
      <sheetData sheetId="2">
        <row r="19">
          <cell r="H19">
            <v>1.6628079999999998</v>
          </cell>
          <cell r="I19">
            <v>1.524</v>
          </cell>
          <cell r="K19">
            <v>0.6975395467083727</v>
          </cell>
          <cell r="L19">
            <v>0.82618622564475741</v>
          </cell>
          <cell r="M19">
            <v>1.524</v>
          </cell>
        </row>
        <row r="20">
          <cell r="N20">
            <v>1.5602</v>
          </cell>
          <cell r="O20">
            <v>0.81241099999999999</v>
          </cell>
          <cell r="P20">
            <v>0.74828700000000015</v>
          </cell>
        </row>
        <row r="28">
          <cell r="Q28">
            <v>1.5601028440143239</v>
          </cell>
          <cell r="T28">
            <v>1.5203171254105494</v>
          </cell>
        </row>
      </sheetData>
      <sheetData sheetId="3"/>
      <sheetData sheetId="4">
        <row r="52">
          <cell r="M52">
            <v>152.21289999999999</v>
          </cell>
        </row>
      </sheetData>
      <sheetData sheetId="5"/>
      <sheetData sheetId="6"/>
      <sheetData sheetId="7"/>
      <sheetData sheetId="8"/>
      <sheetData sheetId="9"/>
      <sheetData sheetId="10">
        <row r="69">
          <cell r="J69">
            <v>0.53912465078047278</v>
          </cell>
        </row>
        <row r="86">
          <cell r="I86">
            <v>0.38429999999999997</v>
          </cell>
        </row>
        <row r="94">
          <cell r="I94">
            <v>8.2000000000000003E-2</v>
          </cell>
        </row>
        <row r="96">
          <cell r="I96">
            <v>0.88380284401432396</v>
          </cell>
        </row>
        <row r="99">
          <cell r="J99">
            <v>6.0684204912864602E-2</v>
          </cell>
        </row>
        <row r="107">
          <cell r="J107">
            <v>1.442957755478878E-2</v>
          </cell>
        </row>
        <row r="109">
          <cell r="J109">
            <v>0.16199648339166947</v>
          </cell>
        </row>
      </sheetData>
      <sheetData sheetId="11"/>
      <sheetData sheetId="12"/>
      <sheetData sheetId="13"/>
      <sheetData sheetId="14"/>
      <sheetData sheetId="15"/>
      <sheetData sheetId="16">
        <row r="12">
          <cell r="P12">
            <v>33117.655649313718</v>
          </cell>
        </row>
        <row r="76">
          <cell r="P76">
            <v>65789.161485973993</v>
          </cell>
        </row>
        <row r="77">
          <cell r="P77">
            <v>1.3501028440143239</v>
          </cell>
        </row>
        <row r="78">
          <cell r="P78">
            <v>48.728999999999999</v>
          </cell>
        </row>
      </sheetData>
      <sheetData sheetId="17">
        <row r="8">
          <cell r="J8">
            <v>929.6489342518172</v>
          </cell>
        </row>
        <row r="12">
          <cell r="F12">
            <v>31916.05</v>
          </cell>
          <cell r="I12">
            <v>32821.252500440794</v>
          </cell>
          <cell r="L12">
            <v>32821.25</v>
          </cell>
          <cell r="M12">
            <v>36329.053837851316</v>
          </cell>
          <cell r="N12">
            <v>18910.84819578331</v>
          </cell>
          <cell r="O12">
            <v>17418.205642068006</v>
          </cell>
          <cell r="P12">
            <v>33117.655649313718</v>
          </cell>
          <cell r="W12">
            <v>33921.341628403679</v>
          </cell>
        </row>
        <row r="58">
          <cell r="I58">
            <v>54619.85537279764</v>
          </cell>
          <cell r="L58">
            <v>64479.89930757659</v>
          </cell>
          <cell r="M58">
            <v>72720.201915475322</v>
          </cell>
          <cell r="N58">
            <v>37245.78223459531</v>
          </cell>
          <cell r="O58">
            <v>35474.419680880004</v>
          </cell>
        </row>
        <row r="73">
          <cell r="F73">
            <v>40</v>
          </cell>
          <cell r="I73">
            <v>19.328619083850121</v>
          </cell>
          <cell r="L73">
            <v>19.328619083850121</v>
          </cell>
          <cell r="M73">
            <v>41.6</v>
          </cell>
          <cell r="N73">
            <v>20.8</v>
          </cell>
          <cell r="O73">
            <v>20.8</v>
          </cell>
          <cell r="P73">
            <v>48.261191373400784</v>
          </cell>
        </row>
        <row r="74">
          <cell r="W74">
            <v>51.218637180762784</v>
          </cell>
        </row>
        <row r="76">
          <cell r="F76">
            <v>56794.424947200001</v>
          </cell>
          <cell r="P76">
            <v>59697.258617653242</v>
          </cell>
          <cell r="W76">
            <v>65296.285806566033</v>
          </cell>
        </row>
        <row r="78">
          <cell r="P78">
            <v>38.264950831090943</v>
          </cell>
        </row>
      </sheetData>
      <sheetData sheetId="18"/>
      <sheetData sheetId="19">
        <row r="8">
          <cell r="J8">
            <v>58.102539618063425</v>
          </cell>
        </row>
      </sheetData>
      <sheetData sheetId="20">
        <row r="21">
          <cell r="AD21">
            <v>2784.2594559283939</v>
          </cell>
        </row>
        <row r="79">
          <cell r="S79">
            <v>2.5780491689090601</v>
          </cell>
        </row>
      </sheetData>
      <sheetData sheetId="21">
        <row r="51">
          <cell r="Q51" t="str">
            <v>А.Ф. Кулик</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АО "Оссора"</v>
          </cell>
        </row>
      </sheetData>
      <sheetData sheetId="38"/>
      <sheetData sheetId="39"/>
      <sheetData sheetId="40"/>
      <sheetData sheetId="41"/>
      <sheetData sheetId="42">
        <row r="25">
          <cell r="N25">
            <v>84.922805231503915</v>
          </cell>
        </row>
      </sheetData>
      <sheetData sheetId="43"/>
      <sheetData sheetId="44">
        <row r="32">
          <cell r="M32">
            <v>5951.8722667351431</v>
          </cell>
        </row>
      </sheetData>
      <sheetData sheetId="45"/>
      <sheetData sheetId="46"/>
      <sheetData sheetId="47"/>
      <sheetData sheetId="48"/>
      <sheetData sheetId="49"/>
      <sheetData sheetId="50"/>
      <sheetData sheetId="51"/>
      <sheetData sheetId="52"/>
      <sheetData sheetId="53"/>
      <sheetData sheetId="54"/>
      <sheetData sheetId="55"/>
      <sheetData sheetId="56">
        <row r="12">
          <cell r="D12">
            <v>16717.478055557312</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2020 (год) РСТ"/>
      <sheetName val="2020 (1 пол) РСТ"/>
      <sheetName val="2020 (2 пол) РСТ"/>
      <sheetName val="2021 (год) РСТ"/>
      <sheetName val="2021 (1 пол) РСТ"/>
      <sheetName val="2021 (2 пол) РСТ"/>
      <sheetName val="Лист6"/>
      <sheetName val="2022 (год) РСТ"/>
      <sheetName val="2022 (1 пол) РСТ"/>
      <sheetName val="2022 (2 пол) РСТ"/>
      <sheetName val="2022 (год) РСТ (!)"/>
      <sheetName val="2022 (1 пол) РСТ (!)"/>
      <sheetName val="2022 (2 пол) РСТ (!)"/>
      <sheetName val="2009"/>
      <sheetName val="2010"/>
      <sheetName val="2011 (4500)"/>
      <sheetName val="2012 (год)"/>
      <sheetName val="2012 (1 полугодие)"/>
      <sheetName val="2012 (2 полугодие)"/>
      <sheetName val="2013(год)"/>
      <sheetName val="2013(1 полугодие)"/>
      <sheetName val="2013 (2 полугодие)"/>
      <sheetName val="2014(год)"/>
      <sheetName val="2014(1 полугодие)"/>
      <sheetName val="2014(2 полугодие)"/>
      <sheetName val="2015(год)"/>
      <sheetName val="2015(1 полугодие)"/>
      <sheetName val="2015(2 полугодие)"/>
      <sheetName val="ПС &quot;Сероглазка&quot;"/>
      <sheetName val="ПС &quot;Сероглазка&quot; (2)"/>
      <sheetName val="ПС &quot;Сероглазка&quot; (3)"/>
      <sheetName val="вспом. для шаблона"/>
      <sheetName val="Лист1"/>
      <sheetName val="ЮЭСК"/>
      <sheetName val="Лист2"/>
      <sheetName val="Лист3"/>
      <sheetName val="Лист4"/>
      <sheetName val="2016 (год)"/>
      <sheetName val="2016 (1 полугодие)  "/>
      <sheetName val="2016 (2 полугодие)"/>
      <sheetName val="2017 (год)"/>
      <sheetName val="2017 (1 полугодие)"/>
      <sheetName val="2017 (2 полугодие)"/>
      <sheetName val="2018 (год)"/>
      <sheetName val="2018 (1 полугодие)"/>
      <sheetName val="2018 (2 полугодие)"/>
      <sheetName val="Лист5"/>
      <sheetName val="корректировка"/>
      <sheetName val="2018 (год) (корректировка)"/>
      <sheetName val="2018 (1 пол) (корректировка)"/>
      <sheetName val="2018 (2 пол) (корректировка)"/>
      <sheetName val="2019 (год)"/>
      <sheetName val="2019 (1 пол) Р"/>
      <sheetName val="2019 (2 пол)Кипт 1,05"/>
      <sheetName val="2019 (год) (2)"/>
      <sheetName val="2019 (1 пол) (2) Р"/>
      <sheetName val="2019 (2 пол) (2) заморозка"/>
      <sheetName val="2019 (год) (3)"/>
      <sheetName val="2019 (1 пол) (3) Н"/>
      <sheetName val="2019 (2 пол) (3) Кипт 1,05"/>
      <sheetName val="2019 (год) (4)"/>
      <sheetName val="2019 (1 пол) (4) Н"/>
      <sheetName val="2019 (2 пол) (4) заморозка"/>
      <sheetName val="2019 (год) (5)"/>
      <sheetName val="2019 (1 пол) (5) Р (-2%)"/>
      <sheetName val="2019 (2 пол) (5) Р (+2%)"/>
      <sheetName val="2019 (год) (6)"/>
      <sheetName val="2019 (1 пол) (6) Н (-2%)"/>
      <sheetName val="2019 (2 пол) (6) Н (+2%)"/>
      <sheetName val="2019 (год) (ФАС)"/>
      <sheetName val="2019 (1 пол) (ФАС)"/>
      <sheetName val="2019 (2 пол) (ФАС)"/>
      <sheetName val="2020 (год) (12,6105)"/>
      <sheetName val="2020 (1 пол) (12,6105)"/>
      <sheetName val="2020 (2 пол) (12,6105)"/>
      <sheetName val="ГУБЕРН-эл"/>
      <sheetName val="ГУБЕРН-тэ"/>
      <sheetName val="Лист7"/>
      <sheetName val="Свод"/>
      <sheetName val="2020 (год) РСТ (2)"/>
      <sheetName val="2020 (1 пол) РСТ (2)"/>
      <sheetName val="2020 (2 пол) РСТ (2)"/>
      <sheetName val="2020 (год) (7970)"/>
      <sheetName val="2020 (1 пол) (7970)"/>
      <sheetName val="2020 (2 пол) (7970)"/>
    </sheetNames>
    <sheetDataSet>
      <sheetData sheetId="0"/>
      <sheetData sheetId="1"/>
      <sheetData sheetId="2"/>
      <sheetData sheetId="3"/>
      <sheetData sheetId="4"/>
      <sheetData sheetId="5"/>
      <sheetData sheetId="6"/>
      <sheetData sheetId="7">
        <row r="31">
          <cell r="D31">
            <v>23106.177455184403</v>
          </cell>
        </row>
      </sheetData>
      <sheetData sheetId="8">
        <row r="86">
          <cell r="B86">
            <v>214.2</v>
          </cell>
        </row>
      </sheetData>
      <sheetData sheetId="9">
        <row r="67">
          <cell r="AD67">
            <v>1.1499999999999999</v>
          </cell>
        </row>
      </sheetData>
      <sheetData sheetId="10"/>
      <sheetData sheetId="11">
        <row r="72">
          <cell r="B72">
            <v>771.05731752930365</v>
          </cell>
        </row>
      </sheetData>
      <sheetData sheetId="12">
        <row r="72">
          <cell r="B72">
            <v>761.16517836734261</v>
          </cell>
        </row>
        <row r="592">
          <cell r="C592">
            <v>47.2436515822261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ООО 28 сеть"/>
      <sheetName val="КЭ"/>
      <sheetName val="Энергопрогноз"/>
      <sheetName val="Аметистовое (ЭП)"/>
      <sheetName val="Камголд (ЭП)"/>
      <sheetName val="Камч.золото (ЭП)"/>
      <sheetName val="КЭ Озерн"/>
      <sheetName val="Сетевики"/>
      <sheetName val="КЭС"/>
      <sheetName val="КЭС (2)"/>
      <sheetName val="ВСЕГО ЮЭСК"/>
      <sheetName val="ЮЭСК-КАО"/>
      <sheetName val="Палана"/>
      <sheetName val="Тигильский "/>
      <sheetName val="тигиль, седанка"/>
      <sheetName val="Воямполка"/>
      <sheetName val="Лесная"/>
      <sheetName val="Пенжинский"/>
      <sheetName val="Манило-Кам"/>
      <sheetName val="Слаутное"/>
      <sheetName val="Таловка"/>
      <sheetName val="Аянка"/>
      <sheetName val="Оклан"/>
      <sheetName val="Парень"/>
      <sheetName val="Олюторский"/>
      <sheetName val="Оссорский"/>
      <sheetName val="Усть-Камчатский"/>
      <sheetName val="Средне-Камчатский"/>
      <sheetName val="Мильковский"/>
      <sheetName val="Быстринский"/>
      <sheetName val="Соболевский"/>
      <sheetName val="Алеутский"/>
      <sheetName val="КОРЯКЭНЕРГО-ВСЕГО"/>
      <sheetName val="Итого горнодобывающие"/>
      <sheetName val="Аметистовое"/>
      <sheetName val="Камголд"/>
      <sheetName val="Камчатское золото"/>
      <sheetName val="ТСК Асача"/>
      <sheetName val="Сигма"/>
      <sheetName val="Озерновский"/>
      <sheetName val="Устьевое"/>
      <sheetName val="Соболевский (Крутогорово)"/>
      <sheetName val="Соболевский (Ича)"/>
      <sheetName val="Олюторский (Пахачи)"/>
      <sheetName val="Олюторский (Ср.Пахачи)"/>
      <sheetName val="Усть-хайрюз."/>
      <sheetName val="Хайрюзово"/>
      <sheetName val="Апука"/>
      <sheetName val="Таежный"/>
      <sheetName val="Ильпырь"/>
      <sheetName val="Тымлат"/>
      <sheetName val="Вывенка"/>
      <sheetName val="Ачайваям"/>
      <sheetName val="В. Тиличики"/>
      <sheetName val="Колпак РК"/>
      <sheetName val="Камчатморепродукт"/>
      <sheetName val="Кехта"/>
      <sheetName val="Хаилино"/>
      <sheetName val="ЭСИ"/>
      <sheetName val="ЭСИ (Ука)"/>
      <sheetName val="Ударник"/>
      <sheetName val="Оссора"/>
      <sheetName val="Геотерм"/>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v>184.90899999999999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10">
          <cell r="Q10">
            <v>103.544</v>
          </cell>
        </row>
        <row r="18">
          <cell r="G18">
            <v>93.564999999999984</v>
          </cell>
        </row>
        <row r="22">
          <cell r="G22">
            <v>78.89</v>
          </cell>
        </row>
        <row r="27">
          <cell r="G27">
            <v>45.116000000000007</v>
          </cell>
        </row>
      </sheetData>
      <sheetData sheetId="62"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1"/>
      <sheetName val="1.1.2"/>
      <sheetName val="2"/>
      <sheetName val="1.2.2."/>
      <sheetName val="3.1"/>
      <sheetName val="3.2"/>
      <sheetName val="4"/>
      <sheetName val="5"/>
      <sheetName val=" 1.5."/>
      <sheetName val="  1.6."/>
      <sheetName val="анализ топлива"/>
      <sheetName val="6"/>
      <sheetName val="анализ топлива."/>
      <sheetName val="9"/>
      <sheetName val="10"/>
      <sheetName val="11"/>
      <sheetName val="анализ топл РСТ"/>
      <sheetName val="8"/>
      <sheetName val="15"/>
      <sheetName val="15.1 пр"/>
      <sheetName val="1.15.2 "/>
      <sheetName val="15.3 тр"/>
      <sheetName val="15.4 сб"/>
      <sheetName val="16"/>
      <sheetName val="16.1"/>
      <sheetName val="1.16.2"/>
      <sheetName val="16.3"/>
      <sheetName val="16.4"/>
      <sheetName val="1.16.ремонт"/>
      <sheetName val="1.17"/>
      <sheetName val="1.20"/>
      <sheetName val="1.20.1"/>
      <sheetName val="1.20.3"/>
      <sheetName val="ЕСН_ФОТ"/>
      <sheetName val="анализ числ-ти"/>
      <sheetName val="начисл. зпл"/>
      <sheetName val="7.1"/>
      <sheetName val="17"/>
      <sheetName val="1.17.1"/>
      <sheetName val="19"/>
      <sheetName val="21"/>
      <sheetName val="21.1 пр"/>
      <sheetName val="21.2 тр+сб"/>
      <sheetName val="22"/>
      <sheetName val="1.23"/>
      <sheetName val="24"/>
      <sheetName val="1.26 не печатать"/>
      <sheetName val="25"/>
      <sheetName val="27-1пг 2020"/>
      <sheetName val="27-2 пг 2020"/>
      <sheetName val="Д1_ОПЕР_20 пр"/>
      <sheetName val="Д2_ОПЕР_21-22 пр"/>
      <sheetName val="Д3_НЕПОДК пр"/>
      <sheetName val="Д4_РЕС пр"/>
      <sheetName val="Д9_СВОД_пр"/>
      <sheetName val="Д1_ОПЕР _20_тр"/>
      <sheetName val="Д1.1_ПО_20"/>
      <sheetName val="Д2_ОПЕР_21-22 тр"/>
      <sheetName val="Д3_НЕПОД тр"/>
      <sheetName val="Д4_РЕСУРС тр"/>
      <sheetName val="Д9_СВОД тр"/>
      <sheetName val="СНиП23-01-99"/>
      <sheetName val="СНиП2.01.07.-85"/>
      <sheetName val="СНиП23-01-99(2)"/>
      <sheetName val="Сi"/>
      <sheetName val="тарифн меню 1пг 2020"/>
      <sheetName val="тарифн меню 2пг 2020"/>
      <sheetName val="1.27."/>
      <sheetName val="1.27.1 2 пол"/>
    </sheetNames>
    <sheetDataSet>
      <sheetData sheetId="0"/>
      <sheetData sheetId="1"/>
      <sheetData sheetId="2">
        <row r="8">
          <cell r="AC8">
            <v>1.427646</v>
          </cell>
        </row>
      </sheetData>
      <sheetData sheetId="3"/>
      <sheetData sheetId="4"/>
      <sheetData sheetId="5">
        <row r="50">
          <cell r="K50">
            <v>152.66</v>
          </cell>
        </row>
      </sheetData>
      <sheetData sheetId="6"/>
      <sheetData sheetId="7"/>
      <sheetData sheetId="8"/>
      <sheetData sheetId="9"/>
      <sheetData sheetId="10"/>
      <sheetData sheetId="11"/>
      <sheetData sheetId="12"/>
      <sheetData sheetId="13"/>
      <sheetData sheetId="14"/>
      <sheetData sheetId="15">
        <row r="146">
          <cell r="K146">
            <v>65585.44173490032</v>
          </cell>
        </row>
      </sheetData>
      <sheetData sheetId="16"/>
      <sheetData sheetId="17"/>
      <sheetData sheetId="18">
        <row r="1">
          <cell r="A1" t="str">
            <v>АО "Оссора"</v>
          </cell>
        </row>
      </sheetData>
      <sheetData sheetId="19">
        <row r="6">
          <cell r="W6">
            <v>8</v>
          </cell>
        </row>
      </sheetData>
      <sheetData sheetId="20"/>
      <sheetData sheetId="21">
        <row r="8">
          <cell r="X8">
            <v>69.182253072277831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5">
          <cell r="AA5">
            <v>3208.1347700000001</v>
          </cell>
        </row>
        <row r="11">
          <cell r="AA11">
            <v>239.11277000000001</v>
          </cell>
        </row>
      </sheetData>
      <sheetData sheetId="38"/>
      <sheetData sheetId="39"/>
      <sheetData sheetId="40">
        <row r="24">
          <cell r="AA24">
            <v>0</v>
          </cell>
        </row>
      </sheetData>
      <sheetData sheetId="41"/>
      <sheetData sheetId="42"/>
      <sheetData sheetId="43"/>
      <sheetData sheetId="44"/>
      <sheetData sheetId="45"/>
      <sheetData sheetId="46"/>
      <sheetData sheetId="47"/>
      <sheetData sheetId="48"/>
      <sheetData sheetId="49"/>
      <sheetData sheetId="50">
        <row r="50">
          <cell r="F50">
            <v>15785.426076416885</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1.1.1"/>
      <sheetName val="1.1.2."/>
      <sheetName val="1.2.1."/>
      <sheetName val="1.2.2."/>
      <sheetName val="Пенжинский 1.4."/>
      <sheetName val="Олюторский 1.4."/>
      <sheetName val="Пахачинский 1.4."/>
      <sheetName val="Паланский 1.4."/>
      <sheetName val="Хайрюзовский 1.4."/>
      <sheetName val="Карагинский 1.4."/>
      <sheetName val="СВОД ЛЕНА"/>
      <sheetName val="Пенжинский 1.5."/>
      <sheetName val="Олюторский 1.5."/>
      <sheetName val="Пахачинский 1.5."/>
      <sheetName val="Паланский 1.5."/>
      <sheetName val="Хайрюзовский 1.5."/>
      <sheetName val="Карагинский 1.5."/>
      <sheetName val="СВОД 1.5."/>
      <sheetName val="пенжинский 1.6."/>
      <sheetName val="олюторский 1.6."/>
      <sheetName val="пахачинский 1.6."/>
      <sheetName val="паланский 1.6."/>
      <sheetName val="хайрюзовский 1.6."/>
      <sheetName val="Карагинский  1.6."/>
      <sheetName val="СВОД 1.6."/>
      <sheetName val="1.9."/>
      <sheetName val="2.1"/>
      <sheetName val="2.2"/>
    </sheetNames>
    <sheetDataSet>
      <sheetData sheetId="0" refreshError="1"/>
      <sheetData sheetId="1" refreshError="1"/>
      <sheetData sheetId="2" refreshError="1">
        <row r="20">
          <cell r="I20">
            <v>3853.5699999999997</v>
          </cell>
          <cell r="O20">
            <v>7067.07</v>
          </cell>
          <cell r="U20">
            <v>5743.87</v>
          </cell>
          <cell r="AA20">
            <v>6988.95</v>
          </cell>
          <cell r="AG20">
            <v>413.36999999999995</v>
          </cell>
          <cell r="AM20">
            <v>1627.72</v>
          </cell>
          <cell r="AS20">
            <v>25694.55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1.1.1"/>
      <sheetName val="1.1.2."/>
      <sheetName val="1.2.1."/>
      <sheetName val="1.2.2."/>
      <sheetName val="Пенжинский 1.4."/>
      <sheetName val="Олюторский 1.4."/>
      <sheetName val="Пахачинский 1.4."/>
      <sheetName val="Паланский 1.4."/>
      <sheetName val="Хайрюзовский 1.4."/>
      <sheetName val="Карагинский 1.4."/>
      <sheetName val="СВОД ЛЕНА"/>
      <sheetName val="Пенжинский 1.5."/>
      <sheetName val="Олюторский 1.5."/>
      <sheetName val="Пахачинский 1.5."/>
      <sheetName val="Паланский 1.5."/>
      <sheetName val="Хайрюзовский 1.5."/>
      <sheetName val="Карагинский 1.5."/>
      <sheetName val="СВОД 1.5."/>
      <sheetName val="пенжинский 1.6."/>
      <sheetName val="олюторский 1.6."/>
      <sheetName val="пахачинский 1.6."/>
      <sheetName val="паланский 1.6."/>
      <sheetName val="хайрюзовский 1.6."/>
      <sheetName val="Карагинский  1.6."/>
      <sheetName val="СВОД 1.6."/>
      <sheetName val="1.9."/>
      <sheetName val="2.1"/>
      <sheetName val="2.2"/>
    </sheetNames>
    <sheetDataSet>
      <sheetData sheetId="0" refreshError="1"/>
      <sheetData sheetId="1" refreshError="1"/>
      <sheetData sheetId="2" refreshError="1"/>
      <sheetData sheetId="3" refreshError="1">
        <row r="19">
          <cell r="J19">
            <v>3715.73</v>
          </cell>
          <cell r="P19">
            <v>6544.58</v>
          </cell>
          <cell r="V19">
            <v>5216.2700000000004</v>
          </cell>
          <cell r="AB19">
            <v>5919.85</v>
          </cell>
          <cell r="AN19">
            <v>1695.43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3">
          <cell r="M73">
            <v>3811</v>
          </cell>
        </row>
        <row r="76">
          <cell r="M76">
            <v>2545</v>
          </cell>
        </row>
      </sheetData>
      <sheetData sheetId="24" refreshError="1"/>
      <sheetData sheetId="25" refreshError="1"/>
      <sheetData sheetId="26" refreshError="1"/>
      <sheetData sheetId="27"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лист1"/>
      <sheetName val="Факт2018"/>
      <sheetName val="План 2020"/>
      <sheetName val="ТЭП 2019 2021"/>
      <sheetName val="ТЭП потерь 2021"/>
      <sheetName val="ПП ФАКТ 2020"/>
      <sheetName val="ПроизПрог 2022"/>
      <sheetName val="Лист1 (2)"/>
      <sheetName val="Листы2-9"/>
      <sheetName val="Листы10-12"/>
      <sheetName val="Резерв МТС"/>
      <sheetName val="2.1.2025"/>
      <sheetName val="2.2.2025"/>
      <sheetName val="Объекты ээ 2025"/>
      <sheetName val="прил. 4 (ожид.2023)"/>
      <sheetName val="прил. 5 (ожид. 2023)"/>
      <sheetName val="П1"/>
      <sheetName val="П2"/>
      <sheetName val="2.1. 2024"/>
      <sheetName val="2.2.2024"/>
      <sheetName val="Объекты ээ 2024"/>
      <sheetName val="Нормативная численность"/>
      <sheetName val="ФОТ по нормативной числености"/>
      <sheetName val="Расчет мебели и комп"/>
      <sheetName val="Штатное расписание"/>
      <sheetName val="П1.2 1."/>
      <sheetName val="3.1 ЭСО"/>
      <sheetName val="3.1 РСТ"/>
      <sheetName val="3.2 ЭСО"/>
      <sheetName val="3.2 РСТ"/>
      <sheetName val="П1.3."/>
      <sheetName val="П4"/>
      <sheetName val="П5"/>
      <sheetName val="П5 (2)"/>
      <sheetName val="П6"/>
      <sheetName val="7.1"/>
      <sheetName val=" аренда оборудования"/>
      <sheetName val="1.17.1Прилож РСТ (19г)"/>
      <sheetName val="16_20"/>
      <sheetName val="16 (21г)"/>
      <sheetName val="Расходы 2021"/>
      <sheetName val="ФОТ"/>
      <sheetName val="РУ. Дох и расх 2022"/>
      <sheetName val="Норматив площади"/>
      <sheetName val="Лист6"/>
      <sheetName val="21"/>
      <sheetName val="П16"/>
      <sheetName val="Сч.26"/>
      <sheetName val="Сч.20.1 передача1"/>
      <sheetName val="сч.20.1 передача2"/>
      <sheetName val="сч.20.1 передача3"/>
      <sheetName val="8"/>
      <sheetName val="1.17.1 (19г)"/>
      <sheetName val="Вi-рабочий файл (2)"/>
      <sheetName val="факт ОР 3 года"/>
      <sheetName val="7.2 на 2025"/>
      <sheetName val="7.2 (РСТ) (2)"/>
      <sheetName val="сч.20 2023"/>
      <sheetName val="П15"/>
      <sheetName val="Структура за 2023"/>
      <sheetName val="16 "/>
      <sheetName val="ФОТ (2)"/>
      <sheetName val="Лист1 (3)"/>
      <sheetName val="РУ"/>
      <sheetName val="Вi-РФ"/>
      <sheetName val="Д1_опер_22."/>
      <sheetName val="Д2_опер_21-22"/>
      <sheetName val="Д2 2025"/>
      <sheetName val="Д3_непод"/>
      <sheetName val="Д4_рес"/>
      <sheetName val="17"/>
      <sheetName val="7.2.2024"/>
      <sheetName val="7.2 (РСТ)"/>
      <sheetName val="Д9_свод."/>
      <sheetName val="24"/>
      <sheetName val="25"/>
      <sheetName val="∆ЭПj (23)"/>
      <sheetName val="Свод_ФАКТ 2023"/>
      <sheetName val=" аренда оборудования (2)"/>
      <sheetName val="аренда земли"/>
      <sheetName val="структура затрат 2022"/>
      <sheetName val="∆ЭПj (2)"/>
      <sheetName val="∆НРi (2)"/>
      <sheetName val="ПОi (2)"/>
      <sheetName val="КНКi (2)"/>
      <sheetName val="∆НВВ сод i (2)"/>
      <sheetName val="Свод_ФАКТ 2021"/>
      <sheetName val="Лист5"/>
      <sheetName val="ЕСН_ФОТ"/>
      <sheetName val="ДоходыРасходы"/>
      <sheetName val="Расходы 2019"/>
      <sheetName val="прочие_РСТ"/>
      <sheetName val="П1.5."/>
      <sheetName val="П1.3.1"/>
      <sheetName val="К невыхода_РСТ"/>
      <sheetName val="К невыхода"/>
      <sheetName val="16Н_2021"/>
      <sheetName val="16Н"/>
      <sheetName val="Вi-рабочий файл"/>
      <sheetName val="∆ЭПj"/>
      <sheetName val="∆НРi"/>
      <sheetName val="ПОi"/>
      <sheetName val="КНКi"/>
      <sheetName val="∆НВВ сод i"/>
      <sheetName val="Свод_ФАКТ 2020"/>
      <sheetName val="Д1_операционные_20"/>
      <sheetName val="Д2_операционные_21-22(2)"/>
      <sheetName val="Д3_неподконтрольные"/>
      <sheetName val="Д4_ресурсы"/>
      <sheetName val="Д9_свод"/>
      <sheetName val="Расходы 2020"/>
      <sheetName val="19"/>
      <sheetName val="Численность ЭСО 2021"/>
      <sheetName val="Тарифный коэф. 2021"/>
      <sheetName val="Расчет ФОТ 2021"/>
      <sheetName val="тэп"/>
      <sheetName val="дин.расх."/>
      <sheetName val="1.17.1Прилож РСТ (18г)"/>
      <sheetName val="СНиП23-01-99"/>
      <sheetName val="СНип2.01.07-85"/>
      <sheetName val="СНиП23-01-99 (2)"/>
      <sheetName val="Сi"/>
      <sheetName val="Т_Д2 операц 20"/>
      <sheetName val="Д2_операционные_21-22"/>
      <sheetName val="факт 18_РСТ"/>
      <sheetName val="Доходы расходы"/>
      <sheetName val="Расшиф.расходов 2018"/>
      <sheetName val="Индексы"/>
      <sheetName val="Поощрение"/>
      <sheetName val="ЗП расщиф 2017"/>
      <sheetName val="Плановый фонд 2017"/>
      <sheetName val="Числ, Ткоэф 2017"/>
      <sheetName val="Отчисления 2017"/>
      <sheetName val="1.17.1Прилож_2017"/>
      <sheetName val="16"/>
      <sheetName val="Лист3"/>
      <sheetName val="1.17.1Прилож РСТ"/>
      <sheetName val="Автоуслуги"/>
      <sheetName val="Материалы на ремонт"/>
      <sheetName val="Поверка"/>
      <sheetName val="Страхование"/>
      <sheetName val="Тех.обсл."/>
      <sheetName val="Аренда прямые"/>
      <sheetName val="Кредит"/>
      <sheetName val="банк проц 15"/>
      <sheetName val="банк проц 14"/>
      <sheetName val="банк проц 13"/>
      <sheetName val="Общехоз 16 17"/>
      <sheetName val="Аренда2017"/>
      <sheetName val="Услуги связи"/>
      <sheetName val="Канц.товары"/>
      <sheetName val="Материалы для оргтехники"/>
      <sheetName val="Инф.Прогр.обеспеч."/>
      <sheetName val="Аренда места"/>
      <sheetName val="Выпадающие по ПО"/>
      <sheetName val="Лист2"/>
      <sheetName val="Индексы 2018 год"/>
      <sheetName val="Хоз.нужды"/>
      <sheetName val="Мыло АУП"/>
      <sheetName val="ТЭП 2017"/>
      <sheetName val="ТЭП 2018"/>
      <sheetName val="Числен РСТЦ 2018"/>
      <sheetName val=" Числен ЭСО 2020"/>
      <sheetName val="Невыход 2020"/>
      <sheetName val="фонд РСТ "/>
      <sheetName val="Тариф.коэф 2020"/>
      <sheetName val="Расчет ФОТ 2020"/>
      <sheetName val="Лист4"/>
      <sheetName val="Финансовая аренда"/>
      <sheetName val="16_ (2)"/>
      <sheetName val=" Числен ЭСО 2020 (2)"/>
      <sheetName val="Тариф.коэф 2020 (2)"/>
      <sheetName val="Расчет ФОТ 2020 (2)"/>
      <sheetName val="ФОТ 2018 план"/>
      <sheetName val="СОЦ.отчис 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BS13">
            <v>10.1313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5">
          <cell r="B65">
            <v>7.4980000000000002</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10">
          <cell r="BI10">
            <v>11840</v>
          </cell>
        </row>
      </sheetData>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23"/>
      <sheetName val="Инструкция"/>
      <sheetName val="Титульный"/>
      <sheetName val="Список организаций"/>
      <sheetName val="Ошибки загрузки"/>
      <sheetName val="Баланс"/>
      <sheetName val="Смета"/>
      <sheetName val="Перепродажа организации"/>
      <sheetName val="Перепродажа по МО"/>
      <sheetName val="КомментарииМО"/>
      <sheetName val="Комментарии"/>
      <sheetName val="Диапазоны"/>
      <sheetName val="matrix"/>
      <sheetName val="Проверка"/>
      <sheetName val="Заголовок2"/>
      <sheetName val="Заголово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Ф 1.1"/>
      <sheetName val="Ф 1.2"/>
      <sheetName val="Ф 1.3"/>
      <sheetName val="Форма_1.3"/>
      <sheetName val="Ф 1.7"/>
      <sheetName val="Форма_1.7"/>
      <sheetName val="Ф 1.9"/>
      <sheetName val="Форма_1.9"/>
      <sheetName val="Ф 3.1"/>
      <sheetName val="Форма_3.1"/>
      <sheetName val="Ф 3.2"/>
      <sheetName val="Форма 3.2"/>
      <sheetName val="Ф 3.3"/>
      <sheetName val="Форма 3.3"/>
      <sheetName val="Ф 4.1"/>
      <sheetName val="Форма 4.1"/>
      <sheetName val="Ф 4.2"/>
      <sheetName val="Ф 5.1тп"/>
      <sheetName val="Отчет ф.8.1."/>
      <sheetName val="Форма_8.1 лист2"/>
      <sheetName val="Форма 8.2."/>
      <sheetName val="Форма 8.3"/>
      <sheetName val="Форма 8.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8">
          <cell r="P38">
            <v>0</v>
          </cell>
        </row>
        <row r="39">
          <cell r="P39">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П 1"/>
      <sheetName val="П 2"/>
      <sheetName val="3.1"/>
      <sheetName val="3.2"/>
      <sheetName val="П1.3"/>
      <sheetName val="П 4 "/>
      <sheetName val="1.5 "/>
      <sheetName val="П 5"/>
      <sheetName val="П 6"/>
      <sheetName val="П8"/>
      <sheetName val="1.15 общая"/>
      <sheetName val="1.15 П."/>
      <sheetName val="недоп доход2020"/>
      <sheetName val="Вi-рабочий файл"/>
      <sheetName val="∆НРi"/>
      <sheetName val="∆ЭПj"/>
      <sheetName val="ПОi"/>
      <sheetName val="КНКi"/>
      <sheetName val="∆НВВ сод i"/>
      <sheetName val="Свод_ФАКТ 2020"/>
      <sheetName val="1.16 общая "/>
      <sheetName val="1.16 П."/>
      <sheetName val="1.16 С."/>
      <sheetName val="1.17 общая"/>
      <sheetName val="7.1."/>
      <sheetName val="1.17 П."/>
      <sheetName val="1.21 общая"/>
      <sheetName val="1.21 передача"/>
      <sheetName val="1.21 сбыт"/>
      <sheetName val="1.24"/>
      <sheetName val="1.25"/>
      <sheetName val="Д1_ОР_20-22"/>
      <sheetName val="Д2_ОР_22"/>
      <sheetName val="Д3_ПР"/>
      <sheetName val="Д4_Рес"/>
      <sheetName val="Д9_свод"/>
      <sheetName val="Сетевики"/>
      <sheetName val="Аренда Помещ.20"/>
      <sheetName val="Прочие"/>
      <sheetName val="Аренда электрооборудования"/>
      <sheetName val="ВМ20"/>
      <sheetName val="расчет налога на имущ. (2)"/>
      <sheetName val="форма 1.1"/>
      <sheetName val="форма 1.1 (2)"/>
      <sheetName val="форма 1.1 (3)"/>
      <sheetName val="ф.1.9"/>
      <sheetName val="Форма 1.2"/>
      <sheetName val="Форма 1.2 (2)"/>
      <sheetName val="Форма 1.2 (3)"/>
      <sheetName val="Форма 1.2 (4)"/>
      <sheetName val="Форма 1.2 (5)"/>
      <sheetName val="Лист1"/>
      <sheetName val="Лист1 (2)"/>
      <sheetName val="расчет налога на имущ."/>
    </sheetNames>
    <sheetDataSet>
      <sheetData sheetId="0">
        <row r="24">
          <cell r="K24">
            <v>1.2096832510610314</v>
          </cell>
        </row>
      </sheetData>
      <sheetData sheetId="1">
        <row r="10">
          <cell r="D10">
            <v>6.9729580000000002</v>
          </cell>
        </row>
      </sheetData>
      <sheetData sheetId="2"/>
      <sheetData sheetId="3">
        <row r="61">
          <cell r="H61">
            <v>241.98799999999997</v>
          </cell>
        </row>
      </sheetData>
      <sheetData sheetId="4"/>
      <sheetData sheetId="5">
        <row r="17">
          <cell r="AT17">
            <v>6.6146518204519722E-2</v>
          </cell>
        </row>
      </sheetData>
      <sheetData sheetId="6"/>
      <sheetData sheetId="7"/>
      <sheetData sheetId="8"/>
      <sheetData sheetId="9"/>
      <sheetData sheetId="10">
        <row r="8">
          <cell r="F8">
            <v>236.76274999999998</v>
          </cell>
        </row>
      </sheetData>
      <sheetData sheetId="11"/>
      <sheetData sheetId="12">
        <row r="9">
          <cell r="C9">
            <v>3645.0070000000001</v>
          </cell>
        </row>
      </sheetData>
      <sheetData sheetId="13">
        <row r="15">
          <cell r="B15">
            <v>0</v>
          </cell>
        </row>
      </sheetData>
      <sheetData sheetId="14"/>
      <sheetData sheetId="15">
        <row r="14">
          <cell r="D14">
            <v>2.0122215938303345</v>
          </cell>
        </row>
      </sheetData>
      <sheetData sheetId="16"/>
      <sheetData sheetId="17">
        <row r="7">
          <cell r="D7">
            <v>0</v>
          </cell>
        </row>
      </sheetData>
      <sheetData sheetId="18"/>
      <sheetData sheetId="19">
        <row r="9">
          <cell r="C9">
            <v>0</v>
          </cell>
        </row>
      </sheetData>
      <sheetData sheetId="20"/>
      <sheetData sheetId="21"/>
      <sheetData sheetId="22"/>
      <sheetData sheetId="23"/>
      <sheetData sheetId="24"/>
      <sheetData sheetId="25"/>
      <sheetData sheetId="26"/>
      <sheetData sheetId="27"/>
      <sheetData sheetId="28"/>
      <sheetData sheetId="29"/>
      <sheetData sheetId="30">
        <row r="6">
          <cell r="L6">
            <v>6565</v>
          </cell>
        </row>
      </sheetData>
      <sheetData sheetId="31">
        <row r="37">
          <cell r="AD37">
            <v>10086</v>
          </cell>
        </row>
      </sheetData>
      <sheetData sheetId="32">
        <row r="10">
          <cell r="H10">
            <v>1.0389999999999999</v>
          </cell>
        </row>
      </sheetData>
      <sheetData sheetId="33">
        <row r="29">
          <cell r="K29">
            <v>2400.9999683558408</v>
          </cell>
        </row>
      </sheetData>
      <sheetData sheetId="34"/>
      <sheetData sheetId="35"/>
      <sheetData sheetId="36"/>
      <sheetData sheetId="37">
        <row r="6">
          <cell r="C6">
            <v>3359258.73</v>
          </cell>
        </row>
      </sheetData>
      <sheetData sheetId="38"/>
      <sheetData sheetId="39"/>
      <sheetData sheetId="40"/>
      <sheetData sheetId="41"/>
      <sheetData sheetId="42"/>
      <sheetData sheetId="43"/>
      <sheetData sheetId="44">
        <row r="10">
          <cell r="C10">
            <v>0</v>
          </cell>
          <cell r="D10">
            <v>0</v>
          </cell>
          <cell r="E10">
            <v>0</v>
          </cell>
        </row>
        <row r="11">
          <cell r="C11">
            <v>0</v>
          </cell>
          <cell r="D11">
            <v>0</v>
          </cell>
          <cell r="E11">
            <v>0</v>
          </cell>
        </row>
      </sheetData>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Инструкция"/>
      <sheetName val="Титульный"/>
      <sheetName val="Список листов"/>
      <sheetName val="форма 1"/>
      <sheetName val="форма 2"/>
      <sheetName val="форма 3"/>
      <sheetName val="форма 3а_1"/>
      <sheetName val="форма 3а_2"/>
      <sheetName val="форма 4"/>
      <sheetName val="форма 5"/>
      <sheetName val="форма 6"/>
      <sheetName val="форма 7"/>
      <sheetName val="форма 8"/>
      <sheetName val="форма 9"/>
      <sheetName val="форма 10"/>
      <sheetName val="форма 10а"/>
      <sheetName val="форма 11"/>
      <sheetName val="форма 12"/>
      <sheetName val="форма 13"/>
      <sheetName val="форма 14"/>
      <sheetName val="форма 15"/>
      <sheetName val="форма 16"/>
      <sheetName val="форма 17"/>
      <sheetName val="форма 18"/>
      <sheetName val="форма 19"/>
      <sheetName val="форма 19э"/>
      <sheetName val="Комментарии"/>
      <sheetName val="et_union"/>
      <sheetName val="TEHSHEET"/>
      <sheetName val="REESTR"/>
      <sheetName val="23"/>
      <sheetName val="Заголовок"/>
      <sheetName val="Заголовок2"/>
    </sheetNames>
    <sheetDataSet>
      <sheetData sheetId="0"/>
      <sheetData sheetId="1" refreshError="1"/>
      <sheetData sheetId="2"/>
      <sheetData sheetId="3"/>
      <sheetData sheetId="4"/>
      <sheetData sheetId="5"/>
      <sheetData sheetId="6"/>
      <sheetData sheetId="7"/>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refreshError="1">
        <row r="2">
          <cell r="Q2" t="str">
            <v>В целом по ВС</v>
          </cell>
        </row>
        <row r="3">
          <cell r="Q3" t="str">
            <v>Водозабор и очистка</v>
          </cell>
        </row>
        <row r="4">
          <cell r="Q4" t="str">
            <v>Транспортировка</v>
          </cell>
        </row>
        <row r="5">
          <cell r="Q5" t="str">
            <v>Сети</v>
          </cell>
        </row>
      </sheetData>
      <sheetData sheetId="29" refreshError="1">
        <row r="2">
          <cell r="X2" t="str">
            <v>Азовское</v>
          </cell>
        </row>
        <row r="3">
          <cell r="X3" t="str">
            <v>Александровское</v>
          </cell>
        </row>
        <row r="4">
          <cell r="X4" t="str">
            <v>Алексеевское</v>
          </cell>
        </row>
        <row r="5">
          <cell r="X5" t="str">
            <v>Алексее-Тенгинское</v>
          </cell>
        </row>
        <row r="6">
          <cell r="X6" t="str">
            <v>Анастасиевское</v>
          </cell>
        </row>
        <row r="7">
          <cell r="X7" t="str">
            <v>Архангельское</v>
          </cell>
        </row>
        <row r="8">
          <cell r="X8" t="str">
            <v>Атаманское</v>
          </cell>
        </row>
        <row r="9">
          <cell r="X9" t="str">
            <v>Ахметовское</v>
          </cell>
        </row>
        <row r="10">
          <cell r="X10" t="str">
            <v>Ахтанизовское</v>
          </cell>
        </row>
        <row r="11">
          <cell r="X11" t="str">
            <v>Ахтарское</v>
          </cell>
        </row>
        <row r="12">
          <cell r="X12" t="str">
            <v>Ачуевское</v>
          </cell>
        </row>
        <row r="13">
          <cell r="X13" t="str">
            <v>Батуринское</v>
          </cell>
        </row>
        <row r="14">
          <cell r="X14" t="str">
            <v>Безводное</v>
          </cell>
        </row>
        <row r="15">
          <cell r="X15" t="str">
            <v>Бейсугское</v>
          </cell>
        </row>
        <row r="16">
          <cell r="X16" t="str">
            <v>Бейсужекское</v>
          </cell>
        </row>
        <row r="17">
          <cell r="X17" t="str">
            <v>Белоглинское</v>
          </cell>
        </row>
        <row r="18">
          <cell r="X18" t="str">
            <v>Белохуторское</v>
          </cell>
        </row>
        <row r="19">
          <cell r="X19" t="str">
            <v>Беноковское</v>
          </cell>
        </row>
        <row r="20">
          <cell r="X20" t="str">
            <v>Березанское</v>
          </cell>
        </row>
        <row r="21">
          <cell r="X21" t="str">
            <v>Бесленеевское</v>
          </cell>
        </row>
        <row r="22">
          <cell r="X22" t="str">
            <v>Бесскорбненское</v>
          </cell>
        </row>
        <row r="23">
          <cell r="X23" t="str">
            <v>Бжедуховское</v>
          </cell>
        </row>
        <row r="24">
          <cell r="X24" t="str">
            <v>Благодарненское</v>
          </cell>
        </row>
        <row r="25">
          <cell r="X25" t="str">
            <v>Бойкопонурское</v>
          </cell>
        </row>
        <row r="26">
          <cell r="X26" t="str">
            <v>Большебейсугское</v>
          </cell>
        </row>
        <row r="27">
          <cell r="X27" t="str">
            <v>Бородинское</v>
          </cell>
        </row>
        <row r="28">
          <cell r="X28" t="str">
            <v>Братковское</v>
          </cell>
        </row>
        <row r="29">
          <cell r="X29" t="str">
            <v>Братское</v>
          </cell>
        </row>
        <row r="30">
          <cell r="X30" t="str">
            <v>Бриньковское</v>
          </cell>
        </row>
        <row r="31">
          <cell r="X31" t="str">
            <v>Брюховецкое</v>
          </cell>
        </row>
        <row r="32">
          <cell r="X32" t="str">
            <v>Бузиновское</v>
          </cell>
        </row>
        <row r="33">
          <cell r="X33" t="str">
            <v>Бураковское</v>
          </cell>
        </row>
        <row r="34">
          <cell r="X34" t="str">
            <v>Ванновское</v>
          </cell>
        </row>
        <row r="35">
          <cell r="X35" t="str">
            <v>Варениковское</v>
          </cell>
        </row>
        <row r="36">
          <cell r="X36" t="str">
            <v>Васюринское</v>
          </cell>
        </row>
        <row r="37">
          <cell r="X37" t="str">
            <v>Вельяминовское</v>
          </cell>
        </row>
        <row r="38">
          <cell r="X38" t="str">
            <v>Венцы-Заря</v>
          </cell>
        </row>
        <row r="39">
          <cell r="X39" t="str">
            <v>Верхнекубанское</v>
          </cell>
        </row>
        <row r="40">
          <cell r="X40" t="str">
            <v>Веселовское</v>
          </cell>
        </row>
        <row r="41">
          <cell r="X41" t="str">
            <v>Вимовское</v>
          </cell>
        </row>
        <row r="42">
          <cell r="X42" t="str">
            <v>Владимирское</v>
          </cell>
        </row>
        <row r="43">
          <cell r="X43" t="str">
            <v>Воздвиженское</v>
          </cell>
        </row>
        <row r="44">
          <cell r="X44" t="str">
            <v>Вознесенское</v>
          </cell>
        </row>
        <row r="45">
          <cell r="X45" t="str">
            <v>Вольненское</v>
          </cell>
        </row>
        <row r="46">
          <cell r="X46" t="str">
            <v>Воронежское</v>
          </cell>
        </row>
        <row r="47">
          <cell r="X47" t="str">
            <v>Восточное</v>
          </cell>
        </row>
        <row r="48">
          <cell r="X48" t="str">
            <v>Выселковское</v>
          </cell>
        </row>
        <row r="49">
          <cell r="X49" t="str">
            <v>Вышестеблиевское</v>
          </cell>
        </row>
        <row r="50">
          <cell r="X50" t="str">
            <v>Газырское</v>
          </cell>
        </row>
        <row r="51">
          <cell r="X51" t="str">
            <v>Геймановское</v>
          </cell>
        </row>
        <row r="52">
          <cell r="X52" t="str">
            <v>Георгиевское</v>
          </cell>
        </row>
        <row r="53">
          <cell r="X53" t="str">
            <v>Гирейское</v>
          </cell>
        </row>
        <row r="54">
          <cell r="X54" t="str">
            <v>Глафировское</v>
          </cell>
        </row>
        <row r="55">
          <cell r="X55" t="str">
            <v>Глебовское</v>
          </cell>
        </row>
        <row r="56">
          <cell r="X56" t="str">
            <v>Голубая Нива</v>
          </cell>
        </row>
        <row r="57">
          <cell r="X57" t="str">
            <v>Голубицкое</v>
          </cell>
        </row>
        <row r="58">
          <cell r="X58" t="str">
            <v>город Абинск</v>
          </cell>
        </row>
        <row r="59">
          <cell r="X59" t="str">
            <v>город Анапа</v>
          </cell>
        </row>
        <row r="60">
          <cell r="X60" t="str">
            <v>город Апшеронск</v>
          </cell>
        </row>
        <row r="61">
          <cell r="X61" t="str">
            <v>Город Армавир</v>
          </cell>
        </row>
        <row r="62">
          <cell r="X62" t="str">
            <v>город Белореченск</v>
          </cell>
        </row>
        <row r="63">
          <cell r="X63" t="str">
            <v>город Геленджик</v>
          </cell>
        </row>
        <row r="64">
          <cell r="X64" t="str">
            <v>Город Горячий Ключ</v>
          </cell>
        </row>
        <row r="65">
          <cell r="X65" t="str">
            <v>город Гулькевичи</v>
          </cell>
        </row>
        <row r="66">
          <cell r="X66" t="str">
            <v>Город Ейск</v>
          </cell>
        </row>
        <row r="67">
          <cell r="X67" t="str">
            <v>город Кореновск</v>
          </cell>
        </row>
        <row r="68">
          <cell r="X68" t="str">
            <v>Город Краснодар</v>
          </cell>
        </row>
        <row r="69">
          <cell r="X69" t="str">
            <v>Город Кропоткин</v>
          </cell>
        </row>
        <row r="70">
          <cell r="X70" t="str">
            <v>город Курганинск</v>
          </cell>
        </row>
        <row r="71">
          <cell r="X71" t="str">
            <v>город Лабинск</v>
          </cell>
        </row>
        <row r="72">
          <cell r="X72" t="str">
            <v>город Новокубанск</v>
          </cell>
        </row>
        <row r="73">
          <cell r="X73" t="str">
            <v>Город Новороссийск</v>
          </cell>
        </row>
        <row r="74">
          <cell r="X74" t="str">
            <v>город Приморско-Ахтарск</v>
          </cell>
        </row>
        <row r="75">
          <cell r="X75" t="str">
            <v>город Славянск-на-Кубани</v>
          </cell>
        </row>
        <row r="76">
          <cell r="X76" t="str">
            <v>город Темрюк</v>
          </cell>
        </row>
        <row r="77">
          <cell r="X77" t="str">
            <v>город Тимашевск</v>
          </cell>
        </row>
        <row r="78">
          <cell r="X78" t="str">
            <v>Город Тихорецк</v>
          </cell>
        </row>
        <row r="79">
          <cell r="X79" t="str">
            <v>Город Туапсе</v>
          </cell>
        </row>
        <row r="80">
          <cell r="X80" t="str">
            <v>город Усть-Лабинск</v>
          </cell>
        </row>
        <row r="81">
          <cell r="X81" t="str">
            <v>город Хадыженск</v>
          </cell>
        </row>
        <row r="82">
          <cell r="X82" t="str">
            <v>Город-курорт Сочи</v>
          </cell>
        </row>
        <row r="83">
          <cell r="X83" t="str">
            <v>Горькобалковское</v>
          </cell>
        </row>
        <row r="84">
          <cell r="X84" t="str">
            <v>Гривенское</v>
          </cell>
        </row>
        <row r="85">
          <cell r="X85" t="str">
            <v>Григорьевское</v>
          </cell>
        </row>
        <row r="86">
          <cell r="X86" t="str">
            <v>Гришковское</v>
          </cell>
        </row>
        <row r="87">
          <cell r="X87" t="str">
            <v>Двубратское</v>
          </cell>
        </row>
        <row r="88">
          <cell r="X88" t="str">
            <v>Дербентское</v>
          </cell>
        </row>
        <row r="89">
          <cell r="X89" t="str">
            <v>Джубгское</v>
          </cell>
        </row>
        <row r="90">
          <cell r="X90" t="str">
            <v>Джумайловское</v>
          </cell>
        </row>
        <row r="91">
          <cell r="X91" t="str">
            <v>Динское</v>
          </cell>
        </row>
        <row r="92">
          <cell r="X92" t="str">
            <v>Дмитриевское</v>
          </cell>
        </row>
        <row r="93">
          <cell r="X93" t="str">
            <v>Днепровское</v>
          </cell>
        </row>
        <row r="94">
          <cell r="X94" t="str">
            <v>Должанское</v>
          </cell>
        </row>
        <row r="95">
          <cell r="X95" t="str">
            <v>Дружненское</v>
          </cell>
        </row>
        <row r="96">
          <cell r="X96" t="str">
            <v>Дядьковское</v>
          </cell>
        </row>
        <row r="97">
          <cell r="X97" t="str">
            <v>Ейское</v>
          </cell>
        </row>
        <row r="98">
          <cell r="X98" t="str">
            <v>Ейскоукрепленское</v>
          </cell>
        </row>
        <row r="99">
          <cell r="X99" t="str">
            <v>Екатериновское</v>
          </cell>
        </row>
        <row r="100">
          <cell r="X100" t="str">
            <v>Еремизино-Борисовское</v>
          </cell>
        </row>
        <row r="101">
          <cell r="X101" t="str">
            <v>Железное</v>
          </cell>
        </row>
        <row r="102">
          <cell r="X102" t="str">
            <v>Журавское</v>
          </cell>
        </row>
        <row r="103">
          <cell r="X103" t="str">
            <v>Забойское</v>
          </cell>
        </row>
        <row r="104">
          <cell r="X104" t="str">
            <v>Западное</v>
          </cell>
        </row>
        <row r="105">
          <cell r="X105" t="str">
            <v>Запорожское</v>
          </cell>
        </row>
        <row r="106">
          <cell r="X106" t="str">
            <v>Зассовское</v>
          </cell>
        </row>
        <row r="107">
          <cell r="X107" t="str">
            <v>Ивановское</v>
          </cell>
        </row>
        <row r="108">
          <cell r="X108" t="str">
            <v>Ильинское</v>
          </cell>
        </row>
        <row r="109">
          <cell r="X109" t="str">
            <v>им М Горького</v>
          </cell>
        </row>
        <row r="110">
          <cell r="X110" t="str">
            <v>Ирклиевское</v>
          </cell>
        </row>
        <row r="111">
          <cell r="X111" t="str">
            <v>Кабардинское</v>
          </cell>
        </row>
        <row r="112">
          <cell r="X112" t="str">
            <v>Кавказское</v>
          </cell>
        </row>
        <row r="113">
          <cell r="X113" t="str">
            <v>Казанское</v>
          </cell>
        </row>
        <row r="114">
          <cell r="X114" t="str">
            <v>Каладжинское</v>
          </cell>
        </row>
        <row r="115">
          <cell r="X115" t="str">
            <v>Калининское</v>
          </cell>
        </row>
        <row r="116">
          <cell r="X116" t="str">
            <v>Калниболотское</v>
          </cell>
        </row>
        <row r="117">
          <cell r="X117" t="str">
            <v>Калужское</v>
          </cell>
        </row>
        <row r="118">
          <cell r="X118" t="str">
            <v>Камышеватское</v>
          </cell>
        </row>
        <row r="119">
          <cell r="X119" t="str">
            <v>Каневское</v>
          </cell>
        </row>
        <row r="120">
          <cell r="X120" t="str">
            <v>Канеловское</v>
          </cell>
        </row>
        <row r="121">
          <cell r="X121" t="str">
            <v>Киевское</v>
          </cell>
        </row>
        <row r="122">
          <cell r="X122" t="str">
            <v>Кировское</v>
          </cell>
        </row>
        <row r="123">
          <cell r="X123" t="str">
            <v>Кирпильское</v>
          </cell>
        </row>
        <row r="124">
          <cell r="X124" t="str">
            <v>Кисляковское</v>
          </cell>
        </row>
        <row r="125">
          <cell r="X125" t="str">
            <v>Ковалевское</v>
          </cell>
        </row>
        <row r="126">
          <cell r="X126" t="str">
            <v>Комсомольское</v>
          </cell>
        </row>
        <row r="127">
          <cell r="X127" t="str">
            <v>Коноковское</v>
          </cell>
        </row>
        <row r="128">
          <cell r="X128" t="str">
            <v>Константиновское</v>
          </cell>
        </row>
        <row r="129">
          <cell r="X129" t="str">
            <v>Копанское</v>
          </cell>
        </row>
        <row r="130">
          <cell r="X130" t="str">
            <v>Коржевское</v>
          </cell>
        </row>
        <row r="131">
          <cell r="X131" t="str">
            <v>Коржовское</v>
          </cell>
        </row>
        <row r="132">
          <cell r="X132" t="str">
            <v>Костромское</v>
          </cell>
        </row>
        <row r="133">
          <cell r="X133" t="str">
            <v>Красноармейское</v>
          </cell>
        </row>
        <row r="134">
          <cell r="X134" t="str">
            <v>Красногвардейское</v>
          </cell>
        </row>
        <row r="135">
          <cell r="X135" t="str">
            <v>Краснокутское</v>
          </cell>
        </row>
        <row r="136">
          <cell r="X136" t="str">
            <v>Краснополянское</v>
          </cell>
        </row>
        <row r="137">
          <cell r="X137" t="str">
            <v>Красносельское</v>
          </cell>
        </row>
        <row r="138">
          <cell r="X138" t="str">
            <v>Краснострельское</v>
          </cell>
        </row>
        <row r="139">
          <cell r="X139" t="str">
            <v>Крупское</v>
          </cell>
        </row>
        <row r="140">
          <cell r="X140" t="str">
            <v>Крутое</v>
          </cell>
        </row>
        <row r="141">
          <cell r="X141" t="str">
            <v>Крыловское</v>
          </cell>
        </row>
        <row r="142">
          <cell r="X142" t="str">
            <v>Крымское городское поселение</v>
          </cell>
        </row>
        <row r="143">
          <cell r="X143" t="str">
            <v>Кубанец</v>
          </cell>
        </row>
        <row r="144">
          <cell r="X144" t="str">
            <v>Кубанское</v>
          </cell>
        </row>
        <row r="145">
          <cell r="X145" t="str">
            <v>Кубанскостепное</v>
          </cell>
        </row>
        <row r="146">
          <cell r="X146" t="str">
            <v>Кубань</v>
          </cell>
        </row>
        <row r="147">
          <cell r="X147" t="str">
            <v>Куйбышевское</v>
          </cell>
        </row>
        <row r="148">
          <cell r="X148" t="str">
            <v>Куликовское</v>
          </cell>
        </row>
        <row r="149">
          <cell r="X149" t="str">
            <v>Кургоковское</v>
          </cell>
        </row>
        <row r="150">
          <cell r="X150" t="str">
            <v>Куринское</v>
          </cell>
        </row>
        <row r="151">
          <cell r="X151" t="str">
            <v>Курчанское</v>
          </cell>
        </row>
        <row r="152">
          <cell r="X152" t="str">
            <v>Кухаривское</v>
          </cell>
        </row>
        <row r="153">
          <cell r="X153" t="str">
            <v>Кущевское</v>
          </cell>
        </row>
        <row r="154">
          <cell r="X154" t="str">
            <v>Ладожское</v>
          </cell>
        </row>
        <row r="155">
          <cell r="X155" t="str">
            <v>Ленинградское</v>
          </cell>
        </row>
        <row r="156">
          <cell r="X156" t="str">
            <v>Ленинское</v>
          </cell>
        </row>
        <row r="157">
          <cell r="X157" t="str">
            <v>Ловлинское</v>
          </cell>
        </row>
        <row r="158">
          <cell r="X158" t="str">
            <v>Лосевское</v>
          </cell>
        </row>
        <row r="159">
          <cell r="X159" t="str">
            <v>Львовское</v>
          </cell>
        </row>
        <row r="160">
          <cell r="X160" t="str">
            <v>Маевское</v>
          </cell>
        </row>
        <row r="161">
          <cell r="X161" t="str">
            <v>Маламинское</v>
          </cell>
        </row>
        <row r="162">
          <cell r="X162" t="str">
            <v>Малотенгинское</v>
          </cell>
        </row>
        <row r="163">
          <cell r="X163" t="str">
            <v>Марьинское</v>
          </cell>
        </row>
        <row r="164">
          <cell r="X164" t="str">
            <v>Марьянское</v>
          </cell>
        </row>
        <row r="165">
          <cell r="X165" t="str">
            <v>Махошевское</v>
          </cell>
        </row>
        <row r="166">
          <cell r="X166" t="str">
            <v>Маякское</v>
          </cell>
        </row>
        <row r="167">
          <cell r="X167" t="str">
            <v>Медведовское</v>
          </cell>
        </row>
        <row r="168">
          <cell r="X168" t="str">
            <v>Мерчанское</v>
          </cell>
        </row>
        <row r="169">
          <cell r="X169" t="str">
            <v>Мингрельское</v>
          </cell>
        </row>
        <row r="170">
          <cell r="X170" t="str">
            <v>Мирское</v>
          </cell>
        </row>
        <row r="171">
          <cell r="X171" t="str">
            <v>Михайловское</v>
          </cell>
        </row>
        <row r="172">
          <cell r="X172" t="str">
            <v>Мичуринское</v>
          </cell>
        </row>
        <row r="173">
          <cell r="X173" t="str">
            <v>Молдаванское</v>
          </cell>
        </row>
        <row r="174">
          <cell r="X174" t="str">
            <v>Моревское</v>
          </cell>
        </row>
        <row r="175">
          <cell r="X175" t="str">
            <v>Небугское</v>
          </cell>
        </row>
        <row r="176">
          <cell r="X176" t="str">
            <v>Незаймановское</v>
          </cell>
        </row>
        <row r="177">
          <cell r="X177" t="str">
            <v>Незамаевское</v>
          </cell>
        </row>
        <row r="178">
          <cell r="X178" t="str">
            <v>Некрасовское</v>
          </cell>
        </row>
        <row r="179">
          <cell r="X179" t="str">
            <v>Нижнебаканское</v>
          </cell>
        </row>
        <row r="180">
          <cell r="X180" t="str">
            <v>Николаевское</v>
          </cell>
        </row>
        <row r="181">
          <cell r="X181" t="str">
            <v>Николенское</v>
          </cell>
        </row>
        <row r="182">
          <cell r="X182" t="str">
            <v>Новоалексеевское</v>
          </cell>
        </row>
        <row r="183">
          <cell r="X183" t="str">
            <v>Новобейсугское</v>
          </cell>
        </row>
        <row r="184">
          <cell r="X184" t="str">
            <v>Новоберезанское</v>
          </cell>
        </row>
        <row r="185">
          <cell r="X185" t="str">
            <v>Нововеличковское</v>
          </cell>
        </row>
        <row r="186">
          <cell r="X186" t="str">
            <v>Нововладимировское</v>
          </cell>
        </row>
        <row r="187">
          <cell r="X187" t="str">
            <v>Новодеревянковское</v>
          </cell>
        </row>
        <row r="188">
          <cell r="X188" t="str">
            <v>Новоджерелиевское</v>
          </cell>
        </row>
        <row r="189">
          <cell r="X189" t="str">
            <v>Новодмитриевское</v>
          </cell>
        </row>
        <row r="190">
          <cell r="X190" t="str">
            <v>Новоивановское</v>
          </cell>
        </row>
        <row r="191">
          <cell r="X191" t="str">
            <v>Новокорсунское</v>
          </cell>
        </row>
        <row r="192">
          <cell r="X192" t="str">
            <v>Новолабинское</v>
          </cell>
        </row>
        <row r="193">
          <cell r="X193" t="str">
            <v>Новоленинское</v>
          </cell>
        </row>
        <row r="194">
          <cell r="X194" t="str">
            <v>Новолеушковское</v>
          </cell>
        </row>
        <row r="195">
          <cell r="X195" t="str">
            <v>Новомалороссийское</v>
          </cell>
        </row>
        <row r="196">
          <cell r="X196" t="str">
            <v>Новоминское</v>
          </cell>
        </row>
        <row r="197">
          <cell r="X197" t="str">
            <v>Новомихайловское</v>
          </cell>
        </row>
        <row r="198">
          <cell r="X198" t="str">
            <v>Новомышастовское</v>
          </cell>
        </row>
        <row r="199">
          <cell r="X199" t="str">
            <v>Новониколаевское</v>
          </cell>
        </row>
        <row r="200">
          <cell r="X200" t="str">
            <v>Новопавловское</v>
          </cell>
        </row>
        <row r="201">
          <cell r="X201" t="str">
            <v>Новопашковское</v>
          </cell>
        </row>
        <row r="202">
          <cell r="X202" t="str">
            <v>Новопетровское</v>
          </cell>
        </row>
        <row r="203">
          <cell r="X203" t="str">
            <v>Новопластуновское</v>
          </cell>
        </row>
        <row r="204">
          <cell r="X204" t="str">
            <v>Новоплатнировское</v>
          </cell>
        </row>
        <row r="205">
          <cell r="X205" t="str">
            <v>Новопокровское</v>
          </cell>
        </row>
        <row r="206">
          <cell r="X206" t="str">
            <v>Новополянское</v>
          </cell>
        </row>
        <row r="207">
          <cell r="X207" t="str">
            <v>Новорождественское</v>
          </cell>
        </row>
        <row r="208">
          <cell r="X208" t="str">
            <v>Новосельское</v>
          </cell>
        </row>
        <row r="209">
          <cell r="X209" t="str">
            <v>Новосергиевское</v>
          </cell>
        </row>
        <row r="210">
          <cell r="X210" t="str">
            <v>Новотаманское</v>
          </cell>
        </row>
        <row r="211">
          <cell r="X211" t="str">
            <v>Новотитаровское</v>
          </cell>
        </row>
        <row r="212">
          <cell r="X212" t="str">
            <v>Новоукраинское</v>
          </cell>
        </row>
        <row r="213">
          <cell r="X213" t="str">
            <v>Новоуманское</v>
          </cell>
        </row>
        <row r="214">
          <cell r="X214" t="str">
            <v>Новощербиновское</v>
          </cell>
        </row>
        <row r="215">
          <cell r="X215" t="str">
            <v>Новоясенское</v>
          </cell>
        </row>
        <row r="216">
          <cell r="X216" t="str">
            <v>Образцовое</v>
          </cell>
        </row>
        <row r="217">
          <cell r="X217" t="str">
            <v>Октябрьское</v>
          </cell>
        </row>
        <row r="218">
          <cell r="X218" t="str">
            <v>Ольгинское</v>
          </cell>
        </row>
        <row r="219">
          <cell r="X219" t="str">
            <v>Отрадненское</v>
          </cell>
        </row>
        <row r="220">
          <cell r="X220" t="str">
            <v>Отрадо-Кубанское</v>
          </cell>
        </row>
        <row r="221">
          <cell r="X221" t="str">
            <v>Отрадо-Ольгинское</v>
          </cell>
        </row>
        <row r="222">
          <cell r="X222" t="str">
            <v>Павловское</v>
          </cell>
        </row>
        <row r="223">
          <cell r="X223" t="str">
            <v>Парковское</v>
          </cell>
        </row>
        <row r="224">
          <cell r="X224" t="str">
            <v>Первомайское</v>
          </cell>
        </row>
        <row r="225">
          <cell r="X225" t="str">
            <v>Первореченское</v>
          </cell>
        </row>
        <row r="226">
          <cell r="X226" t="str">
            <v>Первосинюхинское</v>
          </cell>
        </row>
        <row r="227">
          <cell r="X227" t="str">
            <v>Передовское</v>
          </cell>
        </row>
        <row r="228">
          <cell r="X228" t="str">
            <v>Переправненское</v>
          </cell>
        </row>
        <row r="229">
          <cell r="X229" t="str">
            <v>Переясловское</v>
          </cell>
        </row>
        <row r="230">
          <cell r="X230" t="str">
            <v>Песчаное</v>
          </cell>
        </row>
        <row r="231">
          <cell r="X231" t="str">
            <v>Петровское</v>
          </cell>
        </row>
        <row r="232">
          <cell r="X232" t="str">
            <v>Петропавловское</v>
          </cell>
        </row>
        <row r="233">
          <cell r="X233" t="str">
            <v>Пластуновское</v>
          </cell>
        </row>
        <row r="234">
          <cell r="X234" t="str">
            <v>Платнировское</v>
          </cell>
        </row>
        <row r="235">
          <cell r="X235" t="str">
            <v>Покровское</v>
          </cell>
        </row>
        <row r="236">
          <cell r="X236" t="str">
            <v>Полтавское</v>
          </cell>
        </row>
        <row r="237">
          <cell r="X237" t="str">
            <v>Полтавченское</v>
          </cell>
        </row>
        <row r="238">
          <cell r="X238" t="str">
            <v>Попутненское</v>
          </cell>
        </row>
        <row r="239">
          <cell r="X239" t="str">
            <v>Поселковое</v>
          </cell>
        </row>
        <row r="240">
          <cell r="X240" t="str">
            <v>поселок городского типа Афипский</v>
          </cell>
        </row>
      </sheetData>
      <sheetData sheetId="30"/>
      <sheetData sheetId="31"/>
      <sheetData sheetId="32"/>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частн 3 кв. (3)"/>
      <sheetName val="свод частнк"/>
      <sheetName val="частн4кв"/>
      <sheetName val="частн 3 кв. (2)"/>
      <sheetName val="частн 3 кв."/>
      <sheetName val="част 2кв"/>
      <sheetName val="частн 1кв. 2000г."/>
      <sheetName val="fes"/>
      <sheetName val="-Геолог частники"/>
    </sheetNames>
    <sheetDataSet>
      <sheetData sheetId="0"/>
      <sheetData sheetId="1"/>
      <sheetData sheetId="2">
        <row r="11">
          <cell r="AP11">
            <v>0.94159999999999999</v>
          </cell>
        </row>
      </sheetData>
      <sheetData sheetId="3"/>
      <sheetData sheetId="4">
        <row r="10">
          <cell r="AI10">
            <v>0.6341</v>
          </cell>
        </row>
      </sheetData>
      <sheetData sheetId="5"/>
      <sheetData sheetId="6"/>
      <sheetData sheetId="7" refreshError="1"/>
      <sheetData sheetId="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23"/>
      <sheetName val="1"/>
      <sheetName val="REESTR"/>
      <sheetName val="Проверка"/>
      <sheetName val="Файлы"/>
      <sheetName val="Ошибки загрузки"/>
      <sheetName val="TEHSHEET"/>
      <sheetName val="Заголовок2"/>
      <sheetName val="Заголовок"/>
      <sheetName val="Инструкция"/>
    </sheetNames>
    <sheetDataSet>
      <sheetData sheetId="0"/>
      <sheetData sheetId="1" refreshError="1"/>
      <sheetData sheetId="2">
        <row r="2">
          <cell r="X2" t="str">
            <v>Вулканное сельское поселение</v>
          </cell>
        </row>
      </sheetData>
      <sheetData sheetId="3" refreshError="1"/>
      <sheetData sheetId="4">
        <row r="1">
          <cell r="B1" t="str">
            <v>В указанной папке файлов не найдено!!!</v>
          </cell>
        </row>
      </sheetData>
      <sheetData sheetId="5" refreshError="1"/>
      <sheetData sheetId="6">
        <row r="1">
          <cell r="B1" t="str">
            <v>да</v>
          </cell>
          <cell r="D1" t="str">
            <v>Передача+Сбыт</v>
          </cell>
          <cell r="H1" t="str">
            <v>Уголь</v>
          </cell>
        </row>
        <row r="2">
          <cell r="B2" t="str">
            <v>нет</v>
          </cell>
          <cell r="D2" t="str">
            <v>Передача</v>
          </cell>
          <cell r="H2" t="str">
            <v>Газ природный</v>
          </cell>
        </row>
        <row r="3">
          <cell r="D3" t="str">
            <v>производство (комбинированная выработка)+передача+сбыт</v>
          </cell>
          <cell r="H3" t="str">
            <v>Газ сжиженный</v>
          </cell>
        </row>
        <row r="4">
          <cell r="D4" t="str">
            <v>производство (комбинированная выработка)+передача</v>
          </cell>
          <cell r="H4" t="str">
            <v>Мазут</v>
          </cell>
        </row>
        <row r="5">
          <cell r="D5" t="str">
            <v>производство (комбинированная выработка)+сбыт</v>
          </cell>
          <cell r="H5" t="str">
            <v>Дизельное топливо</v>
          </cell>
        </row>
        <row r="6">
          <cell r="D6" t="str">
            <v>производство (комбинированная выработка)</v>
          </cell>
        </row>
        <row r="7">
          <cell r="D7" t="str">
            <v>производство (некомбинированная выработка)+передача+сбыт</v>
          </cell>
        </row>
        <row r="8">
          <cell r="D8" t="str">
            <v>производство (некомбинированная выработка)+передача</v>
          </cell>
        </row>
        <row r="9">
          <cell r="D9" t="str">
            <v>производство (некомбинированная выработка)+сбыт</v>
          </cell>
        </row>
        <row r="10">
          <cell r="D10" t="str">
            <v>производство (некомбинированная выработка)</v>
          </cell>
        </row>
      </sheetData>
      <sheetData sheetId="7"/>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Ф-53 1кв02 скорр"/>
      <sheetName val="УФ-53 1кв 2002 факт "/>
      <sheetName val="УФ-53 2кв02 скорр"/>
      <sheetName val="УФ-53 3кв02скорр"/>
      <sheetName val="УФ-53 4кв02 скорр"/>
      <sheetName val="УФ-53 2002 всего"/>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ид для табл.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мар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ПОСЭ (январь)"/>
      <sheetName val="рост.зп"/>
      <sheetName val="Выпадающие списки"/>
      <sheetName val="ДЗО"/>
      <sheetName val="месяц"/>
      <sheetName val="1квартал"/>
      <sheetName val="6мес"/>
      <sheetName val="9мес"/>
      <sheetName val="12мес"/>
      <sheetName val="Заголовок"/>
      <sheetName val="_FES"/>
      <sheetName val="Tier1"/>
      <sheetName val="Ком потери"/>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Позиция"/>
      <sheetName val="Контроль"/>
      <sheetName val="Отопление"/>
      <sheetName val="постоянные затраты"/>
      <sheetName val="Прил.6 Отчислени соц обесп"/>
      <sheetName val="Ставка С1"/>
      <sheetName val="кол-во 2016"/>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диаграммы"/>
      <sheetName val="анализ"/>
      <sheetName val="коммерческие"/>
      <sheetName val="общехозяйственные"/>
      <sheetName val="ИП"/>
      <sheetName val="прочие"/>
      <sheetName val="ФОТ"/>
      <sheetName val="ПМЗ"/>
      <sheetName val="УУ"/>
      <sheetName val="РЕКЛАМА"/>
      <sheetName val="Лист3"/>
      <sheetName val="БДДС"/>
      <sheetName val="P&amp;L"/>
      <sheetName val="BS"/>
      <sheetName val="Баланс"/>
      <sheetName val="Пояснительная записка"/>
      <sheetName val="осн."/>
      <sheetName val="К отчету"/>
      <sheetName val="дайдж"/>
      <sheetName val="рекр а"/>
      <sheetName val="рекр б."/>
      <sheetName val="ра"/>
      <sheetName val="Параметры"/>
      <sheetName val="Данные (2000...)"/>
      <sheetName val="Рекомендуемые"/>
      <sheetName val="Результаты"/>
      <sheetName val="Регламент"/>
      <sheetName val="Анализ (2)"/>
      <sheetName val="ОТЧЕТ МК"/>
      <sheetName val="Список ЦФО"/>
      <sheetName val="Пояснительная_записка"/>
      <sheetName val="TECHSHEET"/>
      <sheetName val="частн 3 кв."/>
      <sheetName val="частн4кв"/>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48">
          <cell r="B148">
            <v>1</v>
          </cell>
        </row>
        <row r="153">
          <cell r="B153">
            <v>1</v>
          </cell>
        </row>
        <row r="158">
          <cell r="F158">
            <v>0</v>
          </cell>
        </row>
        <row r="159">
          <cell r="F159">
            <v>8</v>
          </cell>
        </row>
        <row r="163">
          <cell r="B163" t="b">
            <v>1</v>
          </cell>
        </row>
      </sheetData>
      <sheetData sheetId="28" refreshError="1"/>
      <sheetData sheetId="29" refreshError="1"/>
      <sheetData sheetId="30" refreshError="1"/>
      <sheetData sheetId="3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ТЭ в паре"/>
      <sheetName val="Отпуск ТЭ в гор воде"/>
      <sheetName val="Проверка"/>
      <sheetName val="AllSheetsInThisWorkbook"/>
      <sheetName val="Statistic"/>
      <sheetName val="modProv"/>
      <sheetName val="modUpdTemplMain"/>
      <sheetName val="REESTR_ORG"/>
      <sheetName val="REESTR_FILTERED"/>
      <sheetName val="REESTR_MO"/>
      <sheetName val="TEHSHEET"/>
      <sheetName val="modfrmReestr"/>
      <sheetName val="modCommandButton"/>
      <sheetName val="modReestr"/>
      <sheetName val="modClassifierValidate"/>
    </sheetNames>
    <sheetDataSet>
      <sheetData sheetId="0">
        <row r="3">
          <cell r="B3" t="str">
            <v>Версия 2.0</v>
          </cell>
        </row>
      </sheetData>
      <sheetData sheetId="1" refreshError="1"/>
      <sheetData sheetId="2" refreshError="1"/>
      <sheetData sheetId="3" refreshError="1"/>
      <sheetData sheetId="4">
        <row r="30">
          <cell r="F30" t="str">
            <v>Подкопаев Алексей Вениаминович</v>
          </cell>
        </row>
      </sheetData>
      <sheetData sheetId="5" refreshError="1"/>
      <sheetData sheetId="6" refreshError="1"/>
      <sheetData sheetId="7">
        <row r="13">
          <cell r="H13">
            <v>3.1678900000000003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2">
          <cell r="D2" t="str">
            <v>Алеутский муниципальный район</v>
          </cell>
        </row>
        <row r="3">
          <cell r="D3" t="str">
            <v>Быстринский муниципальный район</v>
          </cell>
        </row>
        <row r="4">
          <cell r="D4" t="str">
            <v>Город Вилючинск</v>
          </cell>
        </row>
        <row r="5">
          <cell r="D5" t="str">
            <v>Город Петропавловск-Камчатский</v>
          </cell>
        </row>
        <row r="6">
          <cell r="D6" t="str">
            <v>Елизовский муниципальный район</v>
          </cell>
        </row>
        <row r="7">
          <cell r="D7" t="str">
            <v>Карагинский муниципальный район</v>
          </cell>
        </row>
        <row r="8">
          <cell r="D8" t="str">
            <v>Мильковский муниципальный район</v>
          </cell>
        </row>
        <row r="9">
          <cell r="D9" t="str">
            <v>Олюторский муниципальный район</v>
          </cell>
        </row>
        <row r="10">
          <cell r="D10" t="str">
            <v>Пенжинский муниципальный район</v>
          </cell>
        </row>
        <row r="11">
          <cell r="D11" t="str">
            <v>Посёлок городского типа "Палана"</v>
          </cell>
        </row>
        <row r="12">
          <cell r="D12" t="str">
            <v>Соболевский муниципальный район</v>
          </cell>
        </row>
        <row r="13">
          <cell r="D13" t="str">
            <v>Тигильский муниципальный район</v>
          </cell>
        </row>
        <row r="14">
          <cell r="D14" t="str">
            <v>Усть-Большерецкий муниципальный район</v>
          </cell>
        </row>
        <row r="15">
          <cell r="D15" t="str">
            <v>Усть-Камчатский муниципальный район</v>
          </cell>
        </row>
      </sheetData>
      <sheetData sheetId="16">
        <row r="1">
          <cell r="F1" t="str">
            <v>Январь</v>
          </cell>
          <cell r="I1">
            <v>2011</v>
          </cell>
        </row>
        <row r="2">
          <cell r="F2" t="str">
            <v>Февраль</v>
          </cell>
          <cell r="I2">
            <v>2012</v>
          </cell>
        </row>
        <row r="3">
          <cell r="F3" t="str">
            <v>Март</v>
          </cell>
          <cell r="I3">
            <v>2013</v>
          </cell>
        </row>
        <row r="4">
          <cell r="F4" t="str">
            <v>Апрель</v>
          </cell>
          <cell r="I4">
            <v>2014</v>
          </cell>
        </row>
        <row r="5">
          <cell r="F5" t="str">
            <v>Май</v>
          </cell>
          <cell r="I5">
            <v>2015</v>
          </cell>
        </row>
        <row r="6">
          <cell r="F6" t="str">
            <v>Июнь</v>
          </cell>
          <cell r="I6">
            <v>2016</v>
          </cell>
        </row>
        <row r="7">
          <cell r="F7" t="str">
            <v>Июль</v>
          </cell>
          <cell r="I7">
            <v>2017</v>
          </cell>
        </row>
        <row r="8">
          <cell r="F8" t="str">
            <v>Август</v>
          </cell>
          <cell r="I8">
            <v>2018</v>
          </cell>
        </row>
        <row r="9">
          <cell r="F9" t="str">
            <v>Сентябрь</v>
          </cell>
          <cell r="I9">
            <v>2019</v>
          </cell>
        </row>
        <row r="10">
          <cell r="F10" t="str">
            <v>Октябрь</v>
          </cell>
          <cell r="I10">
            <v>2020</v>
          </cell>
        </row>
        <row r="11">
          <cell r="F11" t="str">
            <v>Ноябрь</v>
          </cell>
          <cell r="I11">
            <v>2021</v>
          </cell>
        </row>
        <row r="12">
          <cell r="F12" t="str">
            <v>Декабрь</v>
          </cell>
          <cell r="I12">
            <v>2022</v>
          </cell>
        </row>
        <row r="13">
          <cell r="F13" t="str">
            <v>Год</v>
          </cell>
          <cell r="I13">
            <v>2023</v>
          </cell>
        </row>
        <row r="14">
          <cell r="I14">
            <v>2024</v>
          </cell>
        </row>
        <row r="15">
          <cell r="I15">
            <v>2025</v>
          </cell>
        </row>
      </sheetData>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Баланс тепло"/>
      <sheetName val="Тепло - калькуляция"/>
      <sheetName val="МО"/>
    </sheetNames>
    <sheetDataSet>
      <sheetData sheetId="0"/>
      <sheetData sheetId="1"/>
      <sheetData sheetId="2"/>
      <sheetData sheetId="3">
        <row r="3">
          <cell r="E3" t="str">
            <v>Выберите регион из списка…</v>
          </cell>
        </row>
        <row r="6">
          <cell r="K6" t="str">
            <v>12 Лет Октября</v>
          </cell>
        </row>
        <row r="7">
          <cell r="K7" t="str">
            <v>Айское</v>
          </cell>
        </row>
        <row r="8">
          <cell r="K8" t="str">
            <v>Акимовское</v>
          </cell>
        </row>
        <row r="9">
          <cell r="K9" t="str">
            <v>Акуловское</v>
          </cell>
        </row>
        <row r="10">
          <cell r="K10" t="str">
            <v>Акутихинское</v>
          </cell>
        </row>
        <row r="11">
          <cell r="K11" t="str">
            <v>Алейское</v>
          </cell>
        </row>
        <row r="12">
          <cell r="K12" t="str">
            <v>Александровское</v>
          </cell>
        </row>
        <row r="13">
          <cell r="K13" t="str">
            <v>Александровское</v>
          </cell>
        </row>
        <row r="14">
          <cell r="K14" t="str">
            <v>Александровское</v>
          </cell>
        </row>
        <row r="15">
          <cell r="K15" t="str">
            <v>Алексеевское</v>
          </cell>
        </row>
        <row r="16">
          <cell r="K16" t="str">
            <v>Алексеевское</v>
          </cell>
        </row>
        <row r="17">
          <cell r="K17" t="str">
            <v>Алексеевское</v>
          </cell>
        </row>
        <row r="18">
          <cell r="K18" t="str">
            <v>Алексеевское</v>
          </cell>
        </row>
        <row r="19">
          <cell r="K19" t="str">
            <v>Аллакское</v>
          </cell>
        </row>
        <row r="20">
          <cell r="K20" t="str">
            <v>Алтайское</v>
          </cell>
        </row>
        <row r="21">
          <cell r="K21" t="str">
            <v>Алтайское</v>
          </cell>
        </row>
        <row r="22">
          <cell r="K22" t="str">
            <v>Ананьевское</v>
          </cell>
        </row>
        <row r="23">
          <cell r="K23" t="str">
            <v>Андроновское</v>
          </cell>
        </row>
        <row r="24">
          <cell r="K24" t="str">
            <v>Анисимовское</v>
          </cell>
        </row>
        <row r="25">
          <cell r="K25" t="str">
            <v>Антипинское</v>
          </cell>
        </row>
        <row r="26">
          <cell r="K26" t="str">
            <v>Антоньевское</v>
          </cell>
        </row>
        <row r="27">
          <cell r="K27" t="str">
            <v>Ануйское</v>
          </cell>
        </row>
        <row r="28">
          <cell r="K28" t="str">
            <v>Арбузовское</v>
          </cell>
        </row>
        <row r="29">
          <cell r="K29" t="str">
            <v>Асямовское</v>
          </cell>
        </row>
        <row r="30">
          <cell r="K30" t="str">
            <v>Ащегульское</v>
          </cell>
        </row>
        <row r="31">
          <cell r="K31" t="str">
            <v>Баевское</v>
          </cell>
        </row>
        <row r="32">
          <cell r="K32" t="str">
            <v>Барановское</v>
          </cell>
        </row>
        <row r="33">
          <cell r="K33" t="str">
            <v>Бастанское</v>
          </cell>
        </row>
        <row r="34">
          <cell r="K34" t="str">
            <v>Баталовское</v>
          </cell>
        </row>
        <row r="35">
          <cell r="K35" t="str">
            <v>Баюновоключевское</v>
          </cell>
        </row>
        <row r="36">
          <cell r="K36" t="str">
            <v>Баюновское</v>
          </cell>
        </row>
        <row r="37">
          <cell r="K37" t="str">
            <v>Безголосовское</v>
          </cell>
        </row>
        <row r="38">
          <cell r="K38" t="str">
            <v>Безрукавское</v>
          </cell>
        </row>
        <row r="39">
          <cell r="K39" t="str">
            <v>Беловское</v>
          </cell>
        </row>
        <row r="40">
          <cell r="K40" t="str">
            <v>Беловское</v>
          </cell>
        </row>
        <row r="41">
          <cell r="K41" t="str">
            <v>Беловское</v>
          </cell>
        </row>
        <row r="42">
          <cell r="K42" t="str">
            <v>Беловское</v>
          </cell>
        </row>
        <row r="43">
          <cell r="K43" t="str">
            <v>Белоглазовское</v>
          </cell>
        </row>
        <row r="44">
          <cell r="K44" t="str">
            <v>Белозерское</v>
          </cell>
        </row>
        <row r="45">
          <cell r="K45" t="str">
            <v>Белояровское</v>
          </cell>
        </row>
        <row r="46">
          <cell r="K46" t="str">
            <v>Береговое</v>
          </cell>
        </row>
        <row r="47">
          <cell r="K47" t="str">
            <v>Березовское</v>
          </cell>
        </row>
        <row r="48">
          <cell r="K48" t="str">
            <v>Березовское</v>
          </cell>
        </row>
        <row r="49">
          <cell r="K49" t="str">
            <v>Березовское</v>
          </cell>
        </row>
        <row r="50">
          <cell r="K50" t="str">
            <v>Березовское</v>
          </cell>
        </row>
        <row r="51">
          <cell r="K51" t="str">
            <v>Березовское</v>
          </cell>
        </row>
        <row r="52">
          <cell r="K52" t="str">
            <v>Березовское</v>
          </cell>
        </row>
        <row r="53">
          <cell r="K53" t="str">
            <v>Березовское</v>
          </cell>
        </row>
        <row r="54">
          <cell r="K54" t="str">
            <v>Березовское</v>
          </cell>
        </row>
        <row r="55">
          <cell r="K55" t="str">
            <v>Бобковское</v>
          </cell>
        </row>
        <row r="56">
          <cell r="K56" t="str">
            <v>Бобровское</v>
          </cell>
        </row>
        <row r="57">
          <cell r="K57" t="str">
            <v>Бобровское</v>
          </cell>
        </row>
        <row r="58">
          <cell r="K58" t="str">
            <v>Большекалтайское</v>
          </cell>
        </row>
        <row r="59">
          <cell r="K59" t="str">
            <v>Большепанюшевское</v>
          </cell>
        </row>
        <row r="60">
          <cell r="K60" t="str">
            <v>Большеромановское</v>
          </cell>
        </row>
        <row r="61">
          <cell r="K61" t="str">
            <v>Большеугреневское</v>
          </cell>
        </row>
        <row r="62">
          <cell r="K62" t="str">
            <v>Большешелковниковское</v>
          </cell>
        </row>
        <row r="63">
          <cell r="K63" t="str">
            <v>Борисовское</v>
          </cell>
        </row>
        <row r="64">
          <cell r="K64" t="str">
            <v>Борковское</v>
          </cell>
        </row>
        <row r="65">
          <cell r="K65" t="str">
            <v>Боровихинское</v>
          </cell>
        </row>
        <row r="66">
          <cell r="K66" t="str">
            <v>Боровлянское</v>
          </cell>
        </row>
        <row r="67">
          <cell r="K67" t="str">
            <v>Боровлянское</v>
          </cell>
        </row>
        <row r="68">
          <cell r="K68" t="str">
            <v>Боровское</v>
          </cell>
        </row>
        <row r="69">
          <cell r="K69" t="str">
            <v>Боровское</v>
          </cell>
        </row>
        <row r="70">
          <cell r="K70" t="str">
            <v>Боронское</v>
          </cell>
        </row>
        <row r="71">
          <cell r="K71" t="str">
            <v>Бор-Форпостовское</v>
          </cell>
        </row>
        <row r="72">
          <cell r="K72" t="str">
            <v>Бочкаревское</v>
          </cell>
        </row>
        <row r="73">
          <cell r="K73" t="str">
            <v>Брусенцевское</v>
          </cell>
        </row>
        <row r="74">
          <cell r="K74" t="str">
            <v>Бугрышихинское</v>
          </cell>
        </row>
        <row r="75">
          <cell r="K75" t="str">
            <v>Буканское</v>
          </cell>
        </row>
        <row r="76">
          <cell r="K76" t="str">
            <v>Буланихинское</v>
          </cell>
        </row>
        <row r="77">
          <cell r="K77" t="str">
            <v>Бурановское</v>
          </cell>
        </row>
        <row r="78">
          <cell r="K78" t="str">
            <v>Бурановское</v>
          </cell>
        </row>
        <row r="79">
          <cell r="K79" t="str">
            <v>Бурлинское</v>
          </cell>
        </row>
        <row r="80">
          <cell r="K80" t="str">
            <v>Быковское</v>
          </cell>
        </row>
        <row r="81">
          <cell r="K81" t="str">
            <v>Быстроистокское</v>
          </cell>
        </row>
        <row r="82">
          <cell r="K82" t="str">
            <v>Быстрянское</v>
          </cell>
        </row>
        <row r="83">
          <cell r="K83" t="str">
            <v>Васильчуковское</v>
          </cell>
        </row>
        <row r="84">
          <cell r="K84" t="str">
            <v>Велижанское</v>
          </cell>
        </row>
        <row r="85">
          <cell r="K85" t="str">
            <v>Верх-Аллакское</v>
          </cell>
        </row>
        <row r="86">
          <cell r="K86" t="str">
            <v>Верх-Ануйское</v>
          </cell>
        </row>
        <row r="87">
          <cell r="K87" t="str">
            <v>Верх-Бехтемирское</v>
          </cell>
        </row>
        <row r="88">
          <cell r="K88" t="str">
            <v>Верх-Бобровское</v>
          </cell>
        </row>
        <row r="89">
          <cell r="K89" t="str">
            <v>Верх-Жилинское</v>
          </cell>
        </row>
        <row r="90">
          <cell r="K90" t="str">
            <v>Верх-Камышенское</v>
          </cell>
        </row>
        <row r="91">
          <cell r="K91" t="str">
            <v>Верх-Камышенское</v>
          </cell>
        </row>
        <row r="92">
          <cell r="K92" t="str">
            <v>Верх-Катунское</v>
          </cell>
        </row>
        <row r="93">
          <cell r="K93" t="str">
            <v>Верх-Коптельское</v>
          </cell>
        </row>
        <row r="94">
          <cell r="K94" t="str">
            <v>Верх-Кучукское</v>
          </cell>
        </row>
        <row r="95">
          <cell r="K95" t="str">
            <v>Верх-Марушинское</v>
          </cell>
        </row>
        <row r="96">
          <cell r="K96" t="str">
            <v>Верх-Ненинское</v>
          </cell>
        </row>
        <row r="97">
          <cell r="K97" t="str">
            <v>Верх-Обское</v>
          </cell>
        </row>
        <row r="98">
          <cell r="K98" t="str">
            <v>Верх-Озернинское</v>
          </cell>
        </row>
        <row r="99">
          <cell r="K99" t="str">
            <v>Верх-Пайвинское</v>
          </cell>
        </row>
        <row r="100">
          <cell r="K100" t="str">
            <v>Верх-Суетское</v>
          </cell>
        </row>
        <row r="101">
          <cell r="K101" t="str">
            <v>Верх-Чуманское</v>
          </cell>
        </row>
        <row r="102">
          <cell r="K102" t="str">
            <v>Веселоярское</v>
          </cell>
        </row>
        <row r="103">
          <cell r="K103" t="str">
            <v>Ветельское</v>
          </cell>
        </row>
        <row r="104">
          <cell r="K104" t="str">
            <v>Вишневское</v>
          </cell>
        </row>
        <row r="105">
          <cell r="K105" t="str">
            <v>Воеводское</v>
          </cell>
        </row>
        <row r="106">
          <cell r="K106" t="str">
            <v>Воздвиженское</v>
          </cell>
        </row>
        <row r="107">
          <cell r="K107" t="str">
            <v>Вознесенское</v>
          </cell>
        </row>
        <row r="108">
          <cell r="K108" t="str">
            <v>Войковское</v>
          </cell>
        </row>
        <row r="109">
          <cell r="K109" t="str">
            <v>Володарское</v>
          </cell>
        </row>
        <row r="110">
          <cell r="K110" t="str">
            <v>Волчихинское</v>
          </cell>
        </row>
        <row r="111">
          <cell r="K111" t="str">
            <v>Волчно-Бурлинское</v>
          </cell>
        </row>
        <row r="112">
          <cell r="K112" t="str">
            <v>Воронихинское</v>
          </cell>
        </row>
        <row r="113">
          <cell r="K113" t="str">
            <v>Воскресенское</v>
          </cell>
        </row>
        <row r="114">
          <cell r="K114" t="str">
            <v>Востровское</v>
          </cell>
        </row>
        <row r="115">
          <cell r="K115" t="str">
            <v>Второкаменское</v>
          </cell>
        </row>
        <row r="116">
          <cell r="K116" t="str">
            <v>Вылковское</v>
          </cell>
        </row>
        <row r="117">
          <cell r="K117" t="str">
            <v>Высокогривинское</v>
          </cell>
        </row>
        <row r="118">
          <cell r="K118" t="str">
            <v>Вяткинское</v>
          </cell>
        </row>
        <row r="119">
          <cell r="K119" t="str">
            <v>Гальбштадтское</v>
          </cell>
        </row>
        <row r="120">
          <cell r="K120" t="str">
            <v>Георгиевское</v>
          </cell>
        </row>
        <row r="121">
          <cell r="K121" t="str">
            <v>Георгиевское</v>
          </cell>
        </row>
        <row r="122">
          <cell r="K122" t="str">
            <v>Гилево-Логовское</v>
          </cell>
        </row>
        <row r="123">
          <cell r="K123" t="str">
            <v>Гилевское</v>
          </cell>
        </row>
        <row r="124">
          <cell r="K124" t="str">
            <v>Гилевское</v>
          </cell>
        </row>
        <row r="125">
          <cell r="K125" t="str">
            <v>Глубоковское</v>
          </cell>
        </row>
        <row r="126">
          <cell r="K126" t="str">
            <v>Глушинское</v>
          </cell>
        </row>
        <row r="127">
          <cell r="K127" t="str">
            <v>Гляденьское</v>
          </cell>
        </row>
        <row r="128">
          <cell r="K128" t="str">
            <v>Голухинское</v>
          </cell>
        </row>
        <row r="129">
          <cell r="K129" t="str">
            <v>Гоноховское</v>
          </cell>
        </row>
        <row r="130">
          <cell r="K130" t="str">
            <v>Гоноховское</v>
          </cell>
        </row>
        <row r="131">
          <cell r="K131" t="str">
            <v>Гоношихинское</v>
          </cell>
        </row>
        <row r="132">
          <cell r="K132" t="str">
            <v>Гордеевское</v>
          </cell>
        </row>
        <row r="133">
          <cell r="K133" t="str">
            <v>Горновское</v>
          </cell>
        </row>
        <row r="134">
          <cell r="K134" t="str">
            <v>Город Алейск</v>
          </cell>
        </row>
        <row r="135">
          <cell r="K135" t="str">
            <v>Город Барнаул</v>
          </cell>
        </row>
        <row r="136">
          <cell r="K136" t="str">
            <v>Город Белокуриха</v>
          </cell>
        </row>
        <row r="137">
          <cell r="K137" t="str">
            <v>Город Бийск</v>
          </cell>
        </row>
        <row r="138">
          <cell r="K138" t="str">
            <v>Город Горняк</v>
          </cell>
        </row>
        <row r="139">
          <cell r="K139" t="str">
            <v>Город Заринск</v>
          </cell>
        </row>
        <row r="140">
          <cell r="K140" t="str">
            <v>Город Змеиногорск</v>
          </cell>
        </row>
        <row r="141">
          <cell r="K141" t="str">
            <v>Город Камень-на-Оби</v>
          </cell>
        </row>
        <row r="142">
          <cell r="K142" t="str">
            <v>Город Новоалтайск</v>
          </cell>
        </row>
        <row r="143">
          <cell r="K143" t="str">
            <v>Город Рубцовск</v>
          </cell>
        </row>
        <row r="144">
          <cell r="K144" t="str">
            <v>Город Славгород</v>
          </cell>
        </row>
        <row r="145">
          <cell r="K145" t="str">
            <v>Город Яровое</v>
          </cell>
        </row>
        <row r="146">
          <cell r="K146" t="str">
            <v>Горьковское</v>
          </cell>
        </row>
        <row r="147">
          <cell r="K147" t="str">
            <v>Граничное</v>
          </cell>
        </row>
        <row r="148">
          <cell r="K148" t="str">
            <v>Грано-Маяковское</v>
          </cell>
        </row>
        <row r="149">
          <cell r="K149" t="str">
            <v>Гришенское</v>
          </cell>
        </row>
        <row r="150">
          <cell r="K150" t="str">
            <v>Гришинское</v>
          </cell>
        </row>
        <row r="151">
          <cell r="K151" t="str">
            <v>Гришковское</v>
          </cell>
        </row>
        <row r="152">
          <cell r="K152" t="str">
            <v>Грязновское</v>
          </cell>
        </row>
        <row r="153">
          <cell r="K153" t="str">
            <v>Гуселетовское</v>
          </cell>
        </row>
        <row r="154">
          <cell r="K154" t="str">
            <v>Дальное</v>
          </cell>
        </row>
        <row r="155">
          <cell r="K155" t="str">
            <v>Дегтярское</v>
          </cell>
        </row>
        <row r="156">
          <cell r="K156" t="str">
            <v>Десятилетское</v>
          </cell>
        </row>
        <row r="157">
          <cell r="K157" t="str">
            <v>Дмитро-Титовское</v>
          </cell>
        </row>
        <row r="158">
          <cell r="K158" t="str">
            <v>Долганское</v>
          </cell>
        </row>
        <row r="159">
          <cell r="K159" t="str">
            <v>Долговское</v>
          </cell>
        </row>
        <row r="160">
          <cell r="K160" t="str">
            <v>Дружбинское</v>
          </cell>
        </row>
        <row r="161">
          <cell r="K161" t="str">
            <v>Дружбинское</v>
          </cell>
        </row>
        <row r="162">
          <cell r="K162" t="str">
            <v>Дубровинское</v>
          </cell>
        </row>
        <row r="163">
          <cell r="K163" t="str">
            <v>Дубровское</v>
          </cell>
        </row>
        <row r="164">
          <cell r="K164" t="str">
            <v>Думчевское</v>
          </cell>
        </row>
        <row r="165">
          <cell r="K165" t="str">
            <v>Екатерининское</v>
          </cell>
        </row>
        <row r="166">
          <cell r="K166" t="str">
            <v>Еландинское</v>
          </cell>
        </row>
        <row r="167">
          <cell r="K167" t="str">
            <v>Елбанское</v>
          </cell>
        </row>
        <row r="168">
          <cell r="K168" t="str">
            <v>Елунинское</v>
          </cell>
        </row>
        <row r="169">
          <cell r="K169" t="str">
            <v>Ельцовское</v>
          </cell>
        </row>
        <row r="170">
          <cell r="K170" t="str">
            <v>Ельцовское</v>
          </cell>
        </row>
        <row r="171">
          <cell r="K171" t="str">
            <v>Ельцовское</v>
          </cell>
        </row>
        <row r="172">
          <cell r="K172" t="str">
            <v>Енисейское</v>
          </cell>
        </row>
        <row r="173">
          <cell r="K173" t="str">
            <v>Ереминское</v>
          </cell>
        </row>
        <row r="174">
          <cell r="K174" t="str">
            <v>Ермачихинское</v>
          </cell>
        </row>
        <row r="175">
          <cell r="K175" t="str">
            <v>Ермошихинское</v>
          </cell>
        </row>
        <row r="176">
          <cell r="K176" t="str">
            <v>Железнодорожное</v>
          </cell>
        </row>
        <row r="177">
          <cell r="K177" t="str">
            <v>Жилинское</v>
          </cell>
        </row>
        <row r="178">
          <cell r="K178" t="str">
            <v>Жуланихинское</v>
          </cell>
        </row>
        <row r="179">
          <cell r="K179" t="str">
            <v>Журавлихинское</v>
          </cell>
        </row>
        <row r="180">
          <cell r="K180" t="str">
            <v>Забродинское</v>
          </cell>
        </row>
        <row r="181">
          <cell r="K181" t="str">
            <v>Заветильичевское</v>
          </cell>
        </row>
        <row r="182">
          <cell r="K182" t="str">
            <v>Заводское</v>
          </cell>
        </row>
        <row r="183">
          <cell r="K183" t="str">
            <v>Заводское</v>
          </cell>
        </row>
        <row r="184">
          <cell r="K184" t="str">
            <v>Завьяловское</v>
          </cell>
        </row>
        <row r="185">
          <cell r="K185" t="str">
            <v>Загайновское</v>
          </cell>
        </row>
        <row r="186">
          <cell r="K186" t="str">
            <v>Загайновское</v>
          </cell>
        </row>
        <row r="187">
          <cell r="K187" t="str">
            <v>Зайцевское</v>
          </cell>
        </row>
        <row r="188">
          <cell r="K188" t="str">
            <v>Закладнинское</v>
          </cell>
        </row>
        <row r="189">
          <cell r="K189" t="str">
            <v>Заковряшинское</v>
          </cell>
        </row>
        <row r="190">
          <cell r="K190" t="str">
            <v>Залесовское</v>
          </cell>
        </row>
        <row r="191">
          <cell r="K191" t="str">
            <v>Заречное</v>
          </cell>
        </row>
        <row r="192">
          <cell r="K192" t="str">
            <v>Заринское</v>
          </cell>
        </row>
        <row r="193">
          <cell r="K193" t="str">
            <v>Зеленодольское</v>
          </cell>
        </row>
        <row r="194">
          <cell r="K194" t="str">
            <v>Зеленолуговское</v>
          </cell>
        </row>
        <row r="195">
          <cell r="K195" t="str">
            <v>Зеленополянское</v>
          </cell>
        </row>
        <row r="196">
          <cell r="K196" t="str">
            <v>Зеленополянское</v>
          </cell>
        </row>
        <row r="197">
          <cell r="K197" t="str">
            <v>Зеленорощинское</v>
          </cell>
        </row>
        <row r="198">
          <cell r="K198" t="str">
            <v>Зеркальское</v>
          </cell>
        </row>
        <row r="199">
          <cell r="K199" t="str">
            <v>Зимаревское</v>
          </cell>
        </row>
        <row r="200">
          <cell r="K200" t="str">
            <v>Зиминское</v>
          </cell>
        </row>
        <row r="201">
          <cell r="K201" t="str">
            <v>Зиминское</v>
          </cell>
        </row>
        <row r="202">
          <cell r="K202" t="str">
            <v>Златополинское</v>
          </cell>
        </row>
        <row r="203">
          <cell r="K203" t="str">
            <v>Знаменское</v>
          </cell>
        </row>
        <row r="204">
          <cell r="K204" t="str">
            <v>Золотухинское</v>
          </cell>
        </row>
        <row r="205">
          <cell r="K205" t="str">
            <v>Зональное</v>
          </cell>
        </row>
        <row r="206">
          <cell r="K206" t="str">
            <v>Зудиловское</v>
          </cell>
        </row>
        <row r="207">
          <cell r="K207" t="str">
            <v>Зыряновское</v>
          </cell>
        </row>
        <row r="208">
          <cell r="K208" t="str">
            <v>Зятьково-Реченское</v>
          </cell>
        </row>
        <row r="209">
          <cell r="K209" t="str">
            <v>Зятьковское</v>
          </cell>
        </row>
        <row r="210">
          <cell r="K210" t="str">
            <v>Ивановское</v>
          </cell>
        </row>
        <row r="211">
          <cell r="K211" t="str">
            <v>Ильинское</v>
          </cell>
        </row>
        <row r="212">
          <cell r="K212" t="str">
            <v>Ильинское</v>
          </cell>
        </row>
        <row r="213">
          <cell r="K213" t="str">
            <v>Ильичевское</v>
          </cell>
        </row>
        <row r="214">
          <cell r="K214" t="str">
            <v>Инское</v>
          </cell>
        </row>
        <row r="215">
          <cell r="K215" t="str">
            <v>Истимисское</v>
          </cell>
        </row>
        <row r="216">
          <cell r="K216" t="str">
            <v>Кабаковское</v>
          </cell>
        </row>
        <row r="217">
          <cell r="K217" t="str">
            <v>Кабановское</v>
          </cell>
        </row>
        <row r="218">
          <cell r="K218" t="str">
            <v>Кадниковское</v>
          </cell>
        </row>
        <row r="219">
          <cell r="K219" t="str">
            <v>Казанцевское</v>
          </cell>
        </row>
        <row r="220">
          <cell r="K220" t="str">
            <v>Казанцевское</v>
          </cell>
        </row>
        <row r="221">
          <cell r="K221" t="str">
            <v>Казанцевское</v>
          </cell>
        </row>
        <row r="222">
          <cell r="K222" t="str">
            <v>Каипское</v>
          </cell>
        </row>
        <row r="223">
          <cell r="K223" t="str">
            <v>Калининское</v>
          </cell>
        </row>
        <row r="224">
          <cell r="K224" t="str">
            <v>Калистратихинское</v>
          </cell>
        </row>
        <row r="225">
          <cell r="K225" t="str">
            <v>Калманское</v>
          </cell>
        </row>
        <row r="226">
          <cell r="K226" t="str">
            <v>Калмыцко-Мысовское</v>
          </cell>
        </row>
        <row r="227">
          <cell r="K227" t="str">
            <v>Камышенское</v>
          </cell>
        </row>
        <row r="228">
          <cell r="K228" t="str">
            <v>Камышенское</v>
          </cell>
        </row>
        <row r="229">
          <cell r="K229" t="str">
            <v>Камышинское</v>
          </cell>
        </row>
        <row r="230">
          <cell r="K230" t="str">
            <v>Карабинское</v>
          </cell>
        </row>
        <row r="231">
          <cell r="K231" t="str">
            <v>Карамышевское</v>
          </cell>
        </row>
        <row r="232">
          <cell r="K232" t="str">
            <v>Каркавинское</v>
          </cell>
        </row>
        <row r="233">
          <cell r="K233" t="str">
            <v>Карповское</v>
          </cell>
        </row>
        <row r="234">
          <cell r="K234" t="str">
            <v>Карповское</v>
          </cell>
        </row>
        <row r="235">
          <cell r="K235" t="str">
            <v>Кашинское</v>
          </cell>
        </row>
        <row r="236">
          <cell r="K236" t="str">
            <v>Кашкарагаихинское</v>
          </cell>
        </row>
        <row r="237">
          <cell r="K237" t="str">
            <v>Каяушинское</v>
          </cell>
        </row>
        <row r="238">
          <cell r="K238" t="str">
            <v>Кипешинское</v>
          </cell>
        </row>
        <row r="239">
          <cell r="K239" t="str">
            <v>Кипринское</v>
          </cell>
        </row>
        <row r="240">
          <cell r="K240" t="str">
            <v>Кировское</v>
          </cell>
        </row>
        <row r="241">
          <cell r="K241" t="str">
            <v>Кировское</v>
          </cell>
        </row>
        <row r="242">
          <cell r="K242" t="str">
            <v>Кировское</v>
          </cell>
        </row>
        <row r="243">
          <cell r="K243" t="str">
            <v>Кировское</v>
          </cell>
        </row>
        <row r="244">
          <cell r="K244" t="str">
            <v>Клепечихинское</v>
          </cell>
        </row>
        <row r="245">
          <cell r="K245" t="str">
            <v>Клепиковское</v>
          </cell>
        </row>
        <row r="246">
          <cell r="K246" t="str">
            <v>Клочковское</v>
          </cell>
        </row>
        <row r="247">
          <cell r="K247" t="str">
            <v>Ключевское</v>
          </cell>
        </row>
        <row r="248">
          <cell r="K248" t="str">
            <v>Ключевское</v>
          </cell>
        </row>
        <row r="249">
          <cell r="K249" t="str">
            <v>Ключевское</v>
          </cell>
        </row>
        <row r="250">
          <cell r="K250" t="str">
            <v>Кокшинское</v>
          </cell>
        </row>
        <row r="251">
          <cell r="K251" t="str">
            <v>Коловское</v>
          </cell>
        </row>
        <row r="252">
          <cell r="K252" t="str">
            <v>Колыванское</v>
          </cell>
        </row>
        <row r="253">
          <cell r="K253" t="str">
            <v>Колыванское</v>
          </cell>
        </row>
        <row r="254">
          <cell r="K254" t="str">
            <v>Комарихинское</v>
          </cell>
        </row>
        <row r="255">
          <cell r="K255" t="str">
            <v>Комарское</v>
          </cell>
        </row>
        <row r="256">
          <cell r="K256" t="str">
            <v>Коминтерновское</v>
          </cell>
        </row>
        <row r="257">
          <cell r="K257" t="str">
            <v>Комсомольское</v>
          </cell>
        </row>
        <row r="258">
          <cell r="K258" t="str">
            <v>Комсомольское</v>
          </cell>
        </row>
        <row r="259">
          <cell r="K259" t="str">
            <v>Константиновское</v>
          </cell>
        </row>
        <row r="260">
          <cell r="K260" t="str">
            <v>Контошинское</v>
          </cell>
        </row>
        <row r="261">
          <cell r="K261" t="str">
            <v>Корболихинское</v>
          </cell>
        </row>
        <row r="262">
          <cell r="K262" t="str">
            <v>Кордонское</v>
          </cell>
        </row>
        <row r="263">
          <cell r="K263" t="str">
            <v>Корниловское</v>
          </cell>
        </row>
        <row r="264">
          <cell r="K264" t="str">
            <v>Коробейниковское</v>
          </cell>
        </row>
        <row r="265">
          <cell r="K265" t="str">
            <v>Королевское</v>
          </cell>
        </row>
        <row r="266">
          <cell r="K266" t="str">
            <v>Коротоякское</v>
          </cell>
        </row>
        <row r="267">
          <cell r="K267" t="str">
            <v>Корчинское</v>
          </cell>
        </row>
        <row r="268">
          <cell r="K268" t="str">
            <v>Косихинское</v>
          </cell>
        </row>
        <row r="269">
          <cell r="K269" t="str">
            <v>Костино-Логовское</v>
          </cell>
        </row>
        <row r="270">
          <cell r="K270" t="str">
            <v>Кочкинское</v>
          </cell>
        </row>
        <row r="271">
          <cell r="K271" t="str">
            <v>Красноалтайское</v>
          </cell>
        </row>
        <row r="272">
          <cell r="K272" t="str">
            <v>Красноармейское</v>
          </cell>
        </row>
        <row r="273">
          <cell r="K273" t="str">
            <v>Красногорское</v>
          </cell>
        </row>
        <row r="274">
          <cell r="K274" t="str">
            <v>Краснодарское</v>
          </cell>
        </row>
        <row r="275">
          <cell r="K275" t="str">
            <v>Краснознаменское</v>
          </cell>
        </row>
        <row r="276">
          <cell r="K276" t="str">
            <v>Краснопартизанское</v>
          </cell>
        </row>
        <row r="277">
          <cell r="K277" t="str">
            <v>Краснопартизанское</v>
          </cell>
        </row>
        <row r="278">
          <cell r="K278" t="str">
            <v>Краснощековское</v>
          </cell>
        </row>
        <row r="279">
          <cell r="K279" t="str">
            <v>Краснояровское</v>
          </cell>
        </row>
        <row r="280">
          <cell r="K280" t="str">
            <v>Красноярское</v>
          </cell>
        </row>
        <row r="281">
          <cell r="K281" t="str">
            <v>Красноярское</v>
          </cell>
        </row>
        <row r="282">
          <cell r="K282" t="str">
            <v>Красноярское</v>
          </cell>
        </row>
        <row r="283">
          <cell r="K283" t="str">
            <v>Красноярское</v>
          </cell>
        </row>
        <row r="284">
          <cell r="K284" t="str">
            <v>Крестьянское</v>
          </cell>
        </row>
        <row r="285">
          <cell r="K285" t="str">
            <v>Кривинское</v>
          </cell>
        </row>
        <row r="286">
          <cell r="K286" t="str">
            <v>Кругло-Семенцовское</v>
          </cell>
        </row>
        <row r="287">
          <cell r="K287" t="str">
            <v>Круглянское</v>
          </cell>
        </row>
        <row r="288">
          <cell r="K288" t="str">
            <v>Крутихинское</v>
          </cell>
        </row>
        <row r="289">
          <cell r="K289" t="str">
            <v>Крутишинское</v>
          </cell>
        </row>
        <row r="290">
          <cell r="K290" t="str">
            <v>Кубанское</v>
          </cell>
        </row>
        <row r="291">
          <cell r="K291" t="str">
            <v>Кузнецовское</v>
          </cell>
        </row>
        <row r="292">
          <cell r="K292" t="str">
            <v>Кузнечихинское</v>
          </cell>
        </row>
        <row r="293">
          <cell r="K293" t="str">
            <v>Кузьминское</v>
          </cell>
        </row>
        <row r="294">
          <cell r="K294" t="str">
            <v>Куйбышевское</v>
          </cell>
        </row>
        <row r="295">
          <cell r="K295" t="str">
            <v>Куйбышевское</v>
          </cell>
        </row>
        <row r="296">
          <cell r="K296" t="str">
            <v>Куликовское</v>
          </cell>
        </row>
        <row r="297">
          <cell r="K297" t="str">
            <v>Кулундинское</v>
          </cell>
        </row>
        <row r="298">
          <cell r="K298" t="str">
            <v>Кумандинское</v>
          </cell>
        </row>
        <row r="299">
          <cell r="K299" t="str">
            <v>Курочкинское</v>
          </cell>
        </row>
        <row r="300">
          <cell r="K300" t="str">
            <v>Курское</v>
          </cell>
        </row>
        <row r="301">
          <cell r="K301" t="str">
            <v>Курьинское</v>
          </cell>
        </row>
        <row r="302">
          <cell r="K302" t="str">
            <v>Кусакское</v>
          </cell>
        </row>
        <row r="303">
          <cell r="K303" t="str">
            <v>Кучукское</v>
          </cell>
        </row>
        <row r="304">
          <cell r="K304" t="str">
            <v>Куяганское</v>
          </cell>
        </row>
        <row r="305">
          <cell r="K305" t="str">
            <v>Куячинское</v>
          </cell>
        </row>
        <row r="306">
          <cell r="K306" t="str">
            <v>Кытмановское</v>
          </cell>
        </row>
        <row r="307">
          <cell r="K307" t="str">
            <v>Лаптевское</v>
          </cell>
        </row>
        <row r="308">
          <cell r="K308" t="str">
            <v>Ларичихинское</v>
          </cell>
        </row>
        <row r="309">
          <cell r="K309" t="str">
            <v>Лебединское</v>
          </cell>
        </row>
        <row r="310">
          <cell r="K310" t="str">
            <v>Лебяжинское</v>
          </cell>
        </row>
        <row r="311">
          <cell r="K311" t="str">
            <v>Лебяжинское</v>
          </cell>
        </row>
        <row r="312">
          <cell r="K312" t="str">
            <v>Леньковское</v>
          </cell>
        </row>
        <row r="313">
          <cell r="K313" t="str">
            <v>Лесное</v>
          </cell>
        </row>
        <row r="314">
          <cell r="K314" t="str">
            <v>Линевское</v>
          </cell>
        </row>
        <row r="315">
          <cell r="K315" t="str">
            <v>Листвянское</v>
          </cell>
        </row>
        <row r="316">
          <cell r="K316" t="str">
            <v>Лобанихинское</v>
          </cell>
        </row>
        <row r="317">
          <cell r="K317" t="str">
            <v>Логовское</v>
          </cell>
        </row>
        <row r="318">
          <cell r="K318" t="str">
            <v>Ложкинское</v>
          </cell>
        </row>
        <row r="319">
          <cell r="K319" t="str">
            <v>Локтевское</v>
          </cell>
        </row>
        <row r="320">
          <cell r="K320" t="str">
            <v>Лосихинское</v>
          </cell>
        </row>
        <row r="321">
          <cell r="K321" t="str">
            <v>Луговское</v>
          </cell>
        </row>
        <row r="322">
          <cell r="K322" t="str">
            <v>Луговское</v>
          </cell>
        </row>
        <row r="323">
          <cell r="K323" t="str">
            <v>Луковское</v>
          </cell>
        </row>
        <row r="324">
          <cell r="K324" t="str">
            <v>Лушниковское</v>
          </cell>
        </row>
        <row r="325">
          <cell r="K325" t="str">
            <v>Лютаевское</v>
          </cell>
        </row>
        <row r="326">
          <cell r="K326" t="str">
            <v>Майское</v>
          </cell>
        </row>
        <row r="327">
          <cell r="K327" t="str">
            <v>Майское</v>
          </cell>
        </row>
        <row r="328">
          <cell r="K328" t="str">
            <v>Макаровское</v>
          </cell>
        </row>
        <row r="329">
          <cell r="K329" t="str">
            <v>Макарьевское</v>
          </cell>
        </row>
        <row r="330">
          <cell r="K330" t="str">
            <v>Макарьевское</v>
          </cell>
        </row>
        <row r="331">
          <cell r="K331" t="str">
            <v>Макарьевское</v>
          </cell>
        </row>
        <row r="332">
          <cell r="K332" t="str">
            <v>Максимовское</v>
          </cell>
        </row>
        <row r="333">
          <cell r="K333" t="str">
            <v>Малаховское</v>
          </cell>
        </row>
        <row r="334">
          <cell r="K334" t="str">
            <v>Малиновское</v>
          </cell>
        </row>
        <row r="335">
          <cell r="K335" t="str">
            <v>Малиновское</v>
          </cell>
        </row>
        <row r="336">
          <cell r="K336" t="str">
            <v>Малобащелакское</v>
          </cell>
        </row>
        <row r="337">
          <cell r="K337" t="str">
            <v>Малобутырское</v>
          </cell>
        </row>
        <row r="338">
          <cell r="K338" t="str">
            <v>Маловолчанское</v>
          </cell>
        </row>
        <row r="339">
          <cell r="K339" t="str">
            <v>Малоенисейское</v>
          </cell>
        </row>
        <row r="340">
          <cell r="K340" t="str">
            <v>Малоугреневское</v>
          </cell>
        </row>
        <row r="341">
          <cell r="K341" t="str">
            <v>Малошелковниковское</v>
          </cell>
        </row>
        <row r="342">
          <cell r="K342" t="str">
            <v>Малышево-Логовское</v>
          </cell>
        </row>
        <row r="343">
          <cell r="K343" t="str">
            <v>Мамонтовское</v>
          </cell>
        </row>
        <row r="344">
          <cell r="K344" t="str">
            <v>Мамонтовское</v>
          </cell>
        </row>
        <row r="345">
          <cell r="K345" t="str">
            <v>Мамонтовское</v>
          </cell>
        </row>
        <row r="346">
          <cell r="K346" t="str">
            <v>Маралихинское</v>
          </cell>
        </row>
        <row r="347">
          <cell r="K347" t="str">
            <v>Маралихинское</v>
          </cell>
        </row>
        <row r="348">
          <cell r="K348" t="str">
            <v>Марковское</v>
          </cell>
        </row>
        <row r="349">
          <cell r="K349" t="str">
            <v>Мартовское</v>
          </cell>
        </row>
        <row r="350">
          <cell r="K350" t="str">
            <v>Мартыновское</v>
          </cell>
        </row>
        <row r="351">
          <cell r="K351" t="str">
            <v>Марушинское</v>
          </cell>
        </row>
        <row r="352">
          <cell r="K352" t="str">
            <v>Масальское</v>
          </cell>
        </row>
        <row r="353">
          <cell r="K353" t="str">
            <v>Маякское</v>
          </cell>
        </row>
        <row r="354">
          <cell r="K354" t="str">
            <v>Мезенцевское</v>
          </cell>
        </row>
        <row r="355">
          <cell r="K355" t="str">
            <v>Мельниковское</v>
          </cell>
        </row>
        <row r="356">
          <cell r="K356" t="str">
            <v>Мирабилитское</v>
          </cell>
        </row>
        <row r="357">
          <cell r="K357" t="str">
            <v>Мирненское</v>
          </cell>
        </row>
        <row r="358">
          <cell r="K358" t="str">
            <v>Мирненское</v>
          </cell>
        </row>
        <row r="359">
          <cell r="K359" t="str">
            <v>Михайловское</v>
          </cell>
        </row>
        <row r="360">
          <cell r="K360" t="str">
            <v>Михайловское</v>
          </cell>
        </row>
        <row r="361">
          <cell r="K361" t="str">
            <v>Михайловское</v>
          </cell>
        </row>
        <row r="362">
          <cell r="K362" t="str">
            <v>Михайловское</v>
          </cell>
        </row>
        <row r="363">
          <cell r="K363" t="str">
            <v>Мичуринское</v>
          </cell>
        </row>
        <row r="364">
          <cell r="K364" t="str">
            <v>Мормышанское</v>
          </cell>
        </row>
        <row r="365">
          <cell r="K365" t="str">
            <v>Моховское</v>
          </cell>
        </row>
        <row r="366">
          <cell r="K366" t="str">
            <v>Назаровское</v>
          </cell>
        </row>
        <row r="367">
          <cell r="K367" t="str">
            <v>Налобихинское</v>
          </cell>
        </row>
        <row r="368">
          <cell r="K368" t="str">
            <v>Наумовское</v>
          </cell>
        </row>
        <row r="369">
          <cell r="K369" t="str">
            <v>Ненинское</v>
          </cell>
        </row>
        <row r="370">
          <cell r="K370" t="str">
            <v>Нечунаевское</v>
          </cell>
        </row>
        <row r="371">
          <cell r="K371" t="str">
            <v>Нижнегусихинское</v>
          </cell>
        </row>
        <row r="372">
          <cell r="K372" t="str">
            <v>Нижнекаменское</v>
          </cell>
        </row>
        <row r="373">
          <cell r="K373" t="str">
            <v>Нижнекучукское</v>
          </cell>
        </row>
        <row r="374">
          <cell r="K374" t="str">
            <v>Нижнененинское</v>
          </cell>
        </row>
        <row r="375">
          <cell r="K375" t="str">
            <v>Нижнеозернинское</v>
          </cell>
        </row>
        <row r="376">
          <cell r="K376" t="str">
            <v>Нижнепайвинское</v>
          </cell>
        </row>
        <row r="377">
          <cell r="K377" t="str">
            <v>Нижнесуетское</v>
          </cell>
        </row>
        <row r="378">
          <cell r="K378" t="str">
            <v>Нижнечуманское</v>
          </cell>
        </row>
        <row r="379">
          <cell r="K379" t="str">
            <v>Николаевское</v>
          </cell>
        </row>
        <row r="380">
          <cell r="K380" t="str">
            <v>Николаевское</v>
          </cell>
        </row>
        <row r="381">
          <cell r="K381" t="str">
            <v>Николаевское</v>
          </cell>
        </row>
        <row r="382">
          <cell r="K382" t="str">
            <v>Николаевское</v>
          </cell>
        </row>
        <row r="383">
          <cell r="K383" t="str">
            <v>Николаевское</v>
          </cell>
        </row>
        <row r="384">
          <cell r="K384" t="str">
            <v>Николаевское</v>
          </cell>
        </row>
        <row r="385">
          <cell r="K385" t="str">
            <v>Никольское</v>
          </cell>
        </row>
        <row r="386">
          <cell r="K386" t="str">
            <v>Никольское</v>
          </cell>
        </row>
        <row r="387">
          <cell r="K387" t="str">
            <v>Новенское</v>
          </cell>
        </row>
        <row r="388">
          <cell r="K388" t="str">
            <v>Новиковское</v>
          </cell>
        </row>
        <row r="389">
          <cell r="K389" t="str">
            <v>Новичихинское</v>
          </cell>
        </row>
        <row r="390">
          <cell r="K390" t="str">
            <v>Новоалейское</v>
          </cell>
        </row>
        <row r="391">
          <cell r="K391" t="str">
            <v>Новоалександровское</v>
          </cell>
        </row>
        <row r="392">
          <cell r="K392" t="str">
            <v>Новоандреевское</v>
          </cell>
        </row>
        <row r="393">
          <cell r="K393" t="str">
            <v>Новоберезовское</v>
          </cell>
        </row>
        <row r="394">
          <cell r="K394" t="str">
            <v>Новобурановское</v>
          </cell>
        </row>
        <row r="395">
          <cell r="K395" t="str">
            <v>Нововознесенское</v>
          </cell>
        </row>
        <row r="396">
          <cell r="K396" t="str">
            <v>Новодраченинское</v>
          </cell>
        </row>
        <row r="397">
          <cell r="K397" t="str">
            <v>Новодубровское</v>
          </cell>
        </row>
        <row r="398">
          <cell r="K398" t="str">
            <v>Новоегорьевское</v>
          </cell>
        </row>
        <row r="399">
          <cell r="K399" t="str">
            <v>Новоеловское</v>
          </cell>
        </row>
        <row r="400">
          <cell r="K400" t="str">
            <v>Новозоринское</v>
          </cell>
        </row>
        <row r="401">
          <cell r="K401" t="str">
            <v>Новозыковское</v>
          </cell>
        </row>
        <row r="402">
          <cell r="K402" t="str">
            <v>Новозыряновское</v>
          </cell>
        </row>
        <row r="403">
          <cell r="K403" t="str">
            <v>Новоивановское</v>
          </cell>
        </row>
        <row r="404">
          <cell r="K404" t="str">
            <v>Новоильинское</v>
          </cell>
        </row>
        <row r="405">
          <cell r="K405" t="str">
            <v>Новоиушинское</v>
          </cell>
        </row>
        <row r="406">
          <cell r="K406" t="str">
            <v>Новокалманское</v>
          </cell>
        </row>
        <row r="407">
          <cell r="K407" t="str">
            <v>Новокаменское</v>
          </cell>
        </row>
        <row r="408">
          <cell r="K408" t="str">
            <v>Новокарповское</v>
          </cell>
        </row>
        <row r="409">
          <cell r="K409" t="str">
            <v>Новокопыловское</v>
          </cell>
        </row>
        <row r="410">
          <cell r="K410" t="str">
            <v>Новокормихинское</v>
          </cell>
        </row>
        <row r="411">
          <cell r="K411" t="str">
            <v>Новокулундинское</v>
          </cell>
        </row>
        <row r="412">
          <cell r="K412" t="str">
            <v>Новомихайловское</v>
          </cell>
        </row>
        <row r="413">
          <cell r="K413" t="str">
            <v>Новомоношкинское</v>
          </cell>
        </row>
        <row r="414">
          <cell r="K414" t="str">
            <v>Новониколаевское</v>
          </cell>
        </row>
        <row r="415">
          <cell r="K415" t="str">
            <v>Новообинское</v>
          </cell>
        </row>
        <row r="416">
          <cell r="K416" t="str">
            <v>Новообинцевское</v>
          </cell>
        </row>
        <row r="417">
          <cell r="K417" t="str">
            <v>Новоозерское</v>
          </cell>
        </row>
        <row r="418">
          <cell r="K418" t="str">
            <v>Новоперуновское</v>
          </cell>
        </row>
        <row r="419">
          <cell r="K419" t="str">
            <v>Новопесчанское</v>
          </cell>
        </row>
        <row r="420">
          <cell r="K420" t="str">
            <v>Новопокровское</v>
          </cell>
        </row>
        <row r="421">
          <cell r="K421" t="str">
            <v>Новополтавское</v>
          </cell>
        </row>
        <row r="422">
          <cell r="K422" t="str">
            <v>Новоромановское</v>
          </cell>
        </row>
        <row r="423">
          <cell r="K423" t="str">
            <v>Новороссийское</v>
          </cell>
        </row>
        <row r="424">
          <cell r="K424" t="str">
            <v>Новосельское</v>
          </cell>
        </row>
        <row r="425">
          <cell r="K425" t="str">
            <v>Новосклюихинское</v>
          </cell>
        </row>
        <row r="426">
          <cell r="K426" t="str">
            <v>Новоталовское</v>
          </cell>
        </row>
        <row r="427">
          <cell r="K427" t="str">
            <v>Новотарабинское</v>
          </cell>
        </row>
        <row r="428">
          <cell r="K428" t="str">
            <v>Новотроицкое</v>
          </cell>
        </row>
        <row r="429">
          <cell r="K429" t="str">
            <v>Новотырышкинское</v>
          </cell>
        </row>
        <row r="430">
          <cell r="K430" t="str">
            <v>Новофирсовское</v>
          </cell>
        </row>
        <row r="431">
          <cell r="K431" t="str">
            <v>Новоцелинное</v>
          </cell>
        </row>
        <row r="432">
          <cell r="K432" t="str">
            <v>Новочемровское</v>
          </cell>
        </row>
        <row r="433">
          <cell r="K433" t="str">
            <v>Новошипуновское</v>
          </cell>
        </row>
        <row r="434">
          <cell r="K434" t="str">
            <v>Новоярковское</v>
          </cell>
        </row>
        <row r="435">
          <cell r="K435" t="str">
            <v>Обское</v>
          </cell>
        </row>
        <row r="436">
          <cell r="K436" t="str">
            <v>Овечкинское</v>
          </cell>
        </row>
        <row r="437">
          <cell r="K437" t="str">
            <v>Овсянниковское</v>
          </cell>
        </row>
        <row r="438">
          <cell r="K438" t="str">
            <v>Огневское</v>
          </cell>
        </row>
        <row r="439">
          <cell r="K439" t="str">
            <v>Озерно-Кузнецовское</v>
          </cell>
        </row>
        <row r="440">
          <cell r="K440" t="str">
            <v>Озерское</v>
          </cell>
        </row>
        <row r="441">
          <cell r="K441" t="str">
            <v>Озимовское</v>
          </cell>
        </row>
        <row r="442">
          <cell r="K442" t="str">
            <v>Октябрьское</v>
          </cell>
        </row>
        <row r="443">
          <cell r="K443" t="str">
            <v>Октябрьское</v>
          </cell>
        </row>
        <row r="444">
          <cell r="K444" t="str">
            <v>Октябрьское</v>
          </cell>
        </row>
        <row r="445">
          <cell r="K445" t="str">
            <v>Октябрьское</v>
          </cell>
        </row>
        <row r="446">
          <cell r="K446" t="str">
            <v>Омутское</v>
          </cell>
        </row>
        <row r="447">
          <cell r="K447" t="str">
            <v>Ореховское</v>
          </cell>
        </row>
        <row r="448">
          <cell r="K448" t="str">
            <v>Орлеанское</v>
          </cell>
        </row>
        <row r="449">
          <cell r="K449" t="str">
            <v>Орловское</v>
          </cell>
        </row>
        <row r="450">
          <cell r="K450" t="str">
            <v>Осколковское</v>
          </cell>
        </row>
        <row r="451">
          <cell r="K451" t="str">
            <v>Островновское</v>
          </cell>
        </row>
        <row r="452">
          <cell r="K452" t="str">
            <v>Отрадненское</v>
          </cell>
        </row>
        <row r="453">
          <cell r="K453" t="str">
            <v>Павловское</v>
          </cell>
        </row>
        <row r="454">
          <cell r="K454" t="str">
            <v>Павловское</v>
          </cell>
        </row>
        <row r="455">
          <cell r="K455" t="str">
            <v>Павловское</v>
          </cell>
        </row>
        <row r="456">
          <cell r="K456" t="str">
            <v>Павлозаводское</v>
          </cell>
        </row>
        <row r="457">
          <cell r="K457" t="str">
            <v>Паклинское</v>
          </cell>
        </row>
        <row r="458">
          <cell r="K458" t="str">
            <v>Панкрушихинское</v>
          </cell>
        </row>
        <row r="459">
          <cell r="K459" t="str">
            <v>Пановское</v>
          </cell>
        </row>
        <row r="460">
          <cell r="K460" t="str">
            <v>Партизанское</v>
          </cell>
        </row>
        <row r="461">
          <cell r="K461" t="str">
            <v>Парфеновское</v>
          </cell>
        </row>
        <row r="462">
          <cell r="K462" t="str">
            <v>Паутовское</v>
          </cell>
        </row>
        <row r="463">
          <cell r="K463" t="str">
            <v>Первокаменское</v>
          </cell>
        </row>
        <row r="464">
          <cell r="K464" t="str">
            <v>Первомайское</v>
          </cell>
        </row>
        <row r="465">
          <cell r="K465" t="str">
            <v>Первомайское</v>
          </cell>
        </row>
        <row r="466">
          <cell r="K466" t="str">
            <v>Первомайское</v>
          </cell>
        </row>
        <row r="467">
          <cell r="K467" t="str">
            <v>Первомайское</v>
          </cell>
        </row>
        <row r="468">
          <cell r="K468" t="str">
            <v>Первомайское</v>
          </cell>
        </row>
        <row r="469">
          <cell r="K469" t="str">
            <v>Первомайское</v>
          </cell>
        </row>
        <row r="470">
          <cell r="K470" t="str">
            <v>Переясловское</v>
          </cell>
        </row>
        <row r="471">
          <cell r="K471" t="str">
            <v>Петровское</v>
          </cell>
        </row>
        <row r="472">
          <cell r="K472" t="str">
            <v>Петропавловское</v>
          </cell>
        </row>
        <row r="473">
          <cell r="K473" t="str">
            <v>Петрушихинское</v>
          </cell>
        </row>
        <row r="474">
          <cell r="K474" t="str">
            <v>Петуховское</v>
          </cell>
        </row>
        <row r="475">
          <cell r="K475" t="str">
            <v>Пещерское</v>
          </cell>
        </row>
        <row r="476">
          <cell r="K476" t="str">
            <v>Платовское</v>
          </cell>
        </row>
        <row r="477">
          <cell r="K477" t="str">
            <v>Платовское</v>
          </cell>
        </row>
        <row r="478">
          <cell r="K478" t="str">
            <v>Плесо-Курьинское</v>
          </cell>
        </row>
        <row r="479">
          <cell r="K479" t="str">
            <v>Плешковское</v>
          </cell>
        </row>
        <row r="480">
          <cell r="K480" t="str">
            <v>Плосковское</v>
          </cell>
        </row>
        <row r="481">
          <cell r="K481" t="str">
            <v>Плоскосеминское</v>
          </cell>
        </row>
        <row r="482">
          <cell r="K482" t="str">
            <v>Плотавское</v>
          </cell>
        </row>
        <row r="483">
          <cell r="K483" t="str">
            <v>Плотавское</v>
          </cell>
        </row>
        <row r="484">
          <cell r="K484" t="str">
            <v>Плотниковское</v>
          </cell>
        </row>
        <row r="485">
          <cell r="K485" t="str">
            <v>Плотниковское</v>
          </cell>
        </row>
        <row r="486">
          <cell r="K486" t="str">
            <v>Победимское</v>
          </cell>
        </row>
        <row r="487">
          <cell r="K487" t="str">
            <v>Повалихинское</v>
          </cell>
        </row>
        <row r="488">
          <cell r="K488" t="str">
            <v>Подборное</v>
          </cell>
        </row>
        <row r="489">
          <cell r="K489" t="str">
            <v>Подойниковское</v>
          </cell>
        </row>
        <row r="490">
          <cell r="K490" t="str">
            <v>Подсосновское</v>
          </cell>
        </row>
        <row r="491">
          <cell r="K491" t="str">
            <v>Подстепновское</v>
          </cell>
        </row>
        <row r="492">
          <cell r="K492" t="str">
            <v>Покровское</v>
          </cell>
        </row>
        <row r="493">
          <cell r="K493" t="str">
            <v>Покровское</v>
          </cell>
        </row>
        <row r="494">
          <cell r="K494" t="str">
            <v>Покровское</v>
          </cell>
        </row>
        <row r="495">
          <cell r="K495" t="str">
            <v>Покровское</v>
          </cell>
        </row>
        <row r="496">
          <cell r="K496" t="str">
            <v>Покровское</v>
          </cell>
        </row>
        <row r="497">
          <cell r="K497" t="str">
            <v>Покровское</v>
          </cell>
        </row>
        <row r="498">
          <cell r="K498" t="str">
            <v>Полевское</v>
          </cell>
        </row>
        <row r="499">
          <cell r="K499" t="str">
            <v>Полковниковское</v>
          </cell>
        </row>
        <row r="500">
          <cell r="K500" t="str">
            <v>Половинкинское</v>
          </cell>
        </row>
        <row r="501">
          <cell r="K501" t="str">
            <v>Половинское</v>
          </cell>
        </row>
        <row r="502">
          <cell r="K502" t="str">
            <v>Поломошенское</v>
          </cell>
        </row>
        <row r="503">
          <cell r="K503" t="str">
            <v>Полуямское</v>
          </cell>
        </row>
        <row r="504">
          <cell r="K504" t="str">
            <v>Пономаревское</v>
          </cell>
        </row>
        <row r="505">
          <cell r="K505" t="str">
            <v>Попереченское</v>
          </cell>
        </row>
        <row r="506">
          <cell r="K506" t="str">
            <v>Поповичевское</v>
          </cell>
        </row>
        <row r="507">
          <cell r="K507" t="str">
            <v>Порожненское</v>
          </cell>
        </row>
        <row r="508">
          <cell r="K508" t="str">
            <v>Порошинское</v>
          </cell>
        </row>
        <row r="509">
          <cell r="K509" t="str">
            <v>Поселок Благовещенка</v>
          </cell>
        </row>
        <row r="510">
          <cell r="K510" t="str">
            <v>Поселок Малиновое Озеро</v>
          </cell>
        </row>
        <row r="511">
          <cell r="K511" t="str">
            <v>Поселок Сибирский (ЗАТО)</v>
          </cell>
        </row>
        <row r="512">
          <cell r="K512" t="str">
            <v>Поселок Степное Озеро</v>
          </cell>
        </row>
        <row r="513">
          <cell r="K513" t="str">
            <v>Поселок Тальменка</v>
          </cell>
        </row>
        <row r="514">
          <cell r="K514" t="str">
            <v>Последниковское</v>
          </cell>
        </row>
        <row r="515">
          <cell r="K515" t="str">
            <v>Поспелихинское</v>
          </cell>
        </row>
        <row r="516">
          <cell r="K516" t="str">
            <v>Правдинское</v>
          </cell>
        </row>
        <row r="517">
          <cell r="K517" t="str">
            <v>Приборовское</v>
          </cell>
        </row>
        <row r="518">
          <cell r="K518" t="str">
            <v>Пригородное</v>
          </cell>
        </row>
        <row r="519">
          <cell r="K519" t="str">
            <v>Пригородное</v>
          </cell>
        </row>
        <row r="520">
          <cell r="K520" t="str">
            <v>Приобское</v>
          </cell>
        </row>
        <row r="521">
          <cell r="K521" t="str">
            <v>Приозерное</v>
          </cell>
        </row>
        <row r="522">
          <cell r="K522" t="str">
            <v>Пролетарское</v>
          </cell>
        </row>
        <row r="523">
          <cell r="K523" t="str">
            <v>Прослаухинское</v>
          </cell>
        </row>
        <row r="524">
          <cell r="K524" t="str">
            <v>Протасовское</v>
          </cell>
        </row>
        <row r="525">
          <cell r="K525" t="str">
            <v>Прутское</v>
          </cell>
        </row>
        <row r="526">
          <cell r="K526" t="str">
            <v>Прыганское</v>
          </cell>
        </row>
        <row r="527">
          <cell r="K527" t="str">
            <v>Пуштулимское</v>
          </cell>
        </row>
        <row r="528">
          <cell r="K528" t="str">
            <v>Пятковологовское</v>
          </cell>
        </row>
        <row r="529">
          <cell r="K529" t="str">
            <v>Раздольненское</v>
          </cell>
        </row>
        <row r="530">
          <cell r="K530" t="str">
            <v>Разумовское</v>
          </cell>
        </row>
        <row r="531">
          <cell r="K531" t="str">
            <v>Ракитовское</v>
          </cell>
        </row>
        <row r="532">
          <cell r="K532" t="str">
            <v>Ракитовское</v>
          </cell>
        </row>
        <row r="533">
          <cell r="K533" t="str">
            <v>Рассветовское</v>
          </cell>
        </row>
        <row r="534">
          <cell r="K534" t="str">
            <v>Рассказихинское</v>
          </cell>
        </row>
        <row r="535">
          <cell r="K535" t="str">
            <v>Ребрихинское</v>
          </cell>
        </row>
        <row r="536">
          <cell r="K536" t="str">
            <v>Редкодубравское</v>
          </cell>
        </row>
        <row r="537">
          <cell r="K537" t="str">
            <v>Ремовское</v>
          </cell>
        </row>
        <row r="538">
          <cell r="K538" t="str">
            <v>Речкуновское</v>
          </cell>
        </row>
        <row r="539">
          <cell r="K539" t="str">
            <v>Рогозихинское</v>
          </cell>
        </row>
        <row r="540">
          <cell r="K540" t="str">
            <v>Родинское</v>
          </cell>
        </row>
        <row r="541">
          <cell r="K541" t="str">
            <v>Родинское</v>
          </cell>
        </row>
        <row r="542">
          <cell r="K542" t="str">
            <v>Рожковское</v>
          </cell>
        </row>
        <row r="543">
          <cell r="K543" t="str">
            <v>Рожне-Логовское</v>
          </cell>
        </row>
        <row r="544">
          <cell r="K544" t="str">
            <v>Романовское</v>
          </cell>
        </row>
        <row r="545">
          <cell r="K545" t="str">
            <v>Романовское</v>
          </cell>
        </row>
        <row r="546">
          <cell r="K546" t="str">
            <v>Романовское</v>
          </cell>
        </row>
        <row r="547">
          <cell r="K547" t="str">
            <v>Российское</v>
          </cell>
        </row>
        <row r="548">
          <cell r="K548" t="str">
            <v>Россошинское</v>
          </cell>
        </row>
        <row r="549">
          <cell r="K549" t="str">
            <v>Рубцовское</v>
          </cell>
        </row>
        <row r="550">
          <cell r="K550" t="str">
            <v>Рыбинское</v>
          </cell>
        </row>
        <row r="551">
          <cell r="K551" t="str">
            <v>Саввушинское</v>
          </cell>
        </row>
        <row r="552">
          <cell r="K552" t="str">
            <v>Савинское</v>
          </cell>
        </row>
        <row r="553">
          <cell r="K553" t="str">
            <v>Садовое</v>
          </cell>
        </row>
        <row r="554">
          <cell r="K554" t="str">
            <v>Сайдыпское</v>
          </cell>
        </row>
        <row r="555">
          <cell r="K555" t="str">
            <v>Самарское</v>
          </cell>
        </row>
        <row r="556">
          <cell r="K556" t="str">
            <v>Самарское</v>
          </cell>
        </row>
        <row r="557">
          <cell r="K557" t="str">
            <v>Самсоновское</v>
          </cell>
        </row>
        <row r="558">
          <cell r="K558" t="str">
            <v>Санниковское</v>
          </cell>
        </row>
        <row r="559">
          <cell r="K559" t="str">
            <v>Саратовское</v>
          </cell>
        </row>
        <row r="560">
          <cell r="K560" t="str">
            <v>Свердловское</v>
          </cell>
        </row>
        <row r="561">
          <cell r="K561" t="str">
            <v>Светловское</v>
          </cell>
        </row>
        <row r="562">
          <cell r="K562" t="str">
            <v>Светлоозерское</v>
          </cell>
        </row>
        <row r="563">
          <cell r="K563" t="str">
            <v>Северное</v>
          </cell>
        </row>
        <row r="564">
          <cell r="K564" t="str">
            <v>Северское</v>
          </cell>
        </row>
        <row r="565">
          <cell r="K565" t="str">
            <v>Селекционное</v>
          </cell>
        </row>
        <row r="566">
          <cell r="K566" t="str">
            <v>Селиверстовское</v>
          </cell>
        </row>
        <row r="567">
          <cell r="K567" t="str">
            <v>Семеновское</v>
          </cell>
        </row>
        <row r="568">
          <cell r="K568" t="str">
            <v>Семеновское</v>
          </cell>
        </row>
        <row r="569">
          <cell r="K569" t="str">
            <v>Семено-Красиловское</v>
          </cell>
        </row>
        <row r="570">
          <cell r="K570" t="str">
            <v>Сентелекское</v>
          </cell>
        </row>
        <row r="571">
          <cell r="K571" t="str">
            <v>Серебропольское</v>
          </cell>
        </row>
        <row r="572">
          <cell r="K572" t="str">
            <v>Сетовское</v>
          </cell>
        </row>
        <row r="573">
          <cell r="K573" t="str">
            <v>Сибирское</v>
          </cell>
        </row>
        <row r="574">
          <cell r="K574" t="str">
            <v>Сибирячихинское</v>
          </cell>
        </row>
        <row r="575">
          <cell r="K575" t="str">
            <v>Сидоровское</v>
          </cell>
        </row>
        <row r="576">
          <cell r="K576" t="str">
            <v>Сидоровское</v>
          </cell>
        </row>
        <row r="577">
          <cell r="K577" t="str">
            <v>Симоновское</v>
          </cell>
        </row>
        <row r="578">
          <cell r="K578" t="str">
            <v>Ситниковское</v>
          </cell>
        </row>
        <row r="579">
          <cell r="K579" t="str">
            <v>Славгородское</v>
          </cell>
        </row>
        <row r="580">
          <cell r="K580" t="str">
            <v>Слюдянское</v>
          </cell>
        </row>
        <row r="581">
          <cell r="K581" t="str">
            <v>Смазневское</v>
          </cell>
        </row>
        <row r="582">
          <cell r="K582" t="str">
            <v>Смирновское</v>
          </cell>
        </row>
        <row r="583">
          <cell r="K583" t="str">
            <v>Смоленское</v>
          </cell>
        </row>
        <row r="584">
          <cell r="K584" t="str">
            <v>Советское</v>
          </cell>
        </row>
        <row r="585">
          <cell r="K585" t="str">
            <v>Совхозное</v>
          </cell>
        </row>
        <row r="586">
          <cell r="K586" t="str">
            <v>Соколовское</v>
          </cell>
        </row>
        <row r="587">
          <cell r="K587" t="str">
            <v>Солдатовское</v>
          </cell>
        </row>
        <row r="588">
          <cell r="K588" t="str">
            <v>Солнечное</v>
          </cell>
        </row>
        <row r="589">
          <cell r="K589" t="str">
            <v>Соловьихинское</v>
          </cell>
        </row>
        <row r="590">
          <cell r="K590" t="str">
            <v>Солонешенское</v>
          </cell>
        </row>
        <row r="591">
          <cell r="K591" t="str">
            <v>Солоновское</v>
          </cell>
        </row>
        <row r="592">
          <cell r="K592" t="str">
            <v>Солоновское</v>
          </cell>
        </row>
        <row r="593">
          <cell r="K593" t="str">
            <v>Солоновское</v>
          </cell>
        </row>
        <row r="594">
          <cell r="K594" t="str">
            <v>Солтонское</v>
          </cell>
        </row>
        <row r="595">
          <cell r="K595" t="str">
            <v>Сорочелоговское</v>
          </cell>
        </row>
        <row r="596">
          <cell r="K596" t="str">
            <v>Сосново-Логовское</v>
          </cell>
        </row>
        <row r="597">
          <cell r="K597" t="str">
            <v>Сосновское</v>
          </cell>
        </row>
        <row r="598">
          <cell r="K598" t="str">
            <v>Соусканихинское</v>
          </cell>
        </row>
        <row r="599">
          <cell r="K599" t="str">
            <v>Среднесибирское</v>
          </cell>
        </row>
        <row r="600">
          <cell r="K600" t="str">
            <v>Сростинское</v>
          </cell>
        </row>
        <row r="601">
          <cell r="K601" t="str">
            <v>Сростинское</v>
          </cell>
        </row>
        <row r="602">
          <cell r="K602" t="str">
            <v>Станционно-Ребрихинское</v>
          </cell>
        </row>
        <row r="603">
          <cell r="K603" t="str">
            <v>Староалейское</v>
          </cell>
        </row>
        <row r="604">
          <cell r="K604" t="str">
            <v>Старобелокурихинское</v>
          </cell>
        </row>
        <row r="605">
          <cell r="K605" t="str">
            <v>Стародраченинское</v>
          </cell>
        </row>
        <row r="606">
          <cell r="K606" t="str">
            <v>Староперуновское</v>
          </cell>
        </row>
        <row r="607">
          <cell r="K607" t="str">
            <v>Старотогульское</v>
          </cell>
        </row>
        <row r="608">
          <cell r="K608" t="str">
            <v>Степновское</v>
          </cell>
        </row>
        <row r="609">
          <cell r="K609" t="str">
            <v>Степное</v>
          </cell>
        </row>
        <row r="610">
          <cell r="K610" t="str">
            <v>Степно-Кучукское</v>
          </cell>
        </row>
        <row r="611">
          <cell r="K611" t="str">
            <v>Степно-Чумышское</v>
          </cell>
        </row>
        <row r="612">
          <cell r="K612" t="str">
            <v>Столбовское</v>
          </cell>
        </row>
        <row r="613">
          <cell r="K613" t="str">
            <v>Стуковское</v>
          </cell>
        </row>
        <row r="614">
          <cell r="K614" t="str">
            <v>Суворовское</v>
          </cell>
        </row>
        <row r="615">
          <cell r="K615" t="str">
            <v>Суетское</v>
          </cell>
        </row>
        <row r="616">
          <cell r="K616" t="str">
            <v>Сузопское</v>
          </cell>
        </row>
        <row r="617">
          <cell r="K617" t="str">
            <v>Сунгайское</v>
          </cell>
        </row>
        <row r="618">
          <cell r="K618" t="str">
            <v>Сусловское</v>
          </cell>
        </row>
        <row r="619">
          <cell r="K619" t="str">
            <v>Сухо-Чемровское</v>
          </cell>
        </row>
        <row r="620">
          <cell r="K620" t="str">
            <v>Сычевское</v>
          </cell>
        </row>
        <row r="621">
          <cell r="K621" t="str">
            <v>Табунское</v>
          </cell>
        </row>
        <row r="622">
          <cell r="K622" t="str">
            <v>Талицкое</v>
          </cell>
        </row>
        <row r="623">
          <cell r="K623" t="str">
            <v>Таловское</v>
          </cell>
        </row>
        <row r="624">
          <cell r="K624" t="str">
            <v>Тамбовское</v>
          </cell>
        </row>
        <row r="625">
          <cell r="K625" t="str">
            <v>Телеутское</v>
          </cell>
        </row>
        <row r="626">
          <cell r="K626" t="str">
            <v>Тимирязевское</v>
          </cell>
        </row>
        <row r="627">
          <cell r="K627" t="str">
            <v>Титовское</v>
          </cell>
        </row>
        <row r="628">
          <cell r="K628" t="str">
            <v>Тишинское</v>
          </cell>
        </row>
        <row r="629">
          <cell r="K629" t="str">
            <v>Тогульское</v>
          </cell>
        </row>
        <row r="630">
          <cell r="K630" t="str">
            <v>Токаревское</v>
          </cell>
        </row>
        <row r="631">
          <cell r="K631" t="str">
            <v>Толстовское</v>
          </cell>
        </row>
        <row r="632">
          <cell r="K632" t="str">
            <v>Тополинское</v>
          </cell>
        </row>
        <row r="633">
          <cell r="K633" t="str">
            <v>Тополинское</v>
          </cell>
        </row>
        <row r="634">
          <cell r="K634" t="str">
            <v>Тополинское</v>
          </cell>
        </row>
        <row r="635">
          <cell r="K635" t="str">
            <v>Топтушенское</v>
          </cell>
        </row>
        <row r="636">
          <cell r="K636" t="str">
            <v>Топчихинское</v>
          </cell>
        </row>
        <row r="637">
          <cell r="K637" t="str">
            <v>Точилинское</v>
          </cell>
        </row>
        <row r="638">
          <cell r="K638" t="str">
            <v>Травновское</v>
          </cell>
        </row>
        <row r="639">
          <cell r="K639" t="str">
            <v>Третьяковское</v>
          </cell>
        </row>
        <row r="640">
          <cell r="K640" t="str">
            <v>Троицкое</v>
          </cell>
        </row>
        <row r="641">
          <cell r="K641" t="str">
            <v>Троицкое</v>
          </cell>
        </row>
        <row r="642">
          <cell r="K642" t="str">
            <v>Трусовское</v>
          </cell>
        </row>
        <row r="643">
          <cell r="K643" t="str">
            <v>Тугозвоновское</v>
          </cell>
        </row>
        <row r="644">
          <cell r="K644" t="str">
            <v>Тулатинское</v>
          </cell>
        </row>
        <row r="645">
          <cell r="K645" t="str">
            <v>Тумановское</v>
          </cell>
        </row>
        <row r="646">
          <cell r="K646" t="str">
            <v>Тумановское</v>
          </cell>
        </row>
        <row r="647">
          <cell r="K647" t="str">
            <v>Тундрихинское</v>
          </cell>
        </row>
        <row r="648">
          <cell r="K648" t="str">
            <v>Тюменцевское</v>
          </cell>
        </row>
        <row r="649">
          <cell r="K649" t="str">
            <v>Тягунское</v>
          </cell>
        </row>
        <row r="650">
          <cell r="K650" t="str">
            <v>Тягунское</v>
          </cell>
        </row>
        <row r="651">
          <cell r="K651" t="str">
            <v>Тяхтинское</v>
          </cell>
        </row>
        <row r="652">
          <cell r="K652" t="str">
            <v>Угловское</v>
          </cell>
        </row>
        <row r="653">
          <cell r="K653" t="str">
            <v>Украинское</v>
          </cell>
        </row>
        <row r="654">
          <cell r="K654" t="str">
            <v>Уксунайское</v>
          </cell>
        </row>
        <row r="655">
          <cell r="K655" t="str">
            <v>Урлаповское</v>
          </cell>
        </row>
        <row r="656">
          <cell r="K656" t="str">
            <v>Урожайное</v>
          </cell>
        </row>
        <row r="657">
          <cell r="K657" t="str">
            <v>Урываевское</v>
          </cell>
        </row>
        <row r="658">
          <cell r="K658" t="str">
            <v>Урывское</v>
          </cell>
        </row>
        <row r="659">
          <cell r="K659" t="str">
            <v>Урюпинское</v>
          </cell>
        </row>
        <row r="660">
          <cell r="K660" t="str">
            <v>Успенское</v>
          </cell>
        </row>
        <row r="661">
          <cell r="K661" t="str">
            <v>Усть-Алейское</v>
          </cell>
        </row>
        <row r="662">
          <cell r="K662" t="str">
            <v>Усть-Ануйское</v>
          </cell>
        </row>
        <row r="663">
          <cell r="K663" t="str">
            <v>Усть-Беловское</v>
          </cell>
        </row>
        <row r="664">
          <cell r="K664" t="str">
            <v>Усть-Волчихинское</v>
          </cell>
        </row>
        <row r="665">
          <cell r="K665" t="str">
            <v>Усть-Гавриловское</v>
          </cell>
        </row>
        <row r="666">
          <cell r="K666" t="str">
            <v>Усть-Ишинское</v>
          </cell>
        </row>
        <row r="667">
          <cell r="K667" t="str">
            <v>Усть-Кажинское</v>
          </cell>
        </row>
        <row r="668">
          <cell r="K668" t="str">
            <v>Усть-Калманское</v>
          </cell>
        </row>
        <row r="669">
          <cell r="K669" t="str">
            <v>Усть-Камышенское</v>
          </cell>
        </row>
        <row r="670">
          <cell r="K670" t="str">
            <v>Усть-Козлухинское</v>
          </cell>
        </row>
        <row r="671">
          <cell r="K671" t="str">
            <v>Усть-Мосихинское</v>
          </cell>
        </row>
        <row r="672">
          <cell r="K672" t="str">
            <v>Усть-Пристанское</v>
          </cell>
        </row>
        <row r="673">
          <cell r="K673" t="str">
            <v>Усть-Пустынское</v>
          </cell>
        </row>
        <row r="674">
          <cell r="K674" t="str">
            <v>Усть-Таловское</v>
          </cell>
        </row>
        <row r="675">
          <cell r="K675" t="str">
            <v>Устьянское</v>
          </cell>
        </row>
        <row r="676">
          <cell r="K676" t="str">
            <v>Устьянское</v>
          </cell>
        </row>
        <row r="677">
          <cell r="K677" t="str">
            <v>Усятское</v>
          </cell>
        </row>
        <row r="678">
          <cell r="K678" t="str">
            <v>Утянское</v>
          </cell>
        </row>
        <row r="679">
          <cell r="K679" t="str">
            <v>Филипповское</v>
          </cell>
        </row>
        <row r="680">
          <cell r="K680" t="str">
            <v>Фрунзенское</v>
          </cell>
        </row>
        <row r="681">
          <cell r="K681" t="str">
            <v>Фунтиковское</v>
          </cell>
        </row>
        <row r="682">
          <cell r="K682" t="str">
            <v>Хабазинское</v>
          </cell>
        </row>
        <row r="683">
          <cell r="K683" t="str">
            <v>Хабарское</v>
          </cell>
        </row>
        <row r="684">
          <cell r="K684" t="str">
            <v>Хайрюзовское</v>
          </cell>
        </row>
        <row r="685">
          <cell r="K685" t="str">
            <v>Харитоновское</v>
          </cell>
        </row>
        <row r="686">
          <cell r="K686" t="str">
            <v>Харловское</v>
          </cell>
        </row>
        <row r="687">
          <cell r="K687" t="str">
            <v>Хлеборобное</v>
          </cell>
        </row>
        <row r="688">
          <cell r="K688" t="str">
            <v>Хлопуновское</v>
          </cell>
        </row>
        <row r="689">
          <cell r="K689" t="str">
            <v>Хмелевское</v>
          </cell>
        </row>
        <row r="690">
          <cell r="K690" t="str">
            <v>Хомутинское</v>
          </cell>
        </row>
        <row r="691">
          <cell r="K691" t="str">
            <v>Целинное</v>
          </cell>
        </row>
        <row r="692">
          <cell r="K692" t="str">
            <v>Центральное</v>
          </cell>
        </row>
        <row r="693">
          <cell r="K693" t="str">
            <v>Центральное</v>
          </cell>
        </row>
        <row r="694">
          <cell r="K694" t="str">
            <v>Чапаевское</v>
          </cell>
        </row>
        <row r="695">
          <cell r="K695" t="str">
            <v>Чарышское</v>
          </cell>
        </row>
        <row r="696">
          <cell r="K696" t="str">
            <v>Чарышское</v>
          </cell>
        </row>
        <row r="697">
          <cell r="K697" t="str">
            <v>Чаузовское</v>
          </cell>
        </row>
        <row r="698">
          <cell r="K698" t="str">
            <v>Чеканихинское</v>
          </cell>
        </row>
        <row r="699">
          <cell r="K699" t="str">
            <v>Чемровское</v>
          </cell>
        </row>
        <row r="700">
          <cell r="K700" t="str">
            <v>Червовское</v>
          </cell>
        </row>
        <row r="701">
          <cell r="K701" t="str">
            <v>Черемновское</v>
          </cell>
        </row>
        <row r="702">
          <cell r="K702" t="str">
            <v>Черемушкинское</v>
          </cell>
        </row>
        <row r="703">
          <cell r="K703" t="str">
            <v>Черемшанское</v>
          </cell>
        </row>
        <row r="704">
          <cell r="K704" t="str">
            <v>Черемшанское</v>
          </cell>
        </row>
        <row r="705">
          <cell r="K705" t="str">
            <v>Черепановское</v>
          </cell>
        </row>
        <row r="706">
          <cell r="K706" t="str">
            <v>Черкасовское</v>
          </cell>
        </row>
        <row r="707">
          <cell r="K707" t="str">
            <v>Чернавское</v>
          </cell>
        </row>
        <row r="708">
          <cell r="K708" t="str">
            <v>Черновское</v>
          </cell>
        </row>
        <row r="709">
          <cell r="K709" t="str">
            <v>Чернокурьинское</v>
          </cell>
        </row>
        <row r="710">
          <cell r="K710" t="str">
            <v>Чернопятовское</v>
          </cell>
        </row>
        <row r="711">
          <cell r="K711" t="str">
            <v>Чинетинское</v>
          </cell>
        </row>
        <row r="712">
          <cell r="K712" t="str">
            <v>Чистоозерское</v>
          </cell>
        </row>
        <row r="713">
          <cell r="K713" t="str">
            <v>Чистюньское</v>
          </cell>
        </row>
        <row r="714">
          <cell r="K714" t="str">
            <v>Шадринское</v>
          </cell>
        </row>
        <row r="715">
          <cell r="K715" t="str">
            <v>Шадринцевское</v>
          </cell>
        </row>
        <row r="716">
          <cell r="K716" t="str">
            <v>Шадрухинское</v>
          </cell>
        </row>
        <row r="717">
          <cell r="K717" t="str">
            <v>Шалапское</v>
          </cell>
        </row>
        <row r="718">
          <cell r="K718" t="str">
            <v>Шарчинское</v>
          </cell>
        </row>
        <row r="719">
          <cell r="K719" t="str">
            <v>Шаталовское</v>
          </cell>
        </row>
        <row r="720">
          <cell r="K720" t="str">
            <v>Шатуновское</v>
          </cell>
        </row>
        <row r="721">
          <cell r="K721" t="str">
            <v>Шаховское</v>
          </cell>
        </row>
        <row r="722">
          <cell r="K722" t="str">
            <v>Шебалинское</v>
          </cell>
        </row>
        <row r="723">
          <cell r="K723" t="str">
            <v>Шелаболихинское</v>
          </cell>
        </row>
        <row r="724">
          <cell r="K724" t="str">
            <v>Шиловское</v>
          </cell>
        </row>
        <row r="725">
          <cell r="K725" t="str">
            <v>Шимолинское</v>
          </cell>
        </row>
        <row r="726">
          <cell r="K726" t="str">
            <v>Шипунихинское</v>
          </cell>
        </row>
        <row r="727">
          <cell r="K727" t="str">
            <v>Шипуновское</v>
          </cell>
        </row>
        <row r="728">
          <cell r="K728" t="str">
            <v>Шишкинское</v>
          </cell>
        </row>
        <row r="729">
          <cell r="K729" t="str">
            <v>Шпагинское</v>
          </cell>
        </row>
        <row r="730">
          <cell r="K730" t="str">
            <v>Шубенское</v>
          </cell>
        </row>
        <row r="731">
          <cell r="K731" t="str">
            <v>Шубинское</v>
          </cell>
        </row>
        <row r="732">
          <cell r="K732" t="str">
            <v>Шульгин-Логское</v>
          </cell>
        </row>
        <row r="733">
          <cell r="K733" t="str">
            <v>Шульгинское</v>
          </cell>
        </row>
        <row r="734">
          <cell r="K734" t="str">
            <v>Шумановское</v>
          </cell>
        </row>
        <row r="735">
          <cell r="K735" t="str">
            <v>Шумилихинское</v>
          </cell>
        </row>
        <row r="736">
          <cell r="K736" t="str">
            <v>Шумихинское</v>
          </cell>
        </row>
        <row r="737">
          <cell r="K737" t="str">
            <v>Юдихинское</v>
          </cell>
        </row>
        <row r="738">
          <cell r="K738" t="str">
            <v>Южаковское</v>
          </cell>
        </row>
        <row r="739">
          <cell r="K739" t="str">
            <v>Яготинское</v>
          </cell>
        </row>
        <row r="740">
          <cell r="K740" t="str">
            <v>Яновское</v>
          </cell>
        </row>
        <row r="741">
          <cell r="K741" t="str">
            <v>Ярослав-Логовское</v>
          </cell>
        </row>
        <row r="742">
          <cell r="K742" t="str">
            <v>Яснополянское</v>
          </cell>
        </row>
      </sheetData>
      <sheetData sheetId="4"/>
      <sheetData sheetId="5"/>
      <sheetData sheetId="6"/>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s>
    <sheetDataSet>
      <sheetData sheetId="0"/>
      <sheetData sheetId="1"/>
      <sheetData sheetId="2">
        <row r="13">
          <cell r="E13" t="str">
            <v>Камчатская область</v>
          </cell>
        </row>
        <row r="21">
          <cell r="D21" t="str">
            <v>ФГУП "44 ЭС ВМФ" МО РФ</v>
          </cell>
          <cell r="I21">
            <v>4100001245</v>
          </cell>
        </row>
        <row r="27">
          <cell r="F27" t="str">
            <v>Предложение организации</v>
          </cell>
        </row>
      </sheetData>
      <sheetData sheetId="3"/>
      <sheetData sheetId="4"/>
      <sheetData sheetId="5"/>
      <sheetData sheetId="6">
        <row r="15">
          <cell r="G15">
            <v>0.59090909090909094</v>
          </cell>
          <cell r="H15">
            <v>44.849636363636364</v>
          </cell>
          <cell r="L15">
            <v>0.3730654761904762</v>
          </cell>
          <cell r="M15">
            <v>31.927083333333336</v>
          </cell>
          <cell r="Q15">
            <v>0.55000000000000004</v>
          </cell>
          <cell r="R15">
            <v>35.89</v>
          </cell>
          <cell r="V15">
            <v>0.44642857142857145</v>
          </cell>
          <cell r="W15">
            <v>29.376190476190477</v>
          </cell>
          <cell r="AA15">
            <v>0.44925595238095239</v>
          </cell>
          <cell r="AB15">
            <v>33.340178571428574</v>
          </cell>
        </row>
        <row r="16">
          <cell r="I16">
            <v>0.70018181818181813</v>
          </cell>
          <cell r="M16">
            <v>0.5066964285714286</v>
          </cell>
          <cell r="N16">
            <v>0.27083333333333337</v>
          </cell>
          <cell r="S16">
            <v>1.22</v>
          </cell>
          <cell r="X16">
            <v>1.0004464285714285</v>
          </cell>
          <cell r="AB16">
            <v>0.5066964285714286</v>
          </cell>
          <cell r="AC16">
            <v>0.36205357142857142</v>
          </cell>
        </row>
        <row r="17">
          <cell r="I17">
            <v>19.222727272727273</v>
          </cell>
          <cell r="N17">
            <v>15.77574404761905</v>
          </cell>
          <cell r="S17">
            <v>18.61</v>
          </cell>
          <cell r="X17">
            <v>15.235416666666667</v>
          </cell>
          <cell r="AC17">
            <v>17.047916666666666</v>
          </cell>
        </row>
        <row r="19">
          <cell r="F19">
            <v>47.084181818181825</v>
          </cell>
          <cell r="G19">
            <v>0.52727272727272723</v>
          </cell>
          <cell r="H19">
            <v>10.381818181818183</v>
          </cell>
          <cell r="K19">
            <v>33.618005952380955</v>
          </cell>
          <cell r="L19">
            <v>0.52053571428571432</v>
          </cell>
          <cell r="M19">
            <v>10.270535714285714</v>
          </cell>
          <cell r="N19">
            <v>0.16205357142857144</v>
          </cell>
          <cell r="P19">
            <v>38.090000000000003</v>
          </cell>
          <cell r="Q19">
            <v>0.82</v>
          </cell>
          <cell r="R19">
            <v>18.43</v>
          </cell>
          <cell r="U19">
            <v>31.175148809523812</v>
          </cell>
          <cell r="V19">
            <v>0.66964285714285721</v>
          </cell>
          <cell r="W19">
            <v>15.080059523809524</v>
          </cell>
          <cell r="X19">
            <v>0</v>
          </cell>
          <cell r="Z19">
            <v>35.106101190476195</v>
          </cell>
          <cell r="AA19">
            <v>0.5357142857142857</v>
          </cell>
          <cell r="AB19">
            <v>11.041666666666668</v>
          </cell>
          <cell r="AC19">
            <v>0.21607142857142858</v>
          </cell>
        </row>
        <row r="21">
          <cell r="F21">
            <v>0.40726363636363644</v>
          </cell>
          <cell r="G21">
            <v>0.41798000000000002</v>
          </cell>
          <cell r="H21">
            <v>3.736010909090909</v>
          </cell>
          <cell r="I21">
            <v>0.79109272727272717</v>
          </cell>
          <cell r="K21">
            <v>9.7943452380952381E-2</v>
          </cell>
          <cell r="L21">
            <v>0.11579315476190477</v>
          </cell>
          <cell r="M21">
            <v>2.6714479166666663</v>
          </cell>
          <cell r="N21">
            <v>0.75869940476190478</v>
          </cell>
          <cell r="P21">
            <v>0.14000000000000001</v>
          </cell>
          <cell r="Q21">
            <v>0.14000000000000001</v>
          </cell>
          <cell r="R21">
            <v>3.99</v>
          </cell>
          <cell r="S21">
            <v>1.33</v>
          </cell>
          <cell r="U21">
            <v>0.11742857142857144</v>
          </cell>
          <cell r="V21">
            <v>0.11556696428571431</v>
          </cell>
          <cell r="W21">
            <v>3.2595595238095241</v>
          </cell>
          <cell r="X21">
            <v>1.0811011904761905</v>
          </cell>
          <cell r="Z21">
            <v>0.10244642857142856</v>
          </cell>
          <cell r="AA21">
            <v>0.11620535714285714</v>
          </cell>
          <cell r="AB21">
            <v>2.8424732142857141</v>
          </cell>
          <cell r="AC21">
            <v>1.2868616071428571</v>
          </cell>
        </row>
        <row r="23">
          <cell r="I23">
            <v>0</v>
          </cell>
          <cell r="M23">
            <v>0</v>
          </cell>
          <cell r="R23">
            <v>0</v>
          </cell>
          <cell r="W23">
            <v>0</v>
          </cell>
          <cell r="AB23">
            <v>0</v>
          </cell>
        </row>
        <row r="25">
          <cell r="F25">
            <v>1.2363636363636363</v>
          </cell>
          <cell r="G25">
            <v>0</v>
          </cell>
          <cell r="H25">
            <v>14.503636363636362</v>
          </cell>
          <cell r="I25">
            <v>6.2518181818181811</v>
          </cell>
          <cell r="K25">
            <v>1.2142857142857144</v>
          </cell>
          <cell r="L25">
            <v>0</v>
          </cell>
          <cell r="M25">
            <v>11.755505952380952</v>
          </cell>
          <cell r="N25">
            <v>4.9549107142857141</v>
          </cell>
          <cell r="P25">
            <v>1.51</v>
          </cell>
          <cell r="Q25">
            <v>0</v>
          </cell>
          <cell r="R25">
            <v>12.54</v>
          </cell>
          <cell r="S25">
            <v>8.84</v>
          </cell>
          <cell r="U25">
            <v>1.2351190476190477</v>
          </cell>
          <cell r="V25">
            <v>0</v>
          </cell>
          <cell r="W25">
            <v>10.260416666666668</v>
          </cell>
          <cell r="X25">
            <v>7.2351190476190474</v>
          </cell>
          <cell r="Z25">
            <v>1.2142857142857144</v>
          </cell>
          <cell r="AA25">
            <v>0</v>
          </cell>
          <cell r="AB25">
            <v>11.755505952380952</v>
          </cell>
          <cell r="AC25">
            <v>4.9549107142857141</v>
          </cell>
        </row>
        <row r="29">
          <cell r="F29">
            <v>0</v>
          </cell>
          <cell r="G29">
            <v>0</v>
          </cell>
          <cell r="H29">
            <v>17.769090909090909</v>
          </cell>
          <cell r="I29">
            <v>12.88</v>
          </cell>
          <cell r="K29">
            <v>0</v>
          </cell>
          <cell r="L29">
            <v>0</v>
          </cell>
          <cell r="M29">
            <v>12.498660714285714</v>
          </cell>
          <cell r="N29">
            <v>10.506845238095238</v>
          </cell>
          <cell r="P29">
            <v>0</v>
          </cell>
          <cell r="Q29">
            <v>0</v>
          </cell>
          <cell r="R29">
            <v>19.2</v>
          </cell>
          <cell r="S29">
            <v>9.6999999999999993</v>
          </cell>
          <cell r="U29">
            <v>0</v>
          </cell>
          <cell r="V29">
            <v>0</v>
          </cell>
          <cell r="W29">
            <v>15.699404761904763</v>
          </cell>
          <cell r="X29">
            <v>7.9136904761904763</v>
          </cell>
          <cell r="Z29">
            <v>0</v>
          </cell>
          <cell r="AA29">
            <v>0</v>
          </cell>
          <cell r="AB29">
            <v>13.242559523809524</v>
          </cell>
          <cell r="AC29">
            <v>11.384375</v>
          </cell>
        </row>
      </sheetData>
      <sheetData sheetId="7">
        <row r="10">
          <cell r="E10">
            <v>57.993272727272732</v>
          </cell>
          <cell r="F10">
            <v>44.571130952380955</v>
          </cell>
          <cell r="G10">
            <v>57.34</v>
          </cell>
          <cell r="H10">
            <v>46.92485119047619</v>
          </cell>
          <cell r="I10">
            <v>46.899553571428577</v>
          </cell>
          <cell r="J10">
            <v>81.792036225023665</v>
          </cell>
          <cell r="K10">
            <v>99.946089079867448</v>
          </cell>
          <cell r="L10">
            <v>80.870679245823865</v>
          </cell>
          <cell r="M10">
            <v>105.22405998971682</v>
          </cell>
        </row>
        <row r="11">
          <cell r="E11">
            <v>118.00438000000001</v>
          </cell>
          <cell r="F11">
            <v>89.780669642857148</v>
          </cell>
          <cell r="G11">
            <v>108.00999999999999</v>
          </cell>
          <cell r="H11">
            <v>88.409677083333321</v>
          </cell>
          <cell r="I11">
            <v>94.257668154761916</v>
          </cell>
          <cell r="J11">
            <v>87.267538334193063</v>
          </cell>
          <cell r="K11">
            <v>106.61465041424864</v>
          </cell>
          <cell r="L11">
            <v>79.876414887957466</v>
          </cell>
          <cell r="M11">
            <v>104.98659514315725</v>
          </cell>
        </row>
        <row r="12">
          <cell r="E12">
            <v>21.991818181818179</v>
          </cell>
          <cell r="F12">
            <v>17.924702380952379</v>
          </cell>
          <cell r="G12">
            <v>22.89</v>
          </cell>
          <cell r="H12">
            <v>18.730654761904763</v>
          </cell>
          <cell r="I12">
            <v>17.924702380952379</v>
          </cell>
          <cell r="J12">
            <v>78.308005159250243</v>
          </cell>
          <cell r="K12">
            <v>95.697147850957322</v>
          </cell>
          <cell r="L12">
            <v>81.50623214851646</v>
          </cell>
          <cell r="M12">
            <v>100</v>
          </cell>
        </row>
        <row r="13">
          <cell r="E13">
            <v>124308.94696112321</v>
          </cell>
          <cell r="F13">
            <v>118403.2651381797</v>
          </cell>
          <cell r="G13">
            <v>132516.01298395003</v>
          </cell>
          <cell r="H13">
            <v>137131.6452907034</v>
          </cell>
          <cell r="I13">
            <v>144847.21867200822</v>
          </cell>
          <cell r="J13">
            <v>109.30544574228303</v>
          </cell>
          <cell r="K13">
            <v>105.62639889935595</v>
          </cell>
          <cell r="L13">
            <v>116.52195776166315</v>
          </cell>
          <cell r="M13">
            <v>122.33380431102785</v>
          </cell>
        </row>
        <row r="14">
          <cell r="E14">
            <v>7917</v>
          </cell>
          <cell r="F14">
            <v>8796</v>
          </cell>
          <cell r="G14">
            <v>8567</v>
          </cell>
          <cell r="H14">
            <v>8567</v>
          </cell>
          <cell r="I14">
            <v>10222</v>
          </cell>
          <cell r="J14">
            <v>119.31831446247227</v>
          </cell>
          <cell r="K14">
            <v>119.31831446247227</v>
          </cell>
          <cell r="L14">
            <v>129.11456359732222</v>
          </cell>
          <cell r="M14">
            <v>116.21191450659391</v>
          </cell>
        </row>
        <row r="15">
          <cell r="E15">
            <v>2157</v>
          </cell>
          <cell r="F15">
            <v>2947</v>
          </cell>
          <cell r="G15">
            <v>2334</v>
          </cell>
          <cell r="H15">
            <v>2334</v>
          </cell>
          <cell r="I15">
            <v>3428</v>
          </cell>
          <cell r="J15">
            <v>146.87232219365896</v>
          </cell>
          <cell r="K15">
            <v>146.87232219365896</v>
          </cell>
          <cell r="L15">
            <v>158.9244320815948</v>
          </cell>
          <cell r="M15">
            <v>116.32168306752631</v>
          </cell>
        </row>
        <row r="16">
          <cell r="E16">
            <v>5760</v>
          </cell>
          <cell r="F16">
            <v>5849</v>
          </cell>
          <cell r="G16">
            <v>6233</v>
          </cell>
          <cell r="H16">
            <v>6233</v>
          </cell>
          <cell r="I16">
            <v>6794</v>
          </cell>
          <cell r="J16">
            <v>109.00048130916092</v>
          </cell>
          <cell r="K16">
            <v>109.00048130916092</v>
          </cell>
          <cell r="L16">
            <v>117.9513888888889</v>
          </cell>
          <cell r="M16">
            <v>116.15660796717388</v>
          </cell>
        </row>
        <row r="17">
          <cell r="E17">
            <v>0</v>
          </cell>
          <cell r="F17">
            <v>0</v>
          </cell>
          <cell r="G17">
            <v>0</v>
          </cell>
          <cell r="H17">
            <v>0</v>
          </cell>
          <cell r="I17">
            <v>0</v>
          </cell>
          <cell r="J17">
            <v>0</v>
          </cell>
          <cell r="K17">
            <v>0</v>
          </cell>
          <cell r="L17">
            <v>0</v>
          </cell>
          <cell r="M17">
            <v>0</v>
          </cell>
        </row>
        <row r="18">
          <cell r="J18">
            <v>0</v>
          </cell>
          <cell r="K18">
            <v>0</v>
          </cell>
          <cell r="L18">
            <v>0</v>
          </cell>
          <cell r="M18">
            <v>0</v>
          </cell>
        </row>
        <row r="19">
          <cell r="J19">
            <v>0</v>
          </cell>
          <cell r="K19">
            <v>0</v>
          </cell>
          <cell r="L19">
            <v>0</v>
          </cell>
          <cell r="M19">
            <v>0</v>
          </cell>
        </row>
        <row r="20">
          <cell r="E20">
            <v>6992.0049983199988</v>
          </cell>
          <cell r="F20">
            <v>5734.9996134885005</v>
          </cell>
          <cell r="G20">
            <v>7005.9985839499986</v>
          </cell>
          <cell r="H20">
            <v>11333.998727418151</v>
          </cell>
          <cell r="I20">
            <v>11333.998962568201</v>
          </cell>
          <cell r="J20">
            <v>161.77563878664196</v>
          </cell>
          <cell r="K20">
            <v>100.00000207473157</v>
          </cell>
          <cell r="L20">
            <v>162.09941161786173</v>
          </cell>
          <cell r="M20">
            <v>197.62859156801105</v>
          </cell>
        </row>
        <row r="21">
          <cell r="E21">
            <v>0</v>
          </cell>
          <cell r="F21">
            <v>0</v>
          </cell>
          <cell r="G21">
            <v>0</v>
          </cell>
          <cell r="H21">
            <v>0</v>
          </cell>
          <cell r="I21">
            <v>2867.7572025682002</v>
          </cell>
          <cell r="J21">
            <v>0</v>
          </cell>
          <cell r="K21">
            <v>0</v>
          </cell>
          <cell r="L21">
            <v>0</v>
          </cell>
          <cell r="M21">
            <v>0</v>
          </cell>
        </row>
        <row r="22">
          <cell r="E22">
            <v>6992.0049983199988</v>
          </cell>
          <cell r="F22">
            <v>5734.9996134885005</v>
          </cell>
          <cell r="G22">
            <v>7005.9985839499986</v>
          </cell>
          <cell r="H22">
            <v>11333.998727418151</v>
          </cell>
          <cell r="I22">
            <v>8466.2417600000008</v>
          </cell>
          <cell r="J22">
            <v>120.84275579779968</v>
          </cell>
          <cell r="K22">
            <v>74.697747578877511</v>
          </cell>
          <cell r="L22">
            <v>121.08460680497546</v>
          </cell>
          <cell r="M22">
            <v>147.62410341035982</v>
          </cell>
        </row>
        <row r="23">
          <cell r="E23">
            <v>198.92444400170845</v>
          </cell>
          <cell r="F23">
            <v>144.68765951499051</v>
          </cell>
          <cell r="G23">
            <v>176.77408931846858</v>
          </cell>
          <cell r="H23">
            <v>227.09761845354009</v>
          </cell>
          <cell r="I23">
            <v>313.46949000000001</v>
          </cell>
          <cell r="J23">
            <v>177.32773576067865</v>
          </cell>
          <cell r="K23">
            <v>138.03292704460043</v>
          </cell>
          <cell r="L23">
            <v>157.58218733405522</v>
          </cell>
          <cell r="M23">
            <v>216.65254041069252</v>
          </cell>
        </row>
        <row r="24">
          <cell r="E24">
            <v>361.54134166891487</v>
          </cell>
          <cell r="F24">
            <v>319.16484184101427</v>
          </cell>
          <cell r="G24">
            <v>389.89604012639933</v>
          </cell>
          <cell r="H24">
            <v>634.12066535335134</v>
          </cell>
          <cell r="I24">
            <v>630.33758999999998</v>
          </cell>
          <cell r="J24">
            <v>161.66811794129853</v>
          </cell>
          <cell r="K24">
            <v>99.403413962034605</v>
          </cell>
          <cell r="L24">
            <v>174.34730620025135</v>
          </cell>
          <cell r="M24">
            <v>197.49593544328744</v>
          </cell>
        </row>
        <row r="25">
          <cell r="E25">
            <v>5706.9326351132813</v>
          </cell>
          <cell r="F25">
            <v>4729.9443919664709</v>
          </cell>
          <cell r="G25">
            <v>5778.2058888635383</v>
          </cell>
          <cell r="H25">
            <v>9397.5121683741163</v>
          </cell>
          <cell r="I25">
            <v>6941.4905600000002</v>
          </cell>
          <cell r="J25">
            <v>120.13228142975116</v>
          </cell>
          <cell r="K25">
            <v>73.865193634550636</v>
          </cell>
          <cell r="L25">
            <v>121.63260027445924</v>
          </cell>
          <cell r="M25">
            <v>146.75628262754438</v>
          </cell>
        </row>
        <row r="26">
          <cell r="E26">
            <v>724.60657753609394</v>
          </cell>
          <cell r="F26">
            <v>541.20272016602485</v>
          </cell>
          <cell r="G26">
            <v>661.1225656415927</v>
          </cell>
          <cell r="H26">
            <v>1075.2682752371438</v>
          </cell>
          <cell r="I26">
            <v>580.94412</v>
          </cell>
          <cell r="J26">
            <v>87.872378011513987</v>
          </cell>
          <cell r="K26">
            <v>54.027830391617968</v>
          </cell>
          <cell r="L26">
            <v>80.173729857021911</v>
          </cell>
          <cell r="M26">
            <v>107.3431633569365</v>
          </cell>
        </row>
        <row r="27">
          <cell r="E27">
            <v>63354.941962803212</v>
          </cell>
          <cell r="F27">
            <v>65717.97006469121</v>
          </cell>
          <cell r="G27">
            <v>68895.014400000015</v>
          </cell>
          <cell r="H27">
            <v>67671.646563285263</v>
          </cell>
          <cell r="I27">
            <v>73243.219709440018</v>
          </cell>
          <cell r="J27">
            <v>106.31134973598321</v>
          </cell>
          <cell r="K27">
            <v>108.23324601824831</v>
          </cell>
          <cell r="L27">
            <v>115.60774493715485</v>
          </cell>
          <cell r="M27">
            <v>111.45082484644784</v>
          </cell>
        </row>
        <row r="28">
          <cell r="E28">
            <v>15875</v>
          </cell>
          <cell r="F28">
            <v>15276</v>
          </cell>
          <cell r="G28">
            <v>16602</v>
          </cell>
          <cell r="H28">
            <v>16602</v>
          </cell>
          <cell r="I28">
            <v>17642</v>
          </cell>
          <cell r="J28">
            <v>106.2643055053608</v>
          </cell>
          <cell r="K28">
            <v>106.2643055053608</v>
          </cell>
          <cell r="L28">
            <v>111.13070866141732</v>
          </cell>
          <cell r="M28">
            <v>115.48834773500916</v>
          </cell>
        </row>
        <row r="29">
          <cell r="E29">
            <v>17467</v>
          </cell>
          <cell r="F29">
            <v>14934</v>
          </cell>
          <cell r="G29">
            <v>18900</v>
          </cell>
          <cell r="H29">
            <v>18900</v>
          </cell>
          <cell r="I29">
            <v>18541</v>
          </cell>
          <cell r="J29">
            <v>98.100529100529101</v>
          </cell>
          <cell r="K29">
            <v>98.100529100529101</v>
          </cell>
          <cell r="L29">
            <v>106.14873761951107</v>
          </cell>
          <cell r="M29">
            <v>124.15293960091067</v>
          </cell>
        </row>
        <row r="30">
          <cell r="E30">
            <v>12703</v>
          </cell>
          <cell r="F30">
            <v>7944.2954599999994</v>
          </cell>
          <cell r="G30">
            <v>12546</v>
          </cell>
          <cell r="H30">
            <v>14057</v>
          </cell>
          <cell r="I30">
            <v>13865</v>
          </cell>
          <cell r="J30">
            <v>110.51331101546309</v>
          </cell>
          <cell r="K30">
            <v>98.634132460695739</v>
          </cell>
          <cell r="L30">
            <v>109.14744548531843</v>
          </cell>
          <cell r="M30">
            <v>174.52774849338246</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E36">
            <v>4030</v>
          </cell>
          <cell r="F36">
            <v>2313</v>
          </cell>
          <cell r="G36">
            <v>4142</v>
          </cell>
          <cell r="H36">
            <v>4142</v>
          </cell>
          <cell r="I36">
            <v>4750</v>
          </cell>
          <cell r="J36">
            <v>114.6788990825688</v>
          </cell>
          <cell r="K36">
            <v>114.6788990825688</v>
          </cell>
          <cell r="L36">
            <v>117.86600496277914</v>
          </cell>
          <cell r="M36">
            <v>205.36100302637266</v>
          </cell>
        </row>
        <row r="37">
          <cell r="E37">
            <v>243</v>
          </cell>
          <cell r="F37">
            <v>60</v>
          </cell>
          <cell r="G37">
            <v>50</v>
          </cell>
          <cell r="H37">
            <v>60</v>
          </cell>
          <cell r="I37">
            <v>60</v>
          </cell>
          <cell r="J37">
            <v>120</v>
          </cell>
          <cell r="K37">
            <v>100</v>
          </cell>
          <cell r="L37">
            <v>24.691358024691358</v>
          </cell>
          <cell r="M37">
            <v>100</v>
          </cell>
        </row>
        <row r="38">
          <cell r="J38">
            <v>0</v>
          </cell>
          <cell r="K38">
            <v>0</v>
          </cell>
          <cell r="L38">
            <v>0</v>
          </cell>
          <cell r="M38">
            <v>0</v>
          </cell>
        </row>
        <row r="39">
          <cell r="E39">
            <v>3</v>
          </cell>
          <cell r="F39">
            <v>60</v>
          </cell>
          <cell r="G39">
            <v>0</v>
          </cell>
          <cell r="H39">
            <v>60</v>
          </cell>
          <cell r="I39">
            <v>60</v>
          </cell>
          <cell r="J39">
            <v>0</v>
          </cell>
          <cell r="K39">
            <v>100</v>
          </cell>
          <cell r="L39">
            <v>2000</v>
          </cell>
          <cell r="M39">
            <v>100</v>
          </cell>
        </row>
        <row r="40">
          <cell r="E40">
            <v>240</v>
          </cell>
          <cell r="G40">
            <v>50</v>
          </cell>
          <cell r="J40">
            <v>0</v>
          </cell>
          <cell r="K40">
            <v>0</v>
          </cell>
          <cell r="L40">
            <v>0</v>
          </cell>
          <cell r="M40">
            <v>0</v>
          </cell>
        </row>
        <row r="41">
          <cell r="E41">
            <v>8430</v>
          </cell>
          <cell r="F41">
            <v>5571.2954599999994</v>
          </cell>
          <cell r="G41">
            <v>8354</v>
          </cell>
          <cell r="H41">
            <v>9855</v>
          </cell>
          <cell r="I41">
            <v>9055</v>
          </cell>
          <cell r="J41">
            <v>108.39118984917404</v>
          </cell>
          <cell r="K41">
            <v>91.882293252156273</v>
          </cell>
          <cell r="L41">
            <v>107.41399762752076</v>
          </cell>
          <cell r="M41">
            <v>162.5295241476926</v>
          </cell>
        </row>
        <row r="42">
          <cell r="E42">
            <v>1694</v>
          </cell>
          <cell r="F42">
            <v>1493</v>
          </cell>
          <cell r="G42">
            <v>1829</v>
          </cell>
          <cell r="H42">
            <v>1829</v>
          </cell>
          <cell r="I42">
            <v>1970</v>
          </cell>
          <cell r="J42">
            <v>107.70913067249863</v>
          </cell>
          <cell r="K42">
            <v>107.70913067249863</v>
          </cell>
          <cell r="L42">
            <v>116.29279811097992</v>
          </cell>
          <cell r="M42">
            <v>131.94909578030811</v>
          </cell>
        </row>
        <row r="43">
          <cell r="F43">
            <v>233.82</v>
          </cell>
          <cell r="J43">
            <v>0</v>
          </cell>
          <cell r="K43">
            <v>0</v>
          </cell>
          <cell r="L43">
            <v>0</v>
          </cell>
          <cell r="M43">
            <v>0</v>
          </cell>
        </row>
        <row r="44">
          <cell r="F44">
            <v>928.47546</v>
          </cell>
          <cell r="J44">
            <v>0</v>
          </cell>
          <cell r="K44">
            <v>0</v>
          </cell>
          <cell r="L44">
            <v>0</v>
          </cell>
          <cell r="M44">
            <v>0</v>
          </cell>
        </row>
        <row r="45">
          <cell r="F45">
            <v>0</v>
          </cell>
          <cell r="J45">
            <v>0</v>
          </cell>
          <cell r="K45">
            <v>0</v>
          </cell>
          <cell r="L45">
            <v>0</v>
          </cell>
          <cell r="M45">
            <v>0</v>
          </cell>
        </row>
        <row r="46">
          <cell r="J46">
            <v>0</v>
          </cell>
          <cell r="K46">
            <v>0</v>
          </cell>
          <cell r="L46">
            <v>0</v>
          </cell>
          <cell r="M46">
            <v>0</v>
          </cell>
        </row>
        <row r="47">
          <cell r="J47">
            <v>0</v>
          </cell>
          <cell r="K47">
            <v>0</v>
          </cell>
          <cell r="L47">
            <v>0</v>
          </cell>
          <cell r="M47">
            <v>0</v>
          </cell>
        </row>
        <row r="48">
          <cell r="E48">
            <v>617</v>
          </cell>
          <cell r="F48">
            <v>428</v>
          </cell>
          <cell r="G48">
            <v>656</v>
          </cell>
          <cell r="H48">
            <v>656</v>
          </cell>
          <cell r="I48">
            <v>704</v>
          </cell>
          <cell r="J48">
            <v>107.31707317073172</v>
          </cell>
          <cell r="K48">
            <v>107.31707317073172</v>
          </cell>
          <cell r="L48">
            <v>114.10048622366288</v>
          </cell>
          <cell r="M48">
            <v>164.4859813084112</v>
          </cell>
        </row>
        <row r="49">
          <cell r="E49">
            <v>100</v>
          </cell>
          <cell r="F49">
            <v>66</v>
          </cell>
          <cell r="G49">
            <v>120</v>
          </cell>
          <cell r="H49">
            <v>120</v>
          </cell>
          <cell r="I49">
            <v>130</v>
          </cell>
          <cell r="J49">
            <v>108.33333333333333</v>
          </cell>
          <cell r="K49">
            <v>108.33333333333333</v>
          </cell>
          <cell r="L49">
            <v>130</v>
          </cell>
          <cell r="M49">
            <v>196.96969696969697</v>
          </cell>
        </row>
        <row r="50">
          <cell r="J50">
            <v>0</v>
          </cell>
          <cell r="K50">
            <v>0</v>
          </cell>
          <cell r="L50">
            <v>0</v>
          </cell>
          <cell r="M50">
            <v>0</v>
          </cell>
        </row>
        <row r="51">
          <cell r="J51">
            <v>0</v>
          </cell>
          <cell r="K51">
            <v>0</v>
          </cell>
          <cell r="L51">
            <v>0</v>
          </cell>
          <cell r="M51">
            <v>0</v>
          </cell>
        </row>
        <row r="52">
          <cell r="J52">
            <v>0</v>
          </cell>
          <cell r="K52">
            <v>0</v>
          </cell>
          <cell r="L52">
            <v>0</v>
          </cell>
          <cell r="M52">
            <v>0</v>
          </cell>
        </row>
        <row r="53">
          <cell r="E53">
            <v>6019</v>
          </cell>
          <cell r="F53">
            <v>2422</v>
          </cell>
          <cell r="G53">
            <v>5749</v>
          </cell>
          <cell r="H53">
            <v>7250</v>
          </cell>
          <cell r="I53">
            <v>6251</v>
          </cell>
          <cell r="J53">
            <v>108.73195338319708</v>
          </cell>
          <cell r="K53">
            <v>86.220689655172407</v>
          </cell>
          <cell r="L53">
            <v>103.85446087389931</v>
          </cell>
          <cell r="M53">
            <v>258.09248554913296</v>
          </cell>
        </row>
        <row r="54">
          <cell r="E54">
            <v>595</v>
          </cell>
          <cell r="F54">
            <v>328.21999999999997</v>
          </cell>
          <cell r="G54">
            <v>8120</v>
          </cell>
          <cell r="H54">
            <v>216.53</v>
          </cell>
          <cell r="I54">
            <v>5519.75</v>
          </cell>
          <cell r="J54">
            <v>67.97721674876847</v>
          </cell>
          <cell r="K54">
            <v>2549.1848704567496</v>
          </cell>
          <cell r="L54">
            <v>927.68907563025209</v>
          </cell>
          <cell r="M54">
            <v>1681.7226250685519</v>
          </cell>
        </row>
        <row r="55">
          <cell r="G55">
            <v>361</v>
          </cell>
          <cell r="I55">
            <v>200</v>
          </cell>
          <cell r="J55">
            <v>55.4016620498615</v>
          </cell>
          <cell r="K55">
            <v>0</v>
          </cell>
          <cell r="L55">
            <v>0</v>
          </cell>
          <cell r="M55">
            <v>0</v>
          </cell>
        </row>
        <row r="56">
          <cell r="J56">
            <v>0</v>
          </cell>
          <cell r="K56">
            <v>0</v>
          </cell>
          <cell r="L56">
            <v>0</v>
          </cell>
          <cell r="M56">
            <v>0</v>
          </cell>
        </row>
        <row r="57">
          <cell r="E57">
            <v>328</v>
          </cell>
          <cell r="F57">
            <v>328.21999999999997</v>
          </cell>
          <cell r="G57">
            <v>241</v>
          </cell>
          <cell r="H57">
            <v>216.53</v>
          </cell>
          <cell r="I57">
            <v>153</v>
          </cell>
          <cell r="J57">
            <v>63.485477178423231</v>
          </cell>
          <cell r="K57">
            <v>70.659954740682579</v>
          </cell>
          <cell r="L57">
            <v>46.646341463414636</v>
          </cell>
          <cell r="M57">
            <v>46.615075254402541</v>
          </cell>
        </row>
        <row r="58">
          <cell r="E58">
            <v>9.3316892147871204</v>
          </cell>
          <cell r="F58">
            <v>9.6</v>
          </cell>
          <cell r="G58">
            <v>6.0808684180080874</v>
          </cell>
          <cell r="H58">
            <v>5.46</v>
          </cell>
          <cell r="I58">
            <v>3.1541797287368443</v>
          </cell>
          <cell r="J58">
            <v>51.870547295447977</v>
          </cell>
          <cell r="K58">
            <v>57.768859500674807</v>
          </cell>
          <cell r="L58">
            <v>33.800736995598704</v>
          </cell>
          <cell r="M58">
            <v>32.856038841008797</v>
          </cell>
        </row>
        <row r="59">
          <cell r="E59">
            <v>16.960165230988416</v>
          </cell>
          <cell r="F59">
            <v>19.3</v>
          </cell>
          <cell r="G59">
            <v>13.412070320100547</v>
          </cell>
          <cell r="H59">
            <v>12.05</v>
          </cell>
          <cell r="I59">
            <v>8.8073602966463955</v>
          </cell>
          <cell r="J59">
            <v>65.667418127437685</v>
          </cell>
          <cell r="K59">
            <v>73.090126943123607</v>
          </cell>
          <cell r="L59">
            <v>51.929684508935146</v>
          </cell>
          <cell r="M59">
            <v>45.633991174333651</v>
          </cell>
        </row>
        <row r="60">
          <cell r="E60">
            <v>267.71632811574364</v>
          </cell>
          <cell r="F60">
            <v>277.38</v>
          </cell>
          <cell r="G60">
            <v>198.7650443444696</v>
          </cell>
          <cell r="H60">
            <v>178.58</v>
          </cell>
          <cell r="I60">
            <v>131.36128676412093</v>
          </cell>
          <cell r="J60">
            <v>66.088726615563928</v>
          </cell>
          <cell r="K60">
            <v>73.558789765998938</v>
          </cell>
          <cell r="L60">
            <v>49.06734217097457</v>
          </cell>
          <cell r="M60">
            <v>47.35787971884092</v>
          </cell>
        </row>
        <row r="61">
          <cell r="E61">
            <v>33.99181743848083</v>
          </cell>
          <cell r="F61">
            <v>21.94</v>
          </cell>
          <cell r="G61">
            <v>22.742016917421765</v>
          </cell>
          <cell r="H61">
            <v>20.440000000000001</v>
          </cell>
          <cell r="I61">
            <v>9.6771732104958268</v>
          </cell>
          <cell r="J61">
            <v>42.551956783932063</v>
          </cell>
          <cell r="K61">
            <v>47.34429163647664</v>
          </cell>
          <cell r="L61">
            <v>28.469125630042573</v>
          </cell>
          <cell r="M61">
            <v>44.107443985851532</v>
          </cell>
        </row>
        <row r="62">
          <cell r="J62">
            <v>0</v>
          </cell>
          <cell r="K62">
            <v>0</v>
          </cell>
          <cell r="L62">
            <v>0</v>
          </cell>
          <cell r="M62">
            <v>0</v>
          </cell>
        </row>
        <row r="63">
          <cell r="E63">
            <v>267</v>
          </cell>
          <cell r="G63">
            <v>7518</v>
          </cell>
          <cell r="I63">
            <v>5166.75</v>
          </cell>
          <cell r="J63">
            <v>68.725059856344771</v>
          </cell>
          <cell r="K63">
            <v>0</v>
          </cell>
          <cell r="L63">
            <v>1935.1123595505619</v>
          </cell>
          <cell r="M63">
            <v>0</v>
          </cell>
        </row>
        <row r="64">
          <cell r="E64">
            <v>124903.94696112321</v>
          </cell>
          <cell r="F64">
            <v>118731.48513817971</v>
          </cell>
          <cell r="G64">
            <v>140636.01298395003</v>
          </cell>
          <cell r="H64">
            <v>137348.1752907034</v>
          </cell>
          <cell r="I64">
            <v>150366.96867200822</v>
          </cell>
          <cell r="J64">
            <v>106.91924883363177</v>
          </cell>
          <cell r="K64">
            <v>109.47867953378338</v>
          </cell>
          <cell r="L64">
            <v>120.38608253013052</v>
          </cell>
          <cell r="M64">
            <v>126.64456146321352</v>
          </cell>
        </row>
        <row r="65">
          <cell r="E65">
            <v>3553.5512644556584</v>
          </cell>
          <cell r="F65">
            <v>2996.7826445259866</v>
          </cell>
          <cell r="G65">
            <v>3548.5024472559217</v>
          </cell>
          <cell r="H65">
            <v>2753.1460381850839</v>
          </cell>
          <cell r="I65">
            <v>3179.7111545986886</v>
          </cell>
          <cell r="J65">
            <v>89.607128693333109</v>
          </cell>
          <cell r="K65">
            <v>115.49373373214895</v>
          </cell>
          <cell r="L65">
            <v>89.479816610603038</v>
          </cell>
          <cell r="M65">
            <v>106.10416342362517</v>
          </cell>
        </row>
        <row r="66">
          <cell r="E66">
            <v>6458.5109099489737</v>
          </cell>
          <cell r="F66">
            <v>6608.6917939254581</v>
          </cell>
          <cell r="G66">
            <v>7826.6394011589691</v>
          </cell>
          <cell r="H66">
            <v>7684.3651505549324</v>
          </cell>
          <cell r="I66">
            <v>8633.6935203513931</v>
          </cell>
          <cell r="J66">
            <v>110.31163029017172</v>
          </cell>
          <cell r="K66">
            <v>112.35402471377749</v>
          </cell>
          <cell r="L66">
            <v>133.67932083309904</v>
          </cell>
          <cell r="M66">
            <v>130.64149138090031</v>
          </cell>
        </row>
        <row r="67">
          <cell r="E67">
            <v>101947.64038901066</v>
          </cell>
          <cell r="F67">
            <v>97930.544372262098</v>
          </cell>
          <cell r="G67">
            <v>115989.72347379349</v>
          </cell>
          <cell r="H67">
            <v>113880.4019501873</v>
          </cell>
          <cell r="I67">
            <v>126311.09711992872</v>
          </cell>
          <cell r="J67">
            <v>108.89852422871516</v>
          </cell>
          <cell r="K67">
            <v>110.9155701568201</v>
          </cell>
          <cell r="L67">
            <v>123.8980094467633</v>
          </cell>
          <cell r="M67">
            <v>128.98028692639957</v>
          </cell>
        </row>
        <row r="68">
          <cell r="E68">
            <v>12944.244397707911</v>
          </cell>
          <cell r="F68">
            <v>11195.466327466145</v>
          </cell>
          <cell r="G68">
            <v>13271.147661741639</v>
          </cell>
          <cell r="H68">
            <v>13030.262151776074</v>
          </cell>
          <cell r="I68">
            <v>9374.709674561238</v>
          </cell>
          <cell r="J68">
            <v>70.639781226960949</v>
          </cell>
          <cell r="K68">
            <v>71.945672046846951</v>
          </cell>
          <cell r="L68">
            <v>72.423769101742664</v>
          </cell>
          <cell r="M68">
            <v>83.736660897831513</v>
          </cell>
        </row>
        <row r="70">
          <cell r="E70">
            <v>15924.7</v>
          </cell>
          <cell r="F70">
            <v>13613</v>
          </cell>
          <cell r="G70">
            <v>16461</v>
          </cell>
          <cell r="H70">
            <v>12742</v>
          </cell>
          <cell r="I70">
            <v>33252</v>
          </cell>
          <cell r="J70">
            <v>202.00473847275379</v>
          </cell>
          <cell r="K70">
            <v>260.96374195573696</v>
          </cell>
          <cell r="L70">
            <v>208.80770124397947</v>
          </cell>
          <cell r="M70">
            <v>244.26650995372071</v>
          </cell>
        </row>
        <row r="71">
          <cell r="E71">
            <v>4670</v>
          </cell>
          <cell r="F71">
            <v>1899</v>
          </cell>
          <cell r="G71">
            <v>3563</v>
          </cell>
          <cell r="H71">
            <v>3562.9999999999995</v>
          </cell>
          <cell r="I71">
            <v>4130</v>
          </cell>
          <cell r="J71">
            <v>115.91355599214145</v>
          </cell>
          <cell r="K71">
            <v>115.91355599214145</v>
          </cell>
          <cell r="L71">
            <v>88.436830835117775</v>
          </cell>
          <cell r="M71">
            <v>217.4828857293312</v>
          </cell>
        </row>
        <row r="72">
          <cell r="E72">
            <v>132.86277022273126</v>
          </cell>
          <cell r="F72">
            <v>47.909657181621689</v>
          </cell>
          <cell r="G72">
            <v>89.900971673704632</v>
          </cell>
          <cell r="H72">
            <v>71.391292165274919</v>
          </cell>
          <cell r="I72">
            <v>85.142237122112192</v>
          </cell>
          <cell r="J72">
            <v>94.706692861046875</v>
          </cell>
          <cell r="K72">
            <v>119.26137563808629</v>
          </cell>
          <cell r="L72">
            <v>64.082840497288799</v>
          </cell>
          <cell r="M72">
            <v>177.71414393416501</v>
          </cell>
        </row>
        <row r="73">
          <cell r="E73">
            <v>241.47552325828022</v>
          </cell>
          <cell r="F73">
            <v>105.68336102945429</v>
          </cell>
          <cell r="G73">
            <v>198.28716411003424</v>
          </cell>
          <cell r="H73">
            <v>199.3446430506763</v>
          </cell>
          <cell r="I73">
            <v>237.74116356306939</v>
          </cell>
          <cell r="J73">
            <v>119.89740467070334</v>
          </cell>
          <cell r="K73">
            <v>119.26137563808632</v>
          </cell>
          <cell r="L73">
            <v>98.453524545750099</v>
          </cell>
          <cell r="M73">
            <v>224.95609644436857</v>
          </cell>
        </row>
        <row r="74">
          <cell r="E74">
            <v>3811.6928423796421</v>
          </cell>
          <cell r="F74">
            <v>1566.201395937084</v>
          </cell>
          <cell r="G74">
            <v>2938.5886016570339</v>
          </cell>
          <cell r="H74">
            <v>2954.2385402706295</v>
          </cell>
          <cell r="I74">
            <v>3545.8961721295391</v>
          </cell>
          <cell r="J74">
            <v>120.66664146624852</v>
          </cell>
          <cell r="K74">
            <v>120.02741565360222</v>
          </cell>
          <cell r="L74">
            <v>93.026807740254171</v>
          </cell>
          <cell r="M74">
            <v>226.40103509855263</v>
          </cell>
        </row>
        <row r="75">
          <cell r="E75">
            <v>483.96886413934635</v>
          </cell>
          <cell r="F75">
            <v>179.20558585183994</v>
          </cell>
          <cell r="G75">
            <v>336.22326255922735</v>
          </cell>
          <cell r="H75">
            <v>338.02552451341899</v>
          </cell>
          <cell r="I75">
            <v>261.22042718527928</v>
          </cell>
          <cell r="J75">
            <v>77.692550240857912</v>
          </cell>
          <cell r="K75">
            <v>77.278314281532701</v>
          </cell>
          <cell r="L75">
            <v>53.974634845531632</v>
          </cell>
          <cell r="M75">
            <v>145.76578399807579</v>
          </cell>
        </row>
        <row r="76">
          <cell r="J76">
            <v>0</v>
          </cell>
          <cell r="K76">
            <v>0</v>
          </cell>
          <cell r="L76">
            <v>0</v>
          </cell>
          <cell r="M76">
            <v>0</v>
          </cell>
        </row>
        <row r="77">
          <cell r="E77">
            <v>1200</v>
          </cell>
          <cell r="F77">
            <v>2708</v>
          </cell>
          <cell r="G77">
            <v>1300</v>
          </cell>
          <cell r="H77">
            <v>1300</v>
          </cell>
          <cell r="I77">
            <v>1510</v>
          </cell>
          <cell r="J77">
            <v>116.15384615384616</v>
          </cell>
          <cell r="K77">
            <v>116.15384615384616</v>
          </cell>
          <cell r="L77">
            <v>125.83333333333333</v>
          </cell>
          <cell r="M77">
            <v>55.760709010339738</v>
          </cell>
        </row>
        <row r="78">
          <cell r="J78">
            <v>0</v>
          </cell>
          <cell r="K78">
            <v>0</v>
          </cell>
          <cell r="L78">
            <v>0</v>
          </cell>
          <cell r="M78">
            <v>0</v>
          </cell>
        </row>
        <row r="79">
          <cell r="E79">
            <v>10054.700000000001</v>
          </cell>
          <cell r="F79">
            <v>9006</v>
          </cell>
          <cell r="G79">
            <v>11598</v>
          </cell>
          <cell r="H79">
            <v>7879</v>
          </cell>
          <cell r="I79">
            <v>27612</v>
          </cell>
          <cell r="J79">
            <v>238.0755302638386</v>
          </cell>
          <cell r="K79">
            <v>350.45056479248638</v>
          </cell>
          <cell r="L79">
            <v>274.61784041294118</v>
          </cell>
          <cell r="M79">
            <v>306.59560293137906</v>
          </cell>
        </row>
        <row r="81">
          <cell r="E81">
            <v>6992.0049983199988</v>
          </cell>
          <cell r="F81">
            <v>5734.9996134885005</v>
          </cell>
          <cell r="G81">
            <v>7005.9985839499986</v>
          </cell>
          <cell r="H81">
            <v>11333.998727418151</v>
          </cell>
          <cell r="I81">
            <v>11333.998962568201</v>
          </cell>
          <cell r="J81">
            <v>161.77563878664196</v>
          </cell>
          <cell r="K81">
            <v>100.00000207473157</v>
          </cell>
          <cell r="L81">
            <v>162.09941161786173</v>
          </cell>
          <cell r="M81">
            <v>197.62859156801105</v>
          </cell>
        </row>
        <row r="83">
          <cell r="E83">
            <v>20953.552631578947</v>
          </cell>
          <cell r="F83">
            <v>17911.84210526316</v>
          </cell>
          <cell r="G83">
            <v>21659.21052631579</v>
          </cell>
          <cell r="H83">
            <v>16765.78947368421</v>
          </cell>
          <cell r="I83">
            <v>43752.631578947367</v>
          </cell>
          <cell r="J83">
            <v>202.00473847275379</v>
          </cell>
          <cell r="K83">
            <v>260.96374195573696</v>
          </cell>
          <cell r="L83">
            <v>208.80770124397947</v>
          </cell>
          <cell r="M83">
            <v>244.26650995372069</v>
          </cell>
        </row>
        <row r="84">
          <cell r="E84">
            <v>5028.8526315789468</v>
          </cell>
          <cell r="F84">
            <v>4298.8421052631584</v>
          </cell>
          <cell r="G84">
            <v>5198.21052631579</v>
          </cell>
          <cell r="H84">
            <v>4023.78947368421</v>
          </cell>
          <cell r="I84">
            <v>10500.631578947368</v>
          </cell>
          <cell r="J84">
            <v>202.00473847275379</v>
          </cell>
          <cell r="K84">
            <v>260.96374195573696</v>
          </cell>
          <cell r="L84">
            <v>208.80770124397952</v>
          </cell>
          <cell r="M84">
            <v>244.26650995372069</v>
          </cell>
        </row>
        <row r="85">
          <cell r="E85">
            <v>151.46</v>
          </cell>
          <cell r="F85">
            <v>67.87</v>
          </cell>
          <cell r="G85">
            <v>131.13999999999999</v>
          </cell>
          <cell r="H85">
            <v>104.15</v>
          </cell>
          <cell r="I85">
            <v>816.84249232368722</v>
          </cell>
          <cell r="J85">
            <v>622.87821589422549</v>
          </cell>
          <cell r="K85">
            <v>784.29427971549421</v>
          </cell>
          <cell r="L85">
            <v>539.31235463071914</v>
          </cell>
          <cell r="M85">
            <v>1203.5398442959881</v>
          </cell>
        </row>
        <row r="86">
          <cell r="E86">
            <v>307.72000000000003</v>
          </cell>
          <cell r="F86">
            <v>149.69999999999999</v>
          </cell>
          <cell r="G86">
            <v>289.27999999999997</v>
          </cell>
          <cell r="H86">
            <v>290.82</v>
          </cell>
          <cell r="I86">
            <v>2280.8548510919527</v>
          </cell>
          <cell r="J86">
            <v>788.45922673256121</v>
          </cell>
          <cell r="K86">
            <v>784.28404205073684</v>
          </cell>
          <cell r="L86">
            <v>741.21111760430017</v>
          </cell>
          <cell r="M86">
            <v>1523.6171349979645</v>
          </cell>
        </row>
        <row r="87">
          <cell r="E87">
            <v>4216.67</v>
          </cell>
          <cell r="F87">
            <v>2218.7800000000002</v>
          </cell>
          <cell r="G87">
            <v>4287.05</v>
          </cell>
          <cell r="H87">
            <v>4309.8900000000003</v>
          </cell>
          <cell r="I87">
            <v>34018.822674452415</v>
          </cell>
          <cell r="J87">
            <v>793.52521371228261</v>
          </cell>
          <cell r="K87">
            <v>789.31997509106759</v>
          </cell>
          <cell r="L87">
            <v>806.76986044562216</v>
          </cell>
          <cell r="M87">
            <v>1533.2219811992361</v>
          </cell>
        </row>
        <row r="88">
          <cell r="E88">
            <v>352.95</v>
          </cell>
          <cell r="F88">
            <v>253.65</v>
          </cell>
          <cell r="G88">
            <v>490.53</v>
          </cell>
          <cell r="H88">
            <v>493.14</v>
          </cell>
          <cell r="I88">
            <v>2506.1115610793145</v>
          </cell>
          <cell r="J88">
            <v>510.89873424241421</v>
          </cell>
          <cell r="K88">
            <v>508.19474410498327</v>
          </cell>
          <cell r="L88">
            <v>710.04719112602766</v>
          </cell>
          <cell r="M88">
            <v>988.01953915999002</v>
          </cell>
        </row>
        <row r="90">
          <cell r="I90">
            <v>33268</v>
          </cell>
          <cell r="J90">
            <v>0</v>
          </cell>
          <cell r="K90">
            <v>0</v>
          </cell>
          <cell r="L90">
            <v>0</v>
          </cell>
          <cell r="M90">
            <v>0</v>
          </cell>
        </row>
        <row r="92">
          <cell r="E92">
            <v>20953.552631578947</v>
          </cell>
          <cell r="F92">
            <v>17911.84210526316</v>
          </cell>
          <cell r="G92">
            <v>21659.21052631579</v>
          </cell>
          <cell r="H92">
            <v>16765.78947368421</v>
          </cell>
          <cell r="I92">
            <v>77020.631578947359</v>
          </cell>
          <cell r="J92">
            <v>355.60221128728506</v>
          </cell>
          <cell r="K92">
            <v>459.39161827028715</v>
          </cell>
          <cell r="L92">
            <v>367.57791355567133</v>
          </cell>
          <cell r="M92">
            <v>429.9983838977447</v>
          </cell>
        </row>
        <row r="93">
          <cell r="E93">
            <v>604.52204645951372</v>
          </cell>
          <cell r="F93">
            <v>411.31084424087214</v>
          </cell>
          <cell r="G93">
            <v>546.4809752233657</v>
          </cell>
          <cell r="H93">
            <v>359.45952701934687</v>
          </cell>
          <cell r="I93">
            <v>2188.1891299418235</v>
          </cell>
          <cell r="J93">
            <v>400.41451196858861</v>
          </cell>
          <cell r="K93">
            <v>608.74423000730508</v>
          </cell>
          <cell r="L93">
            <v>361.970112216308</v>
          </cell>
          <cell r="M93">
            <v>532.00375350676984</v>
          </cell>
        </row>
        <row r="94">
          <cell r="E94">
            <v>1131.1515343107355</v>
          </cell>
          <cell r="F94">
            <v>907.29220310371852</v>
          </cell>
          <cell r="G94">
            <v>1205.3633590837142</v>
          </cell>
          <cell r="H94">
            <v>1003.7162789087054</v>
          </cell>
          <cell r="I94">
            <v>6110.0418245097189</v>
          </cell>
          <cell r="J94">
            <v>506.90455939812324</v>
          </cell>
          <cell r="K94">
            <v>608.74192766434817</v>
          </cell>
          <cell r="L94">
            <v>540.16121087020042</v>
          </cell>
          <cell r="M94">
            <v>673.43704747027789</v>
          </cell>
        </row>
        <row r="95">
          <cell r="E95">
            <v>17214.542592514583</v>
          </cell>
          <cell r="F95">
            <v>13446.109964661155</v>
          </cell>
          <cell r="G95">
            <v>17863.279854582215</v>
          </cell>
          <cell r="H95">
            <v>14874.837370229685</v>
          </cell>
          <cell r="I95">
            <v>91130.932449284592</v>
          </cell>
          <cell r="J95">
            <v>510.15789480512478</v>
          </cell>
          <cell r="K95">
            <v>612.651622206458</v>
          </cell>
          <cell r="L95">
            <v>529.38340917005337</v>
          </cell>
          <cell r="M95">
            <v>677.7494211247224</v>
          </cell>
        </row>
        <row r="96">
          <cell r="E96">
            <v>2003.2838267151708</v>
          </cell>
          <cell r="F96">
            <v>1538.2869879942577</v>
          </cell>
          <cell r="G96">
            <v>2043.8758111107027</v>
          </cell>
          <cell r="H96">
            <v>1701.9868238422637</v>
          </cell>
          <cell r="I96">
            <v>6713.468175211221</v>
          </cell>
          <cell r="J96">
            <v>328.46751934320918</v>
          </cell>
          <cell r="K96">
            <v>394.44889238657288</v>
          </cell>
          <cell r="L96">
            <v>335.12316555859411</v>
          </cell>
          <cell r="M96">
            <v>436.42494720473326</v>
          </cell>
        </row>
        <row r="98">
          <cell r="E98">
            <v>145857.49959270214</v>
          </cell>
          <cell r="F98">
            <v>136643.32724344288</v>
          </cell>
          <cell r="G98">
            <v>162295.22351026582</v>
          </cell>
          <cell r="H98">
            <v>154113.96476438761</v>
          </cell>
          <cell r="I98">
            <v>227387.60025095558</v>
          </cell>
          <cell r="J98">
            <v>140.10738907332808</v>
          </cell>
          <cell r="K98">
            <v>147.54509794007967</v>
          </cell>
          <cell r="L98">
            <v>155.89709194653761</v>
          </cell>
          <cell r="M98">
            <v>166.40958972394114</v>
          </cell>
        </row>
        <row r="101">
          <cell r="E101">
            <v>16.775732986324936</v>
          </cell>
          <cell r="F101">
            <v>15.086008639087902</v>
          </cell>
          <cell r="G101">
            <v>15.400899148632455</v>
          </cell>
          <cell r="H101">
            <v>12.206779914038673</v>
          </cell>
          <cell r="I101">
            <v>51.221775805662858</v>
          </cell>
          <cell r="J101">
            <v>332.58951514016746</v>
          </cell>
          <cell r="K101">
            <v>419.61742708864716</v>
          </cell>
          <cell r="L101">
            <v>305.33256488653751</v>
          </cell>
          <cell r="M101">
            <v>339.53166162815955</v>
          </cell>
        </row>
        <row r="102">
          <cell r="E102">
            <v>21.335144144539395</v>
          </cell>
          <cell r="F102">
            <v>17.964351837599438</v>
          </cell>
          <cell r="G102">
            <v>21.336779157213936</v>
          </cell>
          <cell r="H102">
            <v>20.369117448762974</v>
          </cell>
          <cell r="I102">
            <v>30.921644475385911</v>
          </cell>
          <cell r="J102">
            <v>144.92180027523668</v>
          </cell>
          <cell r="K102">
            <v>151.80650095993136</v>
          </cell>
          <cell r="L102">
            <v>144.93290631598626</v>
          </cell>
          <cell r="M102">
            <v>172.12780485999403</v>
          </cell>
        </row>
        <row r="104">
          <cell r="E104">
            <v>4670</v>
          </cell>
          <cell r="F104">
            <v>1899</v>
          </cell>
          <cell r="G104">
            <v>3563</v>
          </cell>
          <cell r="H104">
            <v>3563</v>
          </cell>
          <cell r="I104">
            <v>4130</v>
          </cell>
          <cell r="J104">
            <v>115.91355599214145</v>
          </cell>
          <cell r="K104">
            <v>115.91355599214145</v>
          </cell>
          <cell r="L104">
            <v>88.436830835117775</v>
          </cell>
          <cell r="M104">
            <v>217.4828857293312</v>
          </cell>
        </row>
        <row r="106">
          <cell r="E106">
            <v>4670</v>
          </cell>
          <cell r="F106">
            <v>1899</v>
          </cell>
          <cell r="G106">
            <v>3563</v>
          </cell>
          <cell r="H106">
            <v>3563</v>
          </cell>
          <cell r="I106">
            <v>4130</v>
          </cell>
          <cell r="J106">
            <v>115.91355599214145</v>
          </cell>
          <cell r="K106">
            <v>115.91355599214145</v>
          </cell>
          <cell r="L106">
            <v>88.436830835117775</v>
          </cell>
          <cell r="M106">
            <v>217.4828857293312</v>
          </cell>
        </row>
        <row r="107">
          <cell r="J107">
            <v>0</v>
          </cell>
          <cell r="K107">
            <v>0</v>
          </cell>
          <cell r="L107">
            <v>0</v>
          </cell>
          <cell r="M107">
            <v>0</v>
          </cell>
        </row>
        <row r="108">
          <cell r="J108">
            <v>0</v>
          </cell>
          <cell r="K108">
            <v>0</v>
          </cell>
          <cell r="L108">
            <v>0</v>
          </cell>
          <cell r="M108">
            <v>0</v>
          </cell>
        </row>
        <row r="109">
          <cell r="E109">
            <v>4670</v>
          </cell>
          <cell r="F109">
            <v>1899</v>
          </cell>
          <cell r="G109">
            <v>3563</v>
          </cell>
          <cell r="H109">
            <v>3563</v>
          </cell>
          <cell r="I109">
            <v>4130</v>
          </cell>
          <cell r="J109">
            <v>115.91355599214145</v>
          </cell>
          <cell r="K109">
            <v>115.91355599214145</v>
          </cell>
          <cell r="L109">
            <v>88.436830835117775</v>
          </cell>
          <cell r="M109">
            <v>217.4828857293312</v>
          </cell>
        </row>
        <row r="110">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4">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J117">
            <v>0</v>
          </cell>
          <cell r="K117">
            <v>0</v>
          </cell>
          <cell r="L117">
            <v>0</v>
          </cell>
          <cell r="M117">
            <v>0</v>
          </cell>
        </row>
        <row r="120">
          <cell r="E120">
            <v>24</v>
          </cell>
          <cell r="F120">
            <v>24</v>
          </cell>
          <cell r="G120">
            <v>24</v>
          </cell>
          <cell r="H120">
            <v>24</v>
          </cell>
          <cell r="I120">
            <v>24</v>
          </cell>
          <cell r="J120">
            <v>100</v>
          </cell>
          <cell r="K120">
            <v>100</v>
          </cell>
          <cell r="L120">
            <v>100</v>
          </cell>
          <cell r="M120">
            <v>100</v>
          </cell>
        </row>
        <row r="121">
          <cell r="E121">
            <v>26.000319520868377</v>
          </cell>
          <cell r="F121">
            <v>24.141103111213631</v>
          </cell>
          <cell r="G121">
            <v>24.999618124132251</v>
          </cell>
          <cell r="H121">
            <v>25.468797005613812</v>
          </cell>
          <cell r="I121">
            <v>25.000630716285819</v>
          </cell>
          <cell r="J121">
            <v>100.00405043048475</v>
          </cell>
          <cell r="K121">
            <v>98.161804465186165</v>
          </cell>
          <cell r="L121">
            <v>96.155090310408724</v>
          </cell>
          <cell r="M121">
            <v>103.56043218535831</v>
          </cell>
        </row>
        <row r="123">
          <cell r="E123">
            <v>6836.49</v>
          </cell>
          <cell r="F123">
            <v>7606.3600000000006</v>
          </cell>
          <cell r="G123">
            <v>7606.3600000000006</v>
          </cell>
          <cell r="H123">
            <v>7566.06</v>
          </cell>
          <cell r="I123">
            <v>7353.6710000000003</v>
          </cell>
          <cell r="J123">
            <v>96.6779247892553</v>
          </cell>
          <cell r="K123">
            <v>97.192871851399545</v>
          </cell>
          <cell r="L123">
            <v>107.56500777445737</v>
          </cell>
          <cell r="M123">
            <v>96.6779247892553</v>
          </cell>
        </row>
        <row r="124">
          <cell r="E124">
            <v>194.5</v>
          </cell>
          <cell r="F124">
            <v>191.9</v>
          </cell>
          <cell r="G124">
            <v>191.92230000000001</v>
          </cell>
          <cell r="H124">
            <v>151.6</v>
          </cell>
          <cell r="I124">
            <v>151.6</v>
          </cell>
          <cell r="J124">
            <v>78.990299720251372</v>
          </cell>
          <cell r="K124">
            <v>100</v>
          </cell>
          <cell r="L124">
            <v>77.943444730077118</v>
          </cell>
          <cell r="M124">
            <v>78.999478895257951</v>
          </cell>
        </row>
        <row r="125">
          <cell r="E125">
            <v>353.5</v>
          </cell>
          <cell r="F125">
            <v>423.31</v>
          </cell>
          <cell r="G125">
            <v>423.30720000000002</v>
          </cell>
          <cell r="H125">
            <v>423.31</v>
          </cell>
          <cell r="I125">
            <v>423.31</v>
          </cell>
          <cell r="J125">
            <v>100.00066145815616</v>
          </cell>
          <cell r="K125">
            <v>100</v>
          </cell>
          <cell r="L125">
            <v>119.74823196605375</v>
          </cell>
          <cell r="M125">
            <v>100</v>
          </cell>
        </row>
        <row r="126">
          <cell r="E126">
            <v>5580</v>
          </cell>
          <cell r="F126">
            <v>6273.35</v>
          </cell>
          <cell r="G126">
            <v>6273.3546999999999</v>
          </cell>
          <cell r="H126">
            <v>6273.35</v>
          </cell>
          <cell r="I126">
            <v>6313.6450000000004</v>
          </cell>
          <cell r="J126">
            <v>100.64224489012234</v>
          </cell>
          <cell r="K126">
            <v>100.64232029139137</v>
          </cell>
          <cell r="L126">
            <v>113.14775985663084</v>
          </cell>
          <cell r="M126">
            <v>100.64232029139137</v>
          </cell>
        </row>
        <row r="127">
          <cell r="E127">
            <v>708.48999999999978</v>
          </cell>
          <cell r="F127">
            <v>717.8</v>
          </cell>
          <cell r="G127">
            <v>717.7758</v>
          </cell>
          <cell r="H127">
            <v>717.8</v>
          </cell>
          <cell r="I127">
            <v>465.11599999999999</v>
          </cell>
          <cell r="J127">
            <v>64.799621274498236</v>
          </cell>
          <cell r="K127">
            <v>64.797436611869614</v>
          </cell>
          <cell r="L127">
            <v>65.648915298733939</v>
          </cell>
          <cell r="M127">
            <v>64.797436611869614</v>
          </cell>
        </row>
      </sheetData>
      <sheetData sheetId="8">
        <row r="9">
          <cell r="E9">
            <v>280</v>
          </cell>
          <cell r="F9">
            <v>283</v>
          </cell>
          <cell r="G9">
            <v>280</v>
          </cell>
          <cell r="H9">
            <v>283</v>
          </cell>
          <cell r="I9">
            <v>283</v>
          </cell>
        </row>
        <row r="11">
          <cell r="E11">
            <v>280</v>
          </cell>
          <cell r="F11">
            <v>283</v>
          </cell>
          <cell r="G11">
            <v>280</v>
          </cell>
          <cell r="H11">
            <v>283</v>
          </cell>
          <cell r="I11">
            <v>283</v>
          </cell>
        </row>
        <row r="13">
          <cell r="E13">
            <v>273</v>
          </cell>
          <cell r="F13">
            <v>276</v>
          </cell>
          <cell r="G13">
            <v>280</v>
          </cell>
          <cell r="H13">
            <v>270</v>
          </cell>
          <cell r="I13">
            <v>275</v>
          </cell>
        </row>
        <row r="16">
          <cell r="E16">
            <v>280</v>
          </cell>
          <cell r="F16">
            <v>283</v>
          </cell>
          <cell r="G16">
            <v>280</v>
          </cell>
          <cell r="H16">
            <v>283</v>
          </cell>
          <cell r="I16">
            <v>283</v>
          </cell>
        </row>
        <row r="18">
          <cell r="E18">
            <v>3061.61</v>
          </cell>
          <cell r="F18">
            <v>3215.44</v>
          </cell>
          <cell r="G18">
            <v>3312.5</v>
          </cell>
          <cell r="H18">
            <v>3310.7139999999999</v>
          </cell>
          <cell r="I18">
            <v>3567.86</v>
          </cell>
        </row>
        <row r="20">
          <cell r="E20">
            <v>1.1200000000000001</v>
          </cell>
          <cell r="F20">
            <v>1.1200000000000001</v>
          </cell>
          <cell r="G20">
            <v>1.1200000000000001</v>
          </cell>
          <cell r="H20">
            <v>1.1200000000000001</v>
          </cell>
          <cell r="I20">
            <v>1.1200000000000001</v>
          </cell>
        </row>
        <row r="26">
          <cell r="E26">
            <v>70</v>
          </cell>
          <cell r="F26">
            <v>70</v>
          </cell>
          <cell r="G26">
            <v>70</v>
          </cell>
          <cell r="H26">
            <v>70</v>
          </cell>
          <cell r="I26">
            <v>70</v>
          </cell>
        </row>
        <row r="29">
          <cell r="E29">
            <v>29.1</v>
          </cell>
          <cell r="F29">
            <v>29</v>
          </cell>
          <cell r="G29">
            <v>29</v>
          </cell>
          <cell r="H29">
            <v>29.1</v>
          </cell>
          <cell r="I29">
            <v>30</v>
          </cell>
        </row>
        <row r="34">
          <cell r="B34" t="str">
            <v>Выплаты &lt;______________&gt;:</v>
          </cell>
        </row>
        <row r="37">
          <cell r="B37" t="str">
            <v>Выплаты &lt;______________&gt;:</v>
          </cell>
        </row>
        <row r="41">
          <cell r="E41">
            <v>160</v>
          </cell>
          <cell r="F41">
            <v>160</v>
          </cell>
          <cell r="G41">
            <v>160</v>
          </cell>
          <cell r="H41">
            <v>160</v>
          </cell>
          <cell r="I41">
            <v>160</v>
          </cell>
        </row>
        <row r="45">
          <cell r="E45">
            <v>2298</v>
          </cell>
          <cell r="F45">
            <v>2440</v>
          </cell>
          <cell r="G45">
            <v>2486</v>
          </cell>
          <cell r="H45">
            <v>2486</v>
          </cell>
          <cell r="I45">
            <v>2677</v>
          </cell>
        </row>
        <row r="47">
          <cell r="E47">
            <v>1415</v>
          </cell>
          <cell r="G47">
            <v>1912</v>
          </cell>
        </row>
        <row r="49">
          <cell r="E49">
            <v>12</v>
          </cell>
          <cell r="F49">
            <v>12</v>
          </cell>
          <cell r="G49">
            <v>12</v>
          </cell>
          <cell r="H49">
            <v>12</v>
          </cell>
          <cell r="I49">
            <v>12</v>
          </cell>
        </row>
      </sheetData>
      <sheetData sheetId="9">
        <row r="9">
          <cell r="E9">
            <v>4616.5</v>
          </cell>
          <cell r="J9">
            <v>3284.3</v>
          </cell>
        </row>
        <row r="10">
          <cell r="J10">
            <v>115726.5</v>
          </cell>
        </row>
        <row r="11">
          <cell r="J11">
            <v>96610.4</v>
          </cell>
        </row>
        <row r="13">
          <cell r="E13">
            <v>32076</v>
          </cell>
          <cell r="F13">
            <v>32076</v>
          </cell>
          <cell r="G13">
            <v>32282</v>
          </cell>
          <cell r="H13">
            <v>81281.899999999994</v>
          </cell>
          <cell r="J13">
            <v>81892.7</v>
          </cell>
        </row>
        <row r="16">
          <cell r="E16">
            <v>6608</v>
          </cell>
          <cell r="F16">
            <v>6608</v>
          </cell>
          <cell r="G16">
            <v>6504</v>
          </cell>
          <cell r="H16">
            <v>6504</v>
          </cell>
          <cell r="J16">
            <v>6530.2</v>
          </cell>
        </row>
        <row r="18">
          <cell r="E18">
            <v>9361</v>
          </cell>
          <cell r="F18">
            <v>9361</v>
          </cell>
          <cell r="G18">
            <v>9661</v>
          </cell>
          <cell r="H18">
            <v>9661.6</v>
          </cell>
          <cell r="J18">
            <v>9661.6</v>
          </cell>
        </row>
        <row r="21">
          <cell r="E21">
            <v>9558</v>
          </cell>
          <cell r="F21">
            <v>9558</v>
          </cell>
          <cell r="G21">
            <v>9625</v>
          </cell>
          <cell r="H21">
            <v>12046.3</v>
          </cell>
          <cell r="J21">
            <v>11925.6</v>
          </cell>
        </row>
        <row r="25">
          <cell r="E25">
            <v>2100</v>
          </cell>
        </row>
        <row r="26">
          <cell r="E26">
            <v>900</v>
          </cell>
          <cell r="F26">
            <v>164</v>
          </cell>
        </row>
        <row r="28">
          <cell r="F28">
            <v>422</v>
          </cell>
          <cell r="H28">
            <v>610.79999999999995</v>
          </cell>
        </row>
        <row r="31">
          <cell r="E31">
            <v>200</v>
          </cell>
          <cell r="F31">
            <v>498</v>
          </cell>
          <cell r="H31">
            <v>64.900000000000006</v>
          </cell>
        </row>
        <row r="33">
          <cell r="E33">
            <v>1470</v>
          </cell>
          <cell r="F33">
            <v>321</v>
          </cell>
          <cell r="G33">
            <v>2150</v>
          </cell>
        </row>
        <row r="36">
          <cell r="F36">
            <v>494</v>
          </cell>
          <cell r="G36">
            <v>1413</v>
          </cell>
        </row>
        <row r="39">
          <cell r="F39">
            <v>1332.2</v>
          </cell>
        </row>
        <row r="40">
          <cell r="F40">
            <v>330.8</v>
          </cell>
        </row>
      </sheetData>
      <sheetData sheetId="10">
        <row r="9">
          <cell r="D9">
            <v>3761.3250600000001</v>
          </cell>
          <cell r="I9">
            <v>75.226560000000006</v>
          </cell>
        </row>
        <row r="10">
          <cell r="D10">
            <v>5719.79882</v>
          </cell>
          <cell r="I10">
            <v>188.56476000000001</v>
          </cell>
        </row>
        <row r="11">
          <cell r="D11">
            <v>1075.1261</v>
          </cell>
          <cell r="I11">
            <v>37.100160000000002</v>
          </cell>
        </row>
        <row r="12">
          <cell r="D12">
            <v>859.39035999999999</v>
          </cell>
          <cell r="I12">
            <v>11.39832</v>
          </cell>
        </row>
        <row r="14">
          <cell r="D14">
            <v>0</v>
          </cell>
          <cell r="I14">
            <v>0</v>
          </cell>
        </row>
        <row r="15">
          <cell r="D15">
            <v>0</v>
          </cell>
          <cell r="I15">
            <v>0</v>
          </cell>
        </row>
        <row r="16">
          <cell r="D16">
            <v>68406.815879999995</v>
          </cell>
          <cell r="I16">
            <v>2350.8087999999998</v>
          </cell>
        </row>
        <row r="17">
          <cell r="D17">
            <v>16788.05744</v>
          </cell>
          <cell r="I17">
            <v>569.54579999999999</v>
          </cell>
        </row>
        <row r="19">
          <cell r="D19">
            <v>8896.4410399999997</v>
          </cell>
          <cell r="I19">
            <v>238.24293</v>
          </cell>
        </row>
        <row r="20">
          <cell r="D20">
            <v>16496.6319</v>
          </cell>
          <cell r="I20">
            <v>441.77283</v>
          </cell>
        </row>
        <row r="21">
          <cell r="D21">
            <v>170039.33859999999</v>
          </cell>
          <cell r="I21">
            <v>4553.5816000000004</v>
          </cell>
        </row>
        <row r="22">
          <cell r="D22">
            <v>0</v>
          </cell>
          <cell r="I22">
            <v>0</v>
          </cell>
        </row>
      </sheetData>
      <sheetData sheetId="11">
        <row r="8">
          <cell r="E8">
            <v>124903.94696112321</v>
          </cell>
          <cell r="F8">
            <v>118731.48513817969</v>
          </cell>
          <cell r="G8">
            <v>140636.01298395003</v>
          </cell>
          <cell r="H8">
            <v>137348.1752907034</v>
          </cell>
          <cell r="I8">
            <v>147499.21146944005</v>
          </cell>
          <cell r="J8">
            <v>1.0488011451680821</v>
          </cell>
        </row>
        <row r="9">
          <cell r="E9">
            <v>3553.5512644556584</v>
          </cell>
          <cell r="F9">
            <v>2996.7826445259866</v>
          </cell>
          <cell r="G9">
            <v>3548.5024472559217</v>
          </cell>
          <cell r="H9">
            <v>2753.1460381850839</v>
          </cell>
          <cell r="I9">
            <v>3179.7111545986886</v>
          </cell>
          <cell r="J9">
            <v>0.89607128693333116</v>
          </cell>
        </row>
        <row r="10">
          <cell r="E10">
            <v>108406.15129895964</v>
          </cell>
          <cell r="F10">
            <v>104539.23616618756</v>
          </cell>
          <cell r="G10">
            <v>123816.36287495247</v>
          </cell>
          <cell r="H10">
            <v>121564.76710074223</v>
          </cell>
          <cell r="I10">
            <v>134944.79064028012</v>
          </cell>
          <cell r="J10">
            <v>1.0898784902651901</v>
          </cell>
        </row>
        <row r="12">
          <cell r="E12">
            <v>6458.5109099489737</v>
          </cell>
          <cell r="F12">
            <v>6608.6917939254581</v>
          </cell>
          <cell r="G12">
            <v>7826.6394011589691</v>
          </cell>
          <cell r="H12">
            <v>7684.3651505549324</v>
          </cell>
          <cell r="I12">
            <v>8633.6935203513931</v>
          </cell>
          <cell r="J12">
            <v>1.1031163029017172</v>
          </cell>
        </row>
        <row r="13">
          <cell r="E13">
            <v>101947.64038901066</v>
          </cell>
          <cell r="F13">
            <v>97930.544372262098</v>
          </cell>
          <cell r="G13">
            <v>115989.72347379349</v>
          </cell>
          <cell r="H13">
            <v>113880.4019501873</v>
          </cell>
          <cell r="I13">
            <v>126311.09711992872</v>
          </cell>
          <cell r="J13">
            <v>1.0889852422871515</v>
          </cell>
        </row>
        <row r="14">
          <cell r="E14">
            <v>12944.244397707911</v>
          </cell>
          <cell r="F14">
            <v>11195.466327466145</v>
          </cell>
          <cell r="G14">
            <v>13271.147661741639</v>
          </cell>
          <cell r="H14">
            <v>13030.262151776074</v>
          </cell>
          <cell r="I14">
            <v>9374.709674561238</v>
          </cell>
          <cell r="J14">
            <v>0.70639781226960952</v>
          </cell>
        </row>
        <row r="15">
          <cell r="E15">
            <v>20953.500000000004</v>
          </cell>
          <cell r="F15">
            <v>16303.000000000002</v>
          </cell>
          <cell r="G15">
            <v>21658.999999999996</v>
          </cell>
          <cell r="H15">
            <v>17940</v>
          </cell>
          <cell r="I15">
            <v>106142.63157894736</v>
          </cell>
          <cell r="J15">
            <v>4.9006247554802798</v>
          </cell>
        </row>
        <row r="16">
          <cell r="E16">
            <v>604.52204645951372</v>
          </cell>
          <cell r="F16">
            <v>411.31084424087214</v>
          </cell>
          <cell r="G16">
            <v>546.4809752233657</v>
          </cell>
          <cell r="H16">
            <v>359.45952701934687</v>
          </cell>
          <cell r="I16">
            <v>2188.1891299418235</v>
          </cell>
          <cell r="J16">
            <v>4.0041451196858864</v>
          </cell>
        </row>
        <row r="17">
          <cell r="E17">
            <v>18345.694126825318</v>
          </cell>
          <cell r="F17">
            <v>14353.402167764873</v>
          </cell>
          <cell r="G17">
            <v>19068.643213665928</v>
          </cell>
          <cell r="H17">
            <v>15878.55364913839</v>
          </cell>
          <cell r="I17">
            <v>97240.974273794316</v>
          </cell>
          <cell r="J17">
            <v>5.099522456013263</v>
          </cell>
        </row>
        <row r="19">
          <cell r="E19">
            <v>1131.1515343107355</v>
          </cell>
          <cell r="F19">
            <v>907.29220310371852</v>
          </cell>
          <cell r="G19">
            <v>1205.3633590837142</v>
          </cell>
          <cell r="H19">
            <v>1003.7162789087054</v>
          </cell>
          <cell r="I19">
            <v>6110.0418245097189</v>
          </cell>
          <cell r="J19">
            <v>5.0690455939812322</v>
          </cell>
        </row>
        <row r="20">
          <cell r="E20">
            <v>17214.542592514583</v>
          </cell>
          <cell r="F20">
            <v>13446.109964661155</v>
          </cell>
          <cell r="G20">
            <v>17863.279854582215</v>
          </cell>
          <cell r="H20">
            <v>14874.837370229685</v>
          </cell>
          <cell r="I20">
            <v>91130.932449284592</v>
          </cell>
          <cell r="J20">
            <v>5.1015789480512481</v>
          </cell>
        </row>
        <row r="21">
          <cell r="E21">
            <v>2003.2838267151708</v>
          </cell>
          <cell r="F21">
            <v>1538.2869879942577</v>
          </cell>
          <cell r="G21">
            <v>2043.8758111107027</v>
          </cell>
          <cell r="H21">
            <v>1701.9868238422637</v>
          </cell>
          <cell r="I21">
            <v>6713.468175211221</v>
          </cell>
          <cell r="J21">
            <v>3.2846751934320917</v>
          </cell>
        </row>
        <row r="22">
          <cell r="E22">
            <v>16.775690848682192</v>
          </cell>
          <cell r="F22">
            <v>13.730982966334981</v>
          </cell>
          <cell r="G22">
            <v>15.400749452753479</v>
          </cell>
          <cell r="H22">
            <v>13.061695185996616</v>
          </cell>
          <cell r="I22">
            <v>71.961490859182504</v>
          </cell>
          <cell r="J22">
            <v>4.6725966862811736</v>
          </cell>
        </row>
        <row r="23">
          <cell r="E23">
            <v>145857.44696112321</v>
          </cell>
          <cell r="F23">
            <v>135034.48513817971</v>
          </cell>
          <cell r="G23">
            <v>162295.01298395003</v>
          </cell>
          <cell r="H23">
            <v>155288.1752907034</v>
          </cell>
          <cell r="I23">
            <v>253641.84304838741</v>
          </cell>
          <cell r="J23">
            <v>1.5628443436735238</v>
          </cell>
        </row>
        <row r="24">
          <cell r="E24">
            <v>4158.0733109151724</v>
          </cell>
          <cell r="F24">
            <v>3408.0934887668586</v>
          </cell>
          <cell r="G24">
            <v>4094.9834224792876</v>
          </cell>
          <cell r="H24">
            <v>3112.6055652044306</v>
          </cell>
          <cell r="I24">
            <v>5367.9002845405121</v>
          </cell>
          <cell r="J24">
            <v>1.3108478669470518</v>
          </cell>
        </row>
        <row r="25">
          <cell r="E25">
            <v>126751.84542578495</v>
          </cell>
          <cell r="F25">
            <v>118892.63833395243</v>
          </cell>
          <cell r="G25">
            <v>142885.00608861839</v>
          </cell>
          <cell r="H25">
            <v>137443.32074988063</v>
          </cell>
          <cell r="I25">
            <v>232185.76491407445</v>
          </cell>
          <cell r="J25">
            <v>1.6249834133755856</v>
          </cell>
        </row>
        <row r="27">
          <cell r="E27">
            <v>7589.6624442597094</v>
          </cell>
          <cell r="F27">
            <v>7515.9839970291769</v>
          </cell>
          <cell r="G27">
            <v>9032.0027602426835</v>
          </cell>
          <cell r="H27">
            <v>8688.0814294636384</v>
          </cell>
          <cell r="I27">
            <v>14743.735344861112</v>
          </cell>
          <cell r="J27">
            <v>1.632388268276499</v>
          </cell>
        </row>
        <row r="28">
          <cell r="E28">
            <v>119162.18298152524</v>
          </cell>
          <cell r="F28">
            <v>111376.65433692325</v>
          </cell>
          <cell r="G28">
            <v>133853.00332837569</v>
          </cell>
          <cell r="H28">
            <v>128755.23932041698</v>
          </cell>
          <cell r="I28">
            <v>217442.02956921331</v>
          </cell>
          <cell r="J28">
            <v>1.6244837557792584</v>
          </cell>
        </row>
        <row r="29">
          <cell r="E29">
            <v>14947.528224423082</v>
          </cell>
          <cell r="F29">
            <v>12733.753315460403</v>
          </cell>
          <cell r="G29">
            <v>15315.023472852343</v>
          </cell>
          <cell r="H29">
            <v>14732.248975618339</v>
          </cell>
          <cell r="I29">
            <v>16088.177849772459</v>
          </cell>
          <cell r="J29">
            <v>1.0504833948371428</v>
          </cell>
        </row>
        <row r="30">
          <cell r="E30">
            <v>118.00438000000001</v>
          </cell>
          <cell r="F30">
            <v>89.780669642857148</v>
          </cell>
          <cell r="G30">
            <v>108.00999999999999</v>
          </cell>
          <cell r="H30">
            <v>88.409677083333321</v>
          </cell>
          <cell r="I30">
            <v>94.257668154761916</v>
          </cell>
          <cell r="J30">
            <v>0.87267538334193062</v>
          </cell>
        </row>
        <row r="31">
          <cell r="E31">
            <v>71.327461818181817</v>
          </cell>
          <cell r="F31">
            <v>56.260607142857154</v>
          </cell>
          <cell r="G31">
            <v>70.06</v>
          </cell>
          <cell r="H31">
            <v>57.351956845238092</v>
          </cell>
          <cell r="I31">
            <v>59.254013392857146</v>
          </cell>
          <cell r="J31">
            <v>0.8457609676399821</v>
          </cell>
        </row>
        <row r="32">
          <cell r="E32">
            <v>70.627260000000007</v>
          </cell>
          <cell r="F32">
            <v>55.482799107142867</v>
          </cell>
          <cell r="G32">
            <v>68.83</v>
          </cell>
          <cell r="H32">
            <v>56.351452380952381</v>
          </cell>
          <cell r="I32">
            <v>58.385248511904763</v>
          </cell>
          <cell r="J32">
            <v>0.84825292041122713</v>
          </cell>
        </row>
        <row r="33">
          <cell r="E33">
            <v>19.131816363636364</v>
          </cell>
          <cell r="F33">
            <v>15.44993154761905</v>
          </cell>
          <cell r="G33">
            <v>18.5</v>
          </cell>
          <cell r="H33">
            <v>15.154761904761905</v>
          </cell>
          <cell r="I33">
            <v>16.339180059523809</v>
          </cell>
          <cell r="J33">
            <v>0.88319892213642215</v>
          </cell>
        </row>
        <row r="34">
          <cell r="J34">
            <v>0</v>
          </cell>
        </row>
        <row r="35">
          <cell r="E35">
            <v>7423.500152542284</v>
          </cell>
          <cell r="F35">
            <v>8472.7703216714326</v>
          </cell>
          <cell r="G35">
            <v>8992.058459550477</v>
          </cell>
          <cell r="H35">
            <v>8351.6689284299227</v>
          </cell>
          <cell r="I35">
            <v>12779.38051767505</v>
          </cell>
          <cell r="J35">
            <v>1.4211852130589802</v>
          </cell>
        </row>
        <row r="38">
          <cell r="E38">
            <v>909535.60590969631</v>
          </cell>
          <cell r="F38">
            <v>809317.23471302073</v>
          </cell>
          <cell r="G38">
            <v>615945.14539808373</v>
          </cell>
          <cell r="H38">
            <v>727368.27586716332</v>
          </cell>
          <cell r="I38">
            <v>1420851.4188081797</v>
          </cell>
          <cell r="J38">
            <v>2.3067823968153642</v>
          </cell>
        </row>
        <row r="39">
          <cell r="E39">
            <v>211668.858046012</v>
          </cell>
          <cell r="F39">
            <v>254327.00449930876</v>
          </cell>
          <cell r="G39">
            <v>243090.69046263097</v>
          </cell>
          <cell r="H39">
            <v>284068.41469416203</v>
          </cell>
          <cell r="I39">
            <v>470451.14264972578</v>
          </cell>
          <cell r="J39">
            <v>1.9352906594423684</v>
          </cell>
        </row>
        <row r="40">
          <cell r="E40">
            <v>277782.1860850454</v>
          </cell>
          <cell r="F40">
            <v>328421.89798404532</v>
          </cell>
          <cell r="G40">
            <v>313259.88604169397</v>
          </cell>
          <cell r="H40">
            <v>366617.48200403916</v>
          </cell>
          <cell r="I40">
            <v>572913.32450121711</v>
          </cell>
          <cell r="J40">
            <v>1.8288754801658966</v>
          </cell>
        </row>
        <row r="41">
          <cell r="J41">
            <v>0</v>
          </cell>
        </row>
        <row r="42">
          <cell r="E42">
            <v>16.196727605546801</v>
          </cell>
          <cell r="F42">
            <v>15.129947002984702</v>
          </cell>
          <cell r="G42">
            <v>19.630855335789718</v>
          </cell>
          <cell r="H42">
            <v>14.913694515053432</v>
          </cell>
          <cell r="I42">
            <v>22.820322352991163</v>
          </cell>
          <cell r="J42">
            <v>1.1624721369825701</v>
          </cell>
        </row>
        <row r="43">
          <cell r="J43">
            <v>0</v>
          </cell>
        </row>
        <row r="45">
          <cell r="E45">
            <v>0</v>
          </cell>
          <cell r="F45">
            <v>0</v>
          </cell>
          <cell r="G45">
            <v>0</v>
          </cell>
          <cell r="H45">
            <v>0</v>
          </cell>
          <cell r="I45">
            <v>0</v>
          </cell>
          <cell r="J45">
            <v>0</v>
          </cell>
        </row>
        <row r="46">
          <cell r="E46">
            <v>461.8229630094807</v>
          </cell>
          <cell r="F46">
            <v>454.1553651773371</v>
          </cell>
          <cell r="G46">
            <v>530.74452383724224</v>
          </cell>
          <cell r="H46">
            <v>507.26502623957509</v>
          </cell>
          <cell r="I46">
            <v>840.09132616022464</v>
          </cell>
          <cell r="J46">
            <v>1.582854440186078</v>
          </cell>
        </row>
        <row r="47">
          <cell r="E47">
            <v>606.07022418555368</v>
          </cell>
          <cell r="F47">
            <v>586.4676749715095</v>
          </cell>
          <cell r="G47">
            <v>684.61747982864506</v>
          </cell>
          <cell r="H47">
            <v>654.67407500721276</v>
          </cell>
          <cell r="I47">
            <v>1023.0595080378877</v>
          </cell>
          <cell r="J47">
            <v>1.4943520114238864</v>
          </cell>
        </row>
        <row r="49">
          <cell r="E49">
            <v>4047.935563197454</v>
          </cell>
          <cell r="F49">
            <v>3284.6331212225036</v>
          </cell>
          <cell r="G49">
            <v>3932.0473231922329</v>
          </cell>
          <cell r="H49">
            <v>2988.821900729487</v>
          </cell>
          <cell r="I49">
            <v>5181.6864541401046</v>
          </cell>
          <cell r="J49">
            <v>1.317808771928348</v>
          </cell>
        </row>
        <row r="52">
          <cell r="E52">
            <v>52.63937524914364</v>
          </cell>
          <cell r="F52">
            <v>37.937386193049825</v>
          </cell>
          <cell r="G52">
            <v>59.347585833033158</v>
          </cell>
          <cell r="H52">
            <v>44.741056755161779</v>
          </cell>
          <cell r="I52">
            <v>68.894419681804663</v>
          </cell>
          <cell r="J52">
            <v>1.1608630530588102</v>
          </cell>
        </row>
        <row r="53">
          <cell r="E53">
            <v>3995.2961879483105</v>
          </cell>
          <cell r="F53">
            <v>3246.6957350294538</v>
          </cell>
          <cell r="G53">
            <v>3872.6997373591998</v>
          </cell>
          <cell r="H53">
            <v>2944.080843974325</v>
          </cell>
          <cell r="I53">
            <v>5112.7920344582999</v>
          </cell>
          <cell r="J53">
            <v>1.3202139027552704</v>
          </cell>
        </row>
        <row r="59">
          <cell r="E59">
            <v>7642.3018195088534</v>
          </cell>
          <cell r="F59">
            <v>7553.9213832222267</v>
          </cell>
          <cell r="G59">
            <v>9091.3503460757165</v>
          </cell>
          <cell r="H59">
            <v>8732.8224862187999</v>
          </cell>
          <cell r="I59">
            <v>14812.629764542917</v>
          </cell>
          <cell r="J59">
            <v>1.629310190530364</v>
          </cell>
        </row>
        <row r="66">
          <cell r="E66">
            <v>48826.20505479956</v>
          </cell>
          <cell r="F66">
            <v>48155.396795651119</v>
          </cell>
          <cell r="G66">
            <v>54228.671228403706</v>
          </cell>
          <cell r="H66">
            <v>51939.758823116223</v>
          </cell>
          <cell r="I66">
            <v>96243.029760536883</v>
          </cell>
          <cell r="J66">
            <v>1.7747628252806431</v>
          </cell>
        </row>
      </sheetData>
      <sheetData sheetId="12">
        <row r="8">
          <cell r="E8">
            <v>2950</v>
          </cell>
          <cell r="F8">
            <v>2897.1</v>
          </cell>
          <cell r="G8">
            <v>3478</v>
          </cell>
          <cell r="H8">
            <v>3478</v>
          </cell>
          <cell r="I8">
            <v>3930.1399999999994</v>
          </cell>
        </row>
      </sheetData>
      <sheetData sheetId="13"/>
      <sheetData sheetId="14"/>
      <sheetData sheetId="15"/>
      <sheetData sheetId="16">
        <row r="4">
          <cell r="D4" t="str">
            <v>2006 г.</v>
          </cell>
        </row>
        <row r="7">
          <cell r="C7" t="str">
            <v>Федеральное государственное унитарное предприятие " 44 электрическая сеть ВМФ" Министерства обороны Российской Федерации</v>
          </cell>
        </row>
        <row r="8">
          <cell r="C8" t="str">
            <v>4100001245</v>
          </cell>
        </row>
        <row r="9">
          <cell r="C9" t="str">
            <v>транспортировка электроэнергии, оптоавая торговля электроэнергией</v>
          </cell>
        </row>
        <row r="10">
          <cell r="C10" t="str">
            <v xml:space="preserve">Государственное унитарное предприятие </v>
          </cell>
        </row>
        <row r="11">
          <cell r="A11" t="str">
            <v>ГУП</v>
          </cell>
        </row>
        <row r="13">
          <cell r="C13" t="str">
            <v>683000, г. Петропавсловск-Камчатский,</v>
          </cell>
        </row>
        <row r="14">
          <cell r="A14" t="str">
            <v>ул. морская, д. 5</v>
          </cell>
        </row>
        <row r="23">
          <cell r="C23" t="str">
            <v>110</v>
          </cell>
        </row>
        <row r="24">
          <cell r="C24" t="str">
            <v>120</v>
          </cell>
          <cell r="D24">
            <v>41175</v>
          </cell>
          <cell r="E24">
            <v>36027</v>
          </cell>
        </row>
        <row r="25">
          <cell r="C25" t="str">
            <v>130</v>
          </cell>
          <cell r="D25">
            <v>2642</v>
          </cell>
          <cell r="E25">
            <v>2642</v>
          </cell>
        </row>
        <row r="26">
          <cell r="C26" t="str">
            <v>135</v>
          </cell>
          <cell r="D26">
            <v>0</v>
          </cell>
          <cell r="E26">
            <v>3273</v>
          </cell>
        </row>
        <row r="27">
          <cell r="C27" t="str">
            <v>140</v>
          </cell>
        </row>
        <row r="28">
          <cell r="C28" t="str">
            <v>145</v>
          </cell>
          <cell r="D28">
            <v>888</v>
          </cell>
          <cell r="E28">
            <v>979</v>
          </cell>
        </row>
        <row r="29">
          <cell r="C29" t="str">
            <v>150</v>
          </cell>
        </row>
        <row r="30">
          <cell r="C30" t="str">
            <v>190</v>
          </cell>
          <cell r="D30">
            <v>44705</v>
          </cell>
          <cell r="E30">
            <v>42921</v>
          </cell>
        </row>
        <row r="32">
          <cell r="C32" t="str">
            <v>210</v>
          </cell>
          <cell r="D32">
            <v>14516</v>
          </cell>
          <cell r="E32">
            <v>15546</v>
          </cell>
        </row>
        <row r="34">
          <cell r="C34" t="str">
            <v>211</v>
          </cell>
          <cell r="D34">
            <v>14335</v>
          </cell>
          <cell r="E34">
            <v>15215</v>
          </cell>
        </row>
        <row r="39">
          <cell r="C39" t="str">
            <v>216</v>
          </cell>
          <cell r="D39">
            <v>181</v>
          </cell>
          <cell r="E39">
            <v>331</v>
          </cell>
        </row>
        <row r="41">
          <cell r="C41" t="str">
            <v>220</v>
          </cell>
          <cell r="D41">
            <v>68770</v>
          </cell>
          <cell r="E41">
            <v>56868</v>
          </cell>
        </row>
        <row r="42">
          <cell r="C42">
            <v>230</v>
          </cell>
          <cell r="D42">
            <v>78479</v>
          </cell>
          <cell r="E42">
            <v>33780</v>
          </cell>
        </row>
        <row r="43">
          <cell r="D43">
            <v>77707</v>
          </cell>
          <cell r="E43">
            <v>33111</v>
          </cell>
        </row>
        <row r="44">
          <cell r="C44" t="str">
            <v>240</v>
          </cell>
          <cell r="D44">
            <v>319997</v>
          </cell>
          <cell r="E44">
            <v>331431</v>
          </cell>
        </row>
        <row r="45">
          <cell r="D45">
            <v>291210</v>
          </cell>
          <cell r="E45">
            <v>305992</v>
          </cell>
        </row>
        <row r="46">
          <cell r="C46" t="str">
            <v>250</v>
          </cell>
          <cell r="D46">
            <v>3273</v>
          </cell>
          <cell r="E46">
            <v>0</v>
          </cell>
        </row>
        <row r="47">
          <cell r="C47" t="str">
            <v>260</v>
          </cell>
          <cell r="D47">
            <v>17251</v>
          </cell>
          <cell r="E47">
            <v>17924</v>
          </cell>
        </row>
        <row r="48">
          <cell r="C48" t="str">
            <v>270</v>
          </cell>
          <cell r="D48">
            <v>697</v>
          </cell>
          <cell r="E48">
            <v>0</v>
          </cell>
        </row>
        <row r="49">
          <cell r="C49" t="str">
            <v>290</v>
          </cell>
          <cell r="D49">
            <v>502983</v>
          </cell>
          <cell r="E49">
            <v>455549</v>
          </cell>
        </row>
        <row r="50">
          <cell r="C50" t="str">
            <v>300</v>
          </cell>
          <cell r="D50">
            <v>547688</v>
          </cell>
          <cell r="E50">
            <v>498470</v>
          </cell>
        </row>
        <row r="54">
          <cell r="C54" t="str">
            <v>2</v>
          </cell>
        </row>
        <row r="56">
          <cell r="C56" t="str">
            <v>410</v>
          </cell>
          <cell r="D56">
            <v>500</v>
          </cell>
          <cell r="E56">
            <v>500</v>
          </cell>
        </row>
        <row r="58">
          <cell r="C58" t="str">
            <v>420</v>
          </cell>
          <cell r="D58">
            <v>54413</v>
          </cell>
          <cell r="E58">
            <v>54197</v>
          </cell>
        </row>
        <row r="59">
          <cell r="C59" t="str">
            <v>430</v>
          </cell>
        </row>
        <row r="63">
          <cell r="C63" t="str">
            <v>470</v>
          </cell>
          <cell r="D63">
            <v>-13356</v>
          </cell>
          <cell r="E63">
            <v>-7447</v>
          </cell>
        </row>
        <row r="64">
          <cell r="C64" t="str">
            <v>490</v>
          </cell>
          <cell r="D64">
            <v>41557</v>
          </cell>
          <cell r="E64">
            <v>47250</v>
          </cell>
        </row>
        <row r="66">
          <cell r="C66" t="str">
            <v>510</v>
          </cell>
        </row>
        <row r="67">
          <cell r="C67" t="str">
            <v>515</v>
          </cell>
          <cell r="D67">
            <v>4515</v>
          </cell>
          <cell r="E67">
            <v>4954</v>
          </cell>
        </row>
        <row r="68">
          <cell r="C68" t="str">
            <v>520</v>
          </cell>
        </row>
        <row r="69">
          <cell r="C69" t="str">
            <v>590</v>
          </cell>
          <cell r="D69">
            <v>4515</v>
          </cell>
          <cell r="E69">
            <v>4954</v>
          </cell>
        </row>
        <row r="71">
          <cell r="C71" t="str">
            <v>610</v>
          </cell>
        </row>
        <row r="72">
          <cell r="C72" t="str">
            <v>620</v>
          </cell>
          <cell r="D72">
            <v>440597</v>
          </cell>
          <cell r="E72">
            <v>396947</v>
          </cell>
        </row>
        <row r="74">
          <cell r="C74" t="str">
            <v>621</v>
          </cell>
          <cell r="D74">
            <v>425641</v>
          </cell>
          <cell r="E74">
            <v>383676</v>
          </cell>
        </row>
        <row r="75">
          <cell r="C75" t="str">
            <v>622</v>
          </cell>
          <cell r="D75">
            <v>1734</v>
          </cell>
          <cell r="E75">
            <v>4940</v>
          </cell>
        </row>
        <row r="76">
          <cell r="C76" t="str">
            <v>623</v>
          </cell>
          <cell r="D76">
            <v>89</v>
          </cell>
          <cell r="E76">
            <v>1391</v>
          </cell>
        </row>
        <row r="77">
          <cell r="C77" t="str">
            <v>624</v>
          </cell>
          <cell r="D77">
            <v>12628</v>
          </cell>
          <cell r="E77">
            <v>6747</v>
          </cell>
        </row>
        <row r="78">
          <cell r="C78" t="str">
            <v>625</v>
          </cell>
          <cell r="D78">
            <v>505</v>
          </cell>
          <cell r="E78">
            <v>193</v>
          </cell>
        </row>
        <row r="83">
          <cell r="C83" t="str">
            <v>690</v>
          </cell>
          <cell r="D83">
            <v>501616</v>
          </cell>
          <cell r="E83">
            <v>446266</v>
          </cell>
        </row>
        <row r="84">
          <cell r="C84" t="str">
            <v>700</v>
          </cell>
          <cell r="D84">
            <v>547688</v>
          </cell>
          <cell r="E84">
            <v>498470</v>
          </cell>
        </row>
        <row r="90">
          <cell r="C90" t="str">
            <v>940</v>
          </cell>
          <cell r="D90">
            <v>16563</v>
          </cell>
          <cell r="E90">
            <v>23195</v>
          </cell>
        </row>
        <row r="93">
          <cell r="C93" t="str">
            <v>970</v>
          </cell>
          <cell r="D93">
            <v>819</v>
          </cell>
          <cell r="E93">
            <v>209</v>
          </cell>
        </row>
      </sheetData>
      <sheetData sheetId="17">
        <row r="5">
          <cell r="C5" t="str">
            <v>31 декабря</v>
          </cell>
          <cell r="D5" t="str">
            <v>2006 г.</v>
          </cell>
        </row>
        <row r="8">
          <cell r="C8" t="str">
            <v>Федеральное государственное унитарное предприятие " 44 электрическая сеть ВМФ" Министерства обороны Российской Федерации</v>
          </cell>
        </row>
        <row r="9">
          <cell r="C9" t="str">
            <v>4100001245</v>
          </cell>
        </row>
        <row r="10">
          <cell r="C10" t="str">
            <v>транспортировка электроэнергии, оптовая торговля электроэнергией</v>
          </cell>
        </row>
        <row r="11">
          <cell r="C11" t="str">
            <v xml:space="preserve">Государственное унитарное предприятие </v>
          </cell>
        </row>
        <row r="12">
          <cell r="A12" t="str">
            <v>ГУП</v>
          </cell>
        </row>
        <row r="21">
          <cell r="C21" t="str">
            <v>010</v>
          </cell>
          <cell r="D21" t="str">
            <v>533239</v>
          </cell>
          <cell r="E21" t="str">
            <v>771127</v>
          </cell>
        </row>
        <row r="22">
          <cell r="C22" t="str">
            <v>020</v>
          </cell>
          <cell r="D22" t="str">
            <v>388470</v>
          </cell>
          <cell r="E22" t="str">
            <v>651327</v>
          </cell>
        </row>
        <row r="23">
          <cell r="C23" t="str">
            <v>029</v>
          </cell>
          <cell r="D23" t="str">
            <v>144769</v>
          </cell>
          <cell r="E23" t="str">
            <v>119800</v>
          </cell>
        </row>
        <row r="24">
          <cell r="C24" t="str">
            <v>030</v>
          </cell>
          <cell r="D24" t="str">
            <v>124694</v>
          </cell>
          <cell r="E24" t="str">
            <v>126985</v>
          </cell>
        </row>
        <row r="26">
          <cell r="C26" t="str">
            <v>050</v>
          </cell>
          <cell r="D26" t="str">
            <v>20075</v>
          </cell>
          <cell r="E26" t="str">
            <v>-7185</v>
          </cell>
        </row>
        <row r="31">
          <cell r="C31" t="str">
            <v>090</v>
          </cell>
          <cell r="D31" t="str">
            <v>107726</v>
          </cell>
          <cell r="E31" t="str">
            <v>101860</v>
          </cell>
        </row>
        <row r="32">
          <cell r="C32" t="str">
            <v>100</v>
          </cell>
          <cell r="D32" t="str">
            <v>119437</v>
          </cell>
          <cell r="E32" t="str">
            <v>135094</v>
          </cell>
        </row>
        <row r="33">
          <cell r="C33" t="str">
            <v>140</v>
          </cell>
          <cell r="D33" t="str">
            <v>8361</v>
          </cell>
          <cell r="E33" t="str">
            <v>-40419</v>
          </cell>
        </row>
        <row r="34">
          <cell r="C34" t="str">
            <v>141</v>
          </cell>
          <cell r="D34" t="str">
            <v>91</v>
          </cell>
          <cell r="E34" t="str">
            <v>888</v>
          </cell>
        </row>
        <row r="35">
          <cell r="C35" t="str">
            <v>142</v>
          </cell>
          <cell r="D35" t="str">
            <v>-440</v>
          </cell>
          <cell r="E35" t="str">
            <v>323</v>
          </cell>
        </row>
        <row r="36">
          <cell r="C36" t="str">
            <v>150</v>
          </cell>
          <cell r="D36" t="str">
            <v>1643</v>
          </cell>
          <cell r="E36" t="str">
            <v>-5033</v>
          </cell>
        </row>
        <row r="37">
          <cell r="C37" t="str">
            <v>180</v>
          </cell>
          <cell r="D37" t="str">
            <v>698</v>
          </cell>
          <cell r="E37" t="str">
            <v>1578</v>
          </cell>
        </row>
        <row r="38">
          <cell r="C38" t="str">
            <v>190</v>
          </cell>
          <cell r="D38" t="str">
            <v>5671</v>
          </cell>
          <cell r="E38" t="str">
            <v>-35753</v>
          </cell>
        </row>
        <row r="40">
          <cell r="C40" t="str">
            <v>200</v>
          </cell>
          <cell r="D40" t="str">
            <v>14</v>
          </cell>
          <cell r="E40" t="str">
            <v>8489</v>
          </cell>
        </row>
        <row r="52">
          <cell r="F52" t="str">
            <v>14</v>
          </cell>
          <cell r="G52" t="str">
            <v>5422</v>
          </cell>
        </row>
        <row r="53">
          <cell r="E53" t="str">
            <v>877</v>
          </cell>
          <cell r="F53" t="str">
            <v>55035</v>
          </cell>
          <cell r="G53" t="str">
            <v>75439</v>
          </cell>
        </row>
        <row r="55">
          <cell r="G55" t="str">
            <v>1</v>
          </cell>
        </row>
        <row r="57">
          <cell r="E57" t="str">
            <v>6632</v>
          </cell>
        </row>
      </sheetData>
      <sheetData sheetId="18"/>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Прил 1"/>
      <sheetName val="Баланс ээ"/>
      <sheetName val="Баланс мощности"/>
      <sheetName val="regs"/>
      <sheetName val="Т19_1"/>
      <sheetName val="Exhibit"/>
      <sheetName val="Setup"/>
      <sheetName val="FES"/>
      <sheetName val="сл 11 Тариф2010-2015"/>
      <sheetName val="Integrali e proporzionali"/>
      <sheetName val="Tarif_300_6_2004 для фэк скорр"/>
      <sheetName val="Base"/>
      <sheetName val="1. Subsidiary"/>
      <sheetName val="УФ-61"/>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23">
          <cell r="A23" t="str">
            <v>Оптовый рынок</v>
          </cell>
        </row>
        <row r="38">
          <cell r="A38" t="str">
            <v>Сальдо-переток</v>
          </cell>
        </row>
      </sheetData>
      <sheetData sheetId="4" refreshError="1"/>
      <sheetData sheetId="5" refreshError="1"/>
      <sheetData sheetId="6" refreshError="1"/>
      <sheetData sheetId="7" refreshError="1">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39">
          <cell r="B39" t="str">
            <v>Сумма общехозяйственных расходов</v>
          </cell>
        </row>
      </sheetData>
      <sheetData sheetId="151"/>
      <sheetData sheetId="152">
        <row r="39">
          <cell r="B39" t="str">
            <v>Сумма общехозяйственных расходов</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Инструкция"/>
      <sheetName val="modInstruction"/>
      <sheetName val="Лог обновления"/>
      <sheetName val="Список организаций"/>
      <sheetName val="TECHSHEET"/>
      <sheetName val="TECH_HORISONTAL"/>
      <sheetName val="TECH_VERTICAL"/>
      <sheetName val="REESTR_ORG"/>
      <sheetName val="REESTR_SOURCE"/>
      <sheetName val="modGetGeoBase"/>
      <sheetName val="БПр"/>
      <sheetName val="БТр"/>
      <sheetName val="К"/>
      <sheetName val="К (к)"/>
      <sheetName val="Т"/>
      <sheetName val="ТМ1"/>
      <sheetName val="ТМ2"/>
      <sheetName val="ВС.БПр"/>
      <sheetName val="ВС.БТр"/>
      <sheetName val="ВС.К"/>
      <sheetName val="ВС.ТМ1"/>
      <sheetName val="ВС.ТМ2"/>
      <sheetName val="ВО.БПр"/>
      <sheetName val="ВО.БТр"/>
      <sheetName val="ВО.К"/>
      <sheetName val="ВО.ТМ1"/>
      <sheetName val="ВО.ТМ2"/>
      <sheetName val="ТБО.К"/>
      <sheetName val="Свод"/>
      <sheetName val="Результаты загрузки"/>
      <sheetName val="Комментарии"/>
      <sheetName val="Проверка"/>
      <sheetName val="REESTR_MO"/>
      <sheetName val="AUTHORISATION"/>
      <sheetName val="PLAN1X_LIST_ORG"/>
      <sheetName val="PLAN1X_BPR_DETAILED"/>
      <sheetName val="PLAN1X_MXPP_DETAILED"/>
      <sheetName val="PLAN1X_BTR_DETAILED"/>
      <sheetName val="PLAN1X_MXTR_DETAILED"/>
      <sheetName val="PLAN1X_FUEL"/>
      <sheetName val="PLAN1X_FUEL_GAS"/>
      <sheetName val="PLAN1X_FUEL_TR_1"/>
      <sheetName val="PLAN1X_FUEL_TR_2"/>
      <sheetName val="PLAN1X_FUEL_TR_3"/>
      <sheetName val="PLAN1X_FUEL_EE"/>
      <sheetName val="PLAN1X_CALC"/>
      <sheetName val="PLAN1X_TM1"/>
      <sheetName val="PLAN1X_TM2"/>
      <sheetName val="modLoad"/>
      <sheetName val="modLoadResults"/>
      <sheetName val="modLoadFiles"/>
      <sheetName val="modUIButtons"/>
      <sheetName val="modVLDCommonProv"/>
      <sheetName val="modVLDIntegrityProv"/>
      <sheetName val="modVLDProv"/>
      <sheetName val="modDataRegion"/>
      <sheetName val="modDataFTS"/>
      <sheetName val="modCommonProcedures"/>
      <sheetName val="modBalPr"/>
      <sheetName val="modBalTr"/>
      <sheetName val="modCalc"/>
      <sheetName val="modCalcCombi"/>
      <sheetName val="modFuel"/>
      <sheetName val="modListOrg"/>
      <sheetName val="modCommandButton"/>
      <sheetName val="modfrmRegion"/>
      <sheetName val="modVLDProvGeneralProc"/>
      <sheetName val="modfrmPLAN1XCheckInIsInProgress"/>
      <sheetName val="modfrmPLAN1XUpdateIsInProgress"/>
      <sheetName val="modfrmREGCheckInIsInProgress"/>
      <sheetName val="modfrmREGUpdateIsInProgress"/>
      <sheetName val="modVLDOrgUniqueness"/>
      <sheetName val="modTM1"/>
      <sheetName val="modTM2"/>
      <sheetName val="modfrmReestr"/>
      <sheetName val="modfrmOrg"/>
      <sheetName val="modUpdTemplMain"/>
      <sheetName val="modfrmCheckUpdates"/>
      <sheetName val="modfrmDateChoose"/>
      <sheetName val="modIHLCommandBar"/>
      <sheetName val="modfrmHEATAdditionalOrgData"/>
      <sheetName val="modfrmVSNAVOTVAdditionalOrgData"/>
      <sheetName val="modGeneralProcedures"/>
      <sheetName val="modOpen"/>
      <sheetName val="modfrmReportMode"/>
      <sheetName val="modVLDProvTM"/>
      <sheetName val="Справочники"/>
      <sheetName val="TEHSHEET"/>
      <sheetName val="REESTR"/>
      <sheetName val="Титульный"/>
    </sheetNames>
    <sheetDataSet>
      <sheetData sheetId="0" refreshError="1"/>
      <sheetData sheetId="1" refreshError="1"/>
      <sheetData sheetId="2" refreshError="1"/>
      <sheetData sheetId="3">
        <row r="7">
          <cell r="J7" t="str">
            <v>Город Петропавловск-Камчатский</v>
          </cell>
        </row>
        <row r="9">
          <cell r="Y9" t="str">
            <v>руб/Гкал</v>
          </cell>
        </row>
      </sheetData>
      <sheetData sheetId="4">
        <row r="6">
          <cell r="G6" t="str">
            <v>теплоснабжения</v>
          </cell>
        </row>
        <row r="20">
          <cell r="G20" t="str">
            <v>Вырабатываемая мощность станций</v>
          </cell>
        </row>
      </sheetData>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Заголовок"/>
      <sheetName val="23"/>
      <sheetName val="Инструкция"/>
      <sheetName val="Справочники"/>
      <sheetName val="Производственная"/>
      <sheetName val="Инвестиционная"/>
      <sheetName val="Комментарии"/>
      <sheetName val="Проверка"/>
      <sheetName val="инструкция2"/>
      <sheetName val="TEHSHEET"/>
      <sheetName val="et_union"/>
      <sheetName val="REESTR"/>
    </sheetNames>
    <sheetDataSet>
      <sheetData sheetId="0"/>
      <sheetData sheetId="1"/>
      <sheetData sheetId="2"/>
      <sheetData sheetId="3">
        <row r="10">
          <cell r="F10" t="str">
            <v>Петропавловск-Камчатский городской округ</v>
          </cell>
          <cell r="H10" t="str">
            <v>30701000</v>
          </cell>
        </row>
        <row r="13">
          <cell r="F13" t="str">
            <v>МУП "Петропавловский водоканал"</v>
          </cell>
          <cell r="G13" t="str">
            <v>4101119472</v>
          </cell>
          <cell r="H13" t="str">
            <v>410101001</v>
          </cell>
        </row>
        <row r="15">
          <cell r="E15" t="str">
            <v>Водозабор, водоочистка, транспортировка и распределение воды</v>
          </cell>
        </row>
      </sheetData>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опроводительные материалы"/>
      <sheetName val="Индексы"/>
      <sheetName val="0"/>
      <sheetName val="0.1"/>
      <sheetName val="1"/>
      <sheetName val="2"/>
      <sheetName val="2.1"/>
      <sheetName val="2.2"/>
      <sheetName val="2.3"/>
      <sheetName val="4"/>
      <sheetName val="РчСтЭЭ"/>
      <sheetName val="РчСтЭЭ_УП i-1"/>
      <sheetName val="РчСтЭЭ_УП i-2"/>
      <sheetName val="РчСтЭЭ_Ф"/>
      <sheetName val="ВД_ГЭС"/>
      <sheetName val="РчСтГМ"/>
      <sheetName val="ИП"/>
      <sheetName val="Источники финансирования"/>
      <sheetName val="Расчет прибыли"/>
      <sheetName val="Комментарии"/>
      <sheetName val="Проверка"/>
      <sheetName val="et_union"/>
      <sheetName val="TEHSHEET"/>
      <sheetName val="modfrmReestr"/>
      <sheetName val="modUpdTemplMain"/>
      <sheetName val="AllSheetsInThisWorkbook"/>
      <sheetName val="Ставки"/>
      <sheetName val="REESTR_ORG"/>
      <sheetName val="REESTR_FILTERED"/>
      <sheetName val="REESTR_MO"/>
      <sheetName val="modfrmDictionary"/>
      <sheetName val="modProv"/>
      <sheetName val="modCommandButton"/>
      <sheetName val="modReestr"/>
      <sheetName val="modClassifierValidate"/>
      <sheetName val="modHyp"/>
      <sheetName val="modList03"/>
      <sheetName val="modList00"/>
      <sheetName val="modList07"/>
      <sheetName val="modList08"/>
      <sheetName val="modList09"/>
      <sheetName val="modList10"/>
      <sheetName val="modList11"/>
      <sheetName val="modList18"/>
      <sheetName val="Справочник"/>
      <sheetName val="Справочник температур"/>
      <sheetName val="сводный расчет"/>
      <sheetName val="FST5"/>
      <sheetName val="02.08"/>
      <sheetName val="12.08"/>
      <sheetName val="16.08"/>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fes"/>
      <sheetName val="Выбор_субъекта_РФ"/>
      <sheetName val="Лог_обновления"/>
      <sheetName val="Сопроводительные_материалы"/>
      <sheetName val="0_1"/>
      <sheetName val="2_1"/>
      <sheetName val="2_2"/>
      <sheetName val="2_3"/>
      <sheetName val="РчСтЭЭ_УП_i-1"/>
      <sheetName val="РчСтЭЭ_УП_i-2"/>
      <sheetName val="Источники_финансирования"/>
      <sheetName val="Расчет_прибыли"/>
      <sheetName val="сводный_расчет"/>
      <sheetName val="02_08"/>
      <sheetName val="12_08"/>
      <sheetName val="16_08"/>
      <sheetName val="Производство_электроэнергии"/>
      <sheetName val="Т19_1"/>
      <sheetName val="Справочник_температур"/>
    </sheetNames>
    <sheetDataSet>
      <sheetData sheetId="0" refreshError="1"/>
      <sheetData sheetId="1" refreshError="1"/>
      <sheetData sheetId="2" refreshError="1"/>
      <sheetData sheetId="3" refreshError="1"/>
      <sheetData sheetId="4" refreshError="1">
        <row r="10">
          <cell r="F10">
            <v>2012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G2" t="str">
            <v>Азейский</v>
          </cell>
          <cell r="H2" t="str">
            <v>Авиационный керосин</v>
          </cell>
        </row>
        <row r="3">
          <cell r="G3" t="str">
            <v>Аларский</v>
          </cell>
          <cell r="H3" t="str">
            <v>Газ доменный</v>
          </cell>
        </row>
        <row r="4">
          <cell r="G4" t="str">
            <v>Апанасовский</v>
          </cell>
          <cell r="H4" t="str">
            <v>Газ коксовый</v>
          </cell>
        </row>
        <row r="5">
          <cell r="G5" t="str">
            <v>Березовский</v>
          </cell>
          <cell r="H5" t="str">
            <v>Газ отбензиненный</v>
          </cell>
        </row>
        <row r="6">
          <cell r="G6" t="str">
            <v>Бикинский</v>
          </cell>
          <cell r="H6" t="str">
            <v>Газ попутный</v>
          </cell>
        </row>
        <row r="7">
          <cell r="G7" t="str">
            <v>Бородинский</v>
          </cell>
          <cell r="H7" t="str">
            <v>Дизельное топливо</v>
          </cell>
        </row>
        <row r="8">
          <cell r="G8" t="str">
            <v>Волчанский</v>
          </cell>
          <cell r="H8" t="str">
            <v>Дистиллят</v>
          </cell>
        </row>
        <row r="9">
          <cell r="G9" t="str">
            <v>Воркутинский</v>
          </cell>
          <cell r="H9" t="str">
            <v>Кокс</v>
          </cell>
        </row>
        <row r="10">
          <cell r="G10" t="str">
            <v>Глинкинский</v>
          </cell>
          <cell r="H10" t="str">
            <v>Сланцы</v>
          </cell>
        </row>
        <row r="11">
          <cell r="G11" t="str">
            <v>Головинский</v>
          </cell>
          <cell r="H11" t="str">
            <v>Торф</v>
          </cell>
        </row>
        <row r="12">
          <cell r="G12" t="str">
            <v>Донецкий</v>
          </cell>
          <cell r="H12" t="str">
            <v>Шлам</v>
          </cell>
        </row>
        <row r="13">
          <cell r="G13" t="str">
            <v>Ерковецкий</v>
          </cell>
        </row>
        <row r="14">
          <cell r="G14" t="str">
            <v>Жеронский</v>
          </cell>
        </row>
        <row r="15">
          <cell r="G15" t="str">
            <v>Изыхский</v>
          </cell>
        </row>
        <row r="16">
          <cell r="G16" t="str">
            <v>Интинский</v>
          </cell>
        </row>
        <row r="17">
          <cell r="G17" t="str">
            <v>Ирбейский</v>
          </cell>
        </row>
        <row r="18">
          <cell r="G18" t="str">
            <v>Итатский</v>
          </cell>
        </row>
        <row r="19">
          <cell r="G19" t="str">
            <v>Калтанский (ТМСШ)</v>
          </cell>
        </row>
        <row r="20">
          <cell r="G20" t="str">
            <v>Калтанский (ТР)</v>
          </cell>
        </row>
        <row r="21">
          <cell r="G21" t="str">
            <v>Калтанский (ТРОК-1)</v>
          </cell>
        </row>
        <row r="22">
          <cell r="G22" t="str">
            <v>Калтанский (ТРОК-2)</v>
          </cell>
        </row>
        <row r="23">
          <cell r="G23" t="str">
            <v>Канский</v>
          </cell>
        </row>
        <row r="24">
          <cell r="G24" t="str">
            <v>Канско-Ачинский</v>
          </cell>
        </row>
        <row r="25">
          <cell r="G25" t="str">
            <v>Кизеловский</v>
          </cell>
        </row>
        <row r="26">
          <cell r="G26" t="str">
            <v>Красногорский</v>
          </cell>
        </row>
        <row r="27">
          <cell r="G27" t="str">
            <v>Красноярский</v>
          </cell>
        </row>
        <row r="28">
          <cell r="G28" t="str">
            <v>Кузнецкий</v>
          </cell>
        </row>
        <row r="29">
          <cell r="G29" t="str">
            <v>Липовецкий</v>
          </cell>
        </row>
        <row r="30">
          <cell r="G30" t="str">
            <v>Мугунский</v>
          </cell>
        </row>
        <row r="31">
          <cell r="G31" t="str">
            <v>Назаровский</v>
          </cell>
        </row>
        <row r="32">
          <cell r="G32" t="str">
            <v>Нежинский</v>
          </cell>
        </row>
        <row r="33">
          <cell r="G33" t="str">
            <v>Нерюнгринский К-0-30</v>
          </cell>
        </row>
        <row r="34">
          <cell r="G34" t="str">
            <v>Нерюнгринский КС-0-300</v>
          </cell>
        </row>
        <row r="35">
          <cell r="G35" t="str">
            <v>Нерюнгринский СС</v>
          </cell>
        </row>
        <row r="36">
          <cell r="G36" t="str">
            <v>Нерюнгринский СС-0-50</v>
          </cell>
        </row>
        <row r="37">
          <cell r="G37" t="str">
            <v>Нерюнгринский СС-0-70</v>
          </cell>
        </row>
        <row r="38">
          <cell r="G38" t="str">
            <v>Осинниковский</v>
          </cell>
        </row>
        <row r="39">
          <cell r="G39" t="str">
            <v>Павловский БОМСШ</v>
          </cell>
        </row>
        <row r="40">
          <cell r="G40" t="str">
            <v>Павловский БР</v>
          </cell>
        </row>
        <row r="41">
          <cell r="G41" t="str">
            <v>Переясловский</v>
          </cell>
        </row>
        <row r="42">
          <cell r="G42" t="str">
            <v>Подмосковный</v>
          </cell>
        </row>
        <row r="43">
          <cell r="G43" t="str">
            <v>Райчихинский БМСШ</v>
          </cell>
        </row>
        <row r="44">
          <cell r="G44" t="str">
            <v>Райчихинский БО</v>
          </cell>
        </row>
        <row r="45">
          <cell r="G45" t="str">
            <v>Райчихинский БОМСШ</v>
          </cell>
        </row>
        <row r="46">
          <cell r="G46" t="str">
            <v>Райчихинский БР</v>
          </cell>
        </row>
        <row r="47">
          <cell r="G47" t="str">
            <v>Раковский</v>
          </cell>
        </row>
        <row r="48">
          <cell r="G48" t="str">
            <v>Свердловский</v>
          </cell>
        </row>
        <row r="49">
          <cell r="G49" t="str">
            <v>Степановский</v>
          </cell>
        </row>
        <row r="50">
          <cell r="G50" t="str">
            <v>Талдинский</v>
          </cell>
        </row>
        <row r="51">
          <cell r="G51" t="str">
            <v>Татауровский</v>
          </cell>
        </row>
        <row r="52">
          <cell r="G52" t="str">
            <v>Тугнуйский</v>
          </cell>
        </row>
        <row r="53">
          <cell r="G53" t="str">
            <v>Ургальский</v>
          </cell>
        </row>
        <row r="54">
          <cell r="G54" t="str">
            <v>Уртуйский</v>
          </cell>
        </row>
        <row r="55">
          <cell r="G55" t="str">
            <v>Хакасский</v>
          </cell>
        </row>
        <row r="56">
          <cell r="G56" t="str">
            <v>Харанорский</v>
          </cell>
        </row>
        <row r="57">
          <cell r="G57" t="str">
            <v>Хингуйский</v>
          </cell>
        </row>
        <row r="58">
          <cell r="G58" t="str">
            <v>Черемховский</v>
          </cell>
        </row>
        <row r="59">
          <cell r="G59" t="str">
            <v>Черногорский</v>
          </cell>
        </row>
        <row r="60">
          <cell r="G60" t="str">
            <v>Экибастузский</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ПФП-план (2)"/>
      <sheetName val="CSXLStore"/>
      <sheetName val="ДПН"/>
      <sheetName val="Субвенция"/>
      <sheetName val="Услуги"/>
      <sheetName val="ПФП на 3 квартал 2003 г"/>
      <sheetName val="Опции"/>
      <sheetName val="Компания"/>
      <sheetName val="Анализ"/>
      <sheetName val="Сумм"/>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Ф-53 1кв02 скорр"/>
      <sheetName val="УФ-53 1кв 2002 факт "/>
      <sheetName val="УФ-53 2кв02 скорр"/>
      <sheetName val="УФ-53 3кв02скорр"/>
      <sheetName val="УФ-53 4кв02 скорр"/>
      <sheetName val="УФ-53 2002 всего"/>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рост.зп"/>
      <sheetName val="Выпадающие списки"/>
      <sheetName val="ид для табл.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мар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ПОСЭ (январь)"/>
      <sheetName val="ДЗО"/>
      <sheetName val="месяц"/>
      <sheetName val="1квартал"/>
      <sheetName val="6мес"/>
      <sheetName val="9мес"/>
      <sheetName val="12мес"/>
      <sheetName val="Заголовок"/>
      <sheetName val="_FES"/>
      <sheetName val="Tier1"/>
      <sheetName val="Ком потери"/>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Позиция"/>
      <sheetName val="Контроль"/>
      <sheetName val="Отопление"/>
      <sheetName val="постоянные затраты"/>
      <sheetName val="Прил.6 Отчислени соц обесп"/>
      <sheetName val="Ставка С1"/>
      <sheetName val="кол-во 2016"/>
      <sheetName val="Лист"/>
      <sheetName val="навигация"/>
      <sheetName val="Т12"/>
      <sheetName val="Т3"/>
      <sheetName val="TEHSHEET"/>
      <sheetName val="под кредитное плечо 25%"/>
      <sheetName val="XLR_NoRangeSheet"/>
      <sheetName val="VLOOKUP"/>
      <sheetName val="INPUTMASTER"/>
      <sheetName val="Sheet2"/>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11"/>
      <sheetName val="1.10 (2013)"/>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1"/>
      <sheetName val="9. Смета затрат"/>
      <sheetName val="11 Прочие_расчет"/>
      <sheetName val="10. БДР"/>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СБП_Списки"/>
      <sheetName val="2.ГСМ"/>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ММТС"/>
      <sheetName val="ЦФО"/>
      <sheetName val="А_КБК"/>
      <sheetName val="Спр-к"/>
      <sheetName val="ЦП"/>
      <sheetName val="ЦП_Проект"/>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Томская область1"/>
      <sheetName val="Баланс ээ"/>
      <sheetName val="Баланс мощности"/>
      <sheetName val="сбыт"/>
      <sheetName val="Рег генер"/>
      <sheetName val="сети"/>
      <sheetName val="regs"/>
      <sheetName val="Справочники"/>
      <sheetName val="Диапазоны"/>
      <sheetName val="REESTR"/>
      <sheetName val="Прил 1"/>
      <sheetName val="TEHSHEET"/>
      <sheetName val="Кобяйс."/>
      <sheetName val="тариф Э-Б нефть"/>
      <sheetName val="FES"/>
      <sheetName val="Алда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ш вар. (17.06) мин"/>
      <sheetName val="Уравнения"/>
      <sheetName val="расчетный"/>
      <sheetName val="Расчет"/>
      <sheetName val="1.1. нвв переход"/>
      <sheetName val="6. Показатели перехода"/>
      <sheetName val="Лист1"/>
      <sheetName val="УФ-61"/>
      <sheetName val="Gen"/>
      <sheetName val="MAIN"/>
      <sheetName val="t_настройки"/>
      <sheetName val="t_проверки"/>
      <sheetName val="Сценарные условия"/>
      <sheetName val="Список ДЗО"/>
      <sheetName val="Доходы от эл. и теплоэнергии"/>
      <sheetName val="35998"/>
      <sheetName val="44"/>
      <sheetName val="92"/>
      <sheetName val="94"/>
      <sheetName val="97"/>
      <sheetName val="Шупр"/>
      <sheetName val="НЕ УДАЛЯТЬ!!!"/>
      <sheetName val="параметры ПЗ"/>
      <sheetName val="не_удалять"/>
      <sheetName val="31.08.2004"/>
      <sheetName val="31_08_2004"/>
      <sheetName val="охр труда и подготовка кадров"/>
      <sheetName val="Анализ"/>
      <sheetName val="Обнулить"/>
      <sheetName val="расчет НВВ РСК по RAB"/>
      <sheetName val="et_union"/>
      <sheetName val="ЭСО"/>
      <sheetName val="index"/>
      <sheetName val="Инфо"/>
      <sheetName val="ЯСК"/>
      <sheetName val="#ССЫЛКА"/>
      <sheetName val="Общие продажи"/>
      <sheetName val="Изменения по статьям (2001)"/>
      <sheetName val="26"/>
      <sheetName val="29"/>
      <sheetName val="TECHSHEET"/>
      <sheetName val="СЛ7"/>
      <sheetName val="Титульный"/>
      <sheetName val="REESTR_MO"/>
      <sheetName val="СЛ3"/>
      <sheetName val="Вспомогательные"/>
      <sheetName val="Курсы валют ЦБ"/>
      <sheetName val="СЭЛТ"/>
      <sheetName val="списки ФП"/>
      <sheetName val="3.15"/>
      <sheetName val="таблица"/>
      <sheetName val="vec"/>
      <sheetName val="прогноз_1"/>
      <sheetName val="гр5(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сводная аУП__2"/>
      <sheetName val="Сводная спис.раб "/>
      <sheetName val="Сводная ДГПХ"/>
      <sheetName val="Сводная общ раб"/>
      <sheetName val=" таб.январь"/>
      <sheetName val="доход"/>
      <sheetName val="январь ФОТ"/>
      <sheetName val="Табель (спис)"/>
      <sheetName val="РВ .неспис ДГПХ"/>
      <sheetName val="Вспомог"/>
      <sheetName val="1я"/>
      <sheetName val="2я"/>
      <sheetName val="3я"/>
      <sheetName val="4я"/>
      <sheetName val="5я осем."/>
      <sheetName val="6я Лаб"/>
      <sheetName val="7я МТФ 4"/>
      <sheetName val="8я Надой"/>
      <sheetName val="9я"/>
      <sheetName val="10я Мельн"/>
      <sheetName val="11я"/>
      <sheetName val="12д"/>
      <sheetName val="13д"/>
      <sheetName val="14н сл.НУ"/>
      <sheetName val="15д сторож"/>
      <sheetName val="16д Копаёва"/>
      <sheetName val="17д проч"/>
      <sheetName val="перер"/>
      <sheetName val="17д проч (2)"/>
      <sheetName val="18д"/>
      <sheetName val="Сводная1_2"/>
      <sheetName val="Лист1"/>
      <sheetName val="Лист2"/>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Справочник"/>
      <sheetName val="Комментарии"/>
      <sheetName val="Ген. не уч. ОРЭМ (23)"/>
      <sheetName val="Топливо (23)"/>
      <sheetName val="ЭСО (23)"/>
      <sheetName val="Свод (23)"/>
      <sheetName val="Проверка"/>
      <sheetName val="транзит"/>
      <sheetName val="ИПЦ"/>
      <sheetName val="Лист1"/>
      <sheetName val="надб"/>
      <sheetName val="Ген. не уч. ОРЭМ_2024_МИН"/>
      <sheetName val="Топливо_2024_МИН"/>
      <sheetName val="ЭСО_2024_МИН"/>
      <sheetName val="Свод_2024_МИН"/>
      <sheetName val="Ген. не уч. ОРЭМ_1пг"/>
      <sheetName val="Топливо_1пг"/>
      <sheetName val="ЭСО_1пг"/>
      <sheetName val="Сети_1пг"/>
      <sheetName val="Свод_1пг"/>
      <sheetName val="Ген. не уч. ОРЭМ_2пг"/>
      <sheetName val="Топливо_2пг"/>
      <sheetName val="ЭСО_2пг"/>
      <sheetName val="Сети_2пг"/>
      <sheetName val="Свод_2пг"/>
      <sheetName val="Ген. не уч. ОРЭМ_2024_МАХ (2)"/>
      <sheetName val="Топливо_2024_МАХ (2)"/>
      <sheetName val="ЭСО_2024_МАХ (2)"/>
      <sheetName val="Свод_2024_МАХ (2)"/>
      <sheetName val="Ген. не уч. ОРЭМ_1пг (2)"/>
      <sheetName val="Топливо_1пг (2)"/>
      <sheetName val="ЭСО_1пг (2)"/>
      <sheetName val="Свод_1пг (2)"/>
      <sheetName val="Ген. не уч. ОРЭМ_2пг (2)"/>
      <sheetName val="Топливо_2пг (2)"/>
      <sheetName val="ЭСО_2пг (2)"/>
      <sheetName val="Свод_2пг (2)"/>
      <sheetName val="Ген_1_24_МИН_П"/>
      <sheetName val="ЭСО_1_24_МИН_П"/>
      <sheetName val="Свод_1_24_МИН_П"/>
      <sheetName val="Ген_2_24_МИН_П"/>
      <sheetName val="ЭСО_2_24_МИН_П"/>
      <sheetName val="Свод_2_24_МИН_П"/>
      <sheetName val="Ген_1_24_МАХ_П"/>
      <sheetName val="ЭСО_1_24_МАХ_П"/>
      <sheetName val="Свод_1_24_МАХ_П"/>
      <sheetName val="Ген_2_24_МАХ_П"/>
      <sheetName val="ЭСО_2_24_МАХ_П"/>
      <sheetName val="Свод_2_24_МАХ_П"/>
      <sheetName val="ГП и сбыт"/>
      <sheetName val="TEHSHEET"/>
      <sheetName val="modfrmCheckUpdates"/>
      <sheetName val="AllSheetsInThisWorkbook"/>
      <sheetName val="modList00"/>
      <sheetName val="modList01"/>
      <sheetName val="REESTR_ORG"/>
      <sheetName val="REESTR_MO"/>
      <sheetName val="modfrmReestr"/>
      <sheetName val="modReestr"/>
      <sheetName val="modListProv"/>
      <sheetName val="modHyp"/>
      <sheetName val="modUpdTemplMain"/>
      <sheetName val="modListComs"/>
      <sheetName val="modHTTP"/>
    </sheetNames>
    <sheetDataSet>
      <sheetData sheetId="0">
        <row r="3">
          <cell r="B3" t="str">
            <v>Версия 1.0</v>
          </cell>
        </row>
      </sheetData>
      <sheetData sheetId="1"/>
      <sheetData sheetId="2">
        <row r="8">
          <cell r="F8" t="str">
            <v>Камчатский край</v>
          </cell>
        </row>
      </sheetData>
      <sheetData sheetId="3"/>
      <sheetData sheetId="4"/>
      <sheetData sheetId="5"/>
      <sheetData sheetId="6"/>
      <sheetData sheetId="7"/>
      <sheetData sheetId="8"/>
      <sheetData sheetId="9"/>
      <sheetData sheetId="10"/>
      <sheetData sheetId="11"/>
      <sheetData sheetId="12">
        <row r="13">
          <cell r="H13">
            <v>17.500382299172827</v>
          </cell>
        </row>
      </sheetData>
      <sheetData sheetId="13"/>
      <sheetData sheetId="14"/>
      <sheetData sheetId="15"/>
      <sheetData sheetId="16"/>
      <sheetData sheetId="17"/>
      <sheetData sheetId="18"/>
      <sheetData sheetId="19"/>
      <sheetData sheetId="20">
        <row r="51">
          <cell r="K51">
            <v>59.311339746231283</v>
          </cell>
        </row>
      </sheetData>
      <sheetData sheetId="21"/>
      <sheetData sheetId="22"/>
      <sheetData sheetId="23"/>
      <sheetData sheetId="24"/>
      <sheetData sheetId="25">
        <row r="51">
          <cell r="K51">
            <v>57.078696059754932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ow r="2">
          <cell r="F2" t="str">
            <v>да</v>
          </cell>
          <cell r="G2" t="str">
            <v>Ценовая зона</v>
          </cell>
        </row>
        <row r="3">
          <cell r="F3" t="str">
            <v>нет</v>
          </cell>
          <cell r="G3" t="str">
            <v>Неценовая зона</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Смета затр.на автомоб"/>
      <sheetName val="Испыт.эл.оборуд."/>
      <sheetName val="Расчет вывоза золы"/>
      <sheetName val="Расчет  на сп.жиры"/>
      <sheetName val="Расчет на моющ."/>
      <sheetName val="определ.затрат на сп.одеж. вспо"/>
      <sheetName val="опред.затр.на сп.одеж.основных "/>
      <sheetName val="Штатное расписание трактористов"/>
      <sheetName val="Sheet1"/>
      <sheetName val="Заголовок"/>
      <sheetName val="Содержание"/>
      <sheetName val="1.1"/>
      <sheetName val="1.2"/>
      <sheetName val="2.1"/>
      <sheetName val="2.2"/>
      <sheetName val="3"/>
      <sheetName val="4"/>
      <sheetName val="5"/>
      <sheetName val="6"/>
      <sheetName val="Расчет стоим.угля"/>
      <sheetName val="Расчет автоперевозок"/>
      <sheetName val="расчет численн.кочегар."/>
      <sheetName val="расчет числен.трансп."/>
      <sheetName val="формирован.объема выработки"/>
      <sheetName val="Расход угля"/>
      <sheetName val="расчет на собственне нужды кот."/>
      <sheetName val="сводные объёмы"/>
      <sheetName val="Табл 17.1"/>
      <sheetName val="штатное расписание"/>
      <sheetName val="Штатное расписание апп.управл."/>
      <sheetName val="Распр общ хоз"/>
      <sheetName val="вода"/>
      <sheetName val="расчет потребн.в воде"/>
      <sheetName val="Расчет на эл.энерг"/>
      <sheetName val="выбросы (2)"/>
      <sheetName val="медосмотр"/>
      <sheetName val="Сан.очистка"/>
      <sheetName val="расчет арендн.плат (2)"/>
      <sheetName val="7"/>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8"/>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СЦТ"/>
      <sheetName val="Лист1"/>
      <sheetName val="данные для списков РСО"/>
      <sheetName val="Справка"/>
      <sheetName val="Производственные"/>
      <sheetName val="Титул"/>
      <sheetName val="ГАЗ"/>
      <sheetName val="П1.12"/>
      <sheetName val="П1.9"/>
      <sheetName val="Топливо"/>
      <sheetName val="П1.10"/>
      <sheetName val="1_1"/>
      <sheetName val="1_2"/>
      <sheetName val="2_1"/>
      <sheetName val="2_2"/>
      <sheetName val="18_1"/>
      <sheetName val="18_2"/>
      <sheetName val="19_1_1"/>
      <sheetName val="19_1_2"/>
      <sheetName val="19_2"/>
      <sheetName val="20_1"/>
      <sheetName val="21_1"/>
      <sheetName val="21_2_1"/>
      <sheetName val="21_2_2"/>
      <sheetName val="21_3"/>
      <sheetName val="21_4"/>
      <sheetName val="24_1"/>
      <sheetName val="25_1"/>
      <sheetName val="28_1"/>
      <sheetName val="28_2"/>
      <sheetName val="28_3"/>
      <sheetName val="P2_1"/>
      <sheetName val="P2_2"/>
      <sheetName val="список"/>
      <sheetName val="Мат. для экспл. сети"/>
      <sheetName val="Эл.энергия"/>
      <sheetName val="Общехоз расходы"/>
      <sheetName val="TEHSHEET"/>
      <sheetName val="Сети"/>
      <sheetName val="Тепловые пункты"/>
      <sheetName val="Инструкция"/>
      <sheetName val="1"/>
      <sheetName val="3.1"/>
      <sheetName val="3.2"/>
      <sheetName val="2"/>
      <sheetName val="2008 (Min)"/>
      <sheetName val="2008 (Max)"/>
      <sheetName val="2007"/>
      <sheetName val="REESTR"/>
      <sheetName val="fes"/>
      <sheetName val="TECHSHEET"/>
      <sheetName val="Титульный"/>
      <sheetName val="Справочники"/>
    </sheetNames>
    <sheetDataSet>
      <sheetData sheetId="0">
        <row r="4">
          <cell r="F4" t="str">
            <v>Центральная</v>
          </cell>
        </row>
      </sheetData>
      <sheetData sheetId="1">
        <row r="4">
          <cell r="H4" t="str">
            <v>СЦТ1</v>
          </cell>
        </row>
      </sheetData>
      <sheetData sheetId="2">
        <row r="4">
          <cell r="F4" t="str">
            <v>ГРЭС</v>
          </cell>
        </row>
      </sheetData>
      <sheetData sheetId="3">
        <row r="4">
          <cell r="F4" t="str">
            <v>ГРЭС</v>
          </cell>
        </row>
      </sheetData>
      <sheetData sheetId="4">
        <row r="4">
          <cell r="F4" t="str">
            <v>Центральная</v>
          </cell>
        </row>
      </sheetData>
      <sheetData sheetId="5">
        <row r="4">
          <cell r="F4" t="str">
            <v>Центральная</v>
          </cell>
        </row>
      </sheetData>
      <sheetData sheetId="6">
        <row r="4">
          <cell r="F4" t="str">
            <v>Центральная</v>
          </cell>
        </row>
      </sheetData>
      <sheetData sheetId="7">
        <row r="4">
          <cell r="H4" t="str">
            <v>СЦТ1</v>
          </cell>
        </row>
      </sheetData>
      <sheetData sheetId="8">
        <row r="7">
          <cell r="C7">
            <v>0</v>
          </cell>
        </row>
      </sheetData>
      <sheetData sheetId="9">
        <row r="10">
          <cell r="A10" t="str">
            <v>Объект 1</v>
          </cell>
        </row>
      </sheetData>
      <sheetData sheetId="10">
        <row r="6">
          <cell r="D6">
            <v>0</v>
          </cell>
        </row>
      </sheetData>
      <sheetData sheetId="11">
        <row r="4">
          <cell r="F4" t="str">
            <v>ГРЭС</v>
          </cell>
        </row>
      </sheetData>
      <sheetData sheetId="12">
        <row r="4">
          <cell r="F4" t="str">
            <v>Центральная</v>
          </cell>
        </row>
      </sheetData>
      <sheetData sheetId="13">
        <row r="6">
          <cell r="C6">
            <v>5528.9690000000001</v>
          </cell>
        </row>
      </sheetData>
      <sheetData sheetId="14">
        <row r="6">
          <cell r="C6">
            <v>4828.0150000000003</v>
          </cell>
        </row>
      </sheetData>
      <sheetData sheetId="15">
        <row r="7">
          <cell r="E7">
            <v>565.85150643999998</v>
          </cell>
          <cell r="F7">
            <v>68.395997559999984</v>
          </cell>
          <cell r="G7">
            <v>450.31022518000003</v>
          </cell>
          <cell r="H7">
            <v>141.87715933999999</v>
          </cell>
          <cell r="I7">
            <v>1226.43488852</v>
          </cell>
          <cell r="J7">
            <v>566.28185143999997</v>
          </cell>
          <cell r="K7">
            <v>81.725805759999986</v>
          </cell>
          <cell r="L7">
            <v>381.16133767999997</v>
          </cell>
          <cell r="M7">
            <v>143.26676634200001</v>
          </cell>
          <cell r="N7">
            <v>1172.4357612219999</v>
          </cell>
        </row>
        <row r="8">
          <cell r="E8">
            <v>106.57323144</v>
          </cell>
          <cell r="F8">
            <v>31.434173759999993</v>
          </cell>
          <cell r="G8">
            <v>38.506226879999993</v>
          </cell>
          <cell r="H8">
            <v>0</v>
          </cell>
          <cell r="I8">
            <v>176.51363207999998</v>
          </cell>
          <cell r="J8">
            <v>106.57323144</v>
          </cell>
          <cell r="K8">
            <v>31.434173759999993</v>
          </cell>
          <cell r="L8">
            <v>38.506226879999993</v>
          </cell>
          <cell r="M8">
            <v>0</v>
          </cell>
          <cell r="N8">
            <v>176.51363207999998</v>
          </cell>
        </row>
        <row r="12">
          <cell r="E12">
            <v>2.0287999999999999</v>
          </cell>
          <cell r="F12">
            <v>0</v>
          </cell>
          <cell r="G12">
            <v>0.38719999999999999</v>
          </cell>
          <cell r="H12">
            <v>0</v>
          </cell>
          <cell r="I12">
            <v>2.4159999999999999</v>
          </cell>
          <cell r="J12">
            <v>2.0287999999999999</v>
          </cell>
          <cell r="K12">
            <v>0</v>
          </cell>
          <cell r="L12">
            <v>0.38719999999999999</v>
          </cell>
          <cell r="M12">
            <v>0</v>
          </cell>
          <cell r="N12">
            <v>2.4159999999999999</v>
          </cell>
        </row>
        <row r="15">
          <cell r="E15">
            <v>0</v>
          </cell>
          <cell r="F15">
            <v>0</v>
          </cell>
          <cell r="G15">
            <v>0</v>
          </cell>
          <cell r="H15">
            <v>0</v>
          </cell>
          <cell r="I15">
            <v>0</v>
          </cell>
          <cell r="J15">
            <v>0</v>
          </cell>
          <cell r="K15">
            <v>0</v>
          </cell>
          <cell r="L15">
            <v>0</v>
          </cell>
          <cell r="M15">
            <v>0</v>
          </cell>
          <cell r="N15">
            <v>0</v>
          </cell>
        </row>
        <row r="18">
          <cell r="E18">
            <v>0</v>
          </cell>
          <cell r="F18">
            <v>1</v>
          </cell>
          <cell r="G18">
            <v>0</v>
          </cell>
          <cell r="H18">
            <v>0</v>
          </cell>
          <cell r="I18">
            <v>1</v>
          </cell>
          <cell r="J18">
            <v>0</v>
          </cell>
          <cell r="K18">
            <v>1</v>
          </cell>
          <cell r="L18">
            <v>0</v>
          </cell>
          <cell r="M18">
            <v>0</v>
          </cell>
          <cell r="N18">
            <v>1</v>
          </cell>
        </row>
        <row r="19">
          <cell r="E19">
            <v>0</v>
          </cell>
          <cell r="F19">
            <v>1</v>
          </cell>
          <cell r="G19">
            <v>0</v>
          </cell>
          <cell r="H19">
            <v>0</v>
          </cell>
          <cell r="I19">
            <v>1</v>
          </cell>
          <cell r="J19">
            <v>0</v>
          </cell>
          <cell r="K19">
            <v>1</v>
          </cell>
          <cell r="L19">
            <v>0</v>
          </cell>
          <cell r="M19">
            <v>0</v>
          </cell>
          <cell r="N19">
            <v>1</v>
          </cell>
        </row>
        <row r="22">
          <cell r="E22">
            <v>0</v>
          </cell>
          <cell r="F22">
            <v>0</v>
          </cell>
          <cell r="G22">
            <v>0</v>
          </cell>
          <cell r="H22">
            <v>0</v>
          </cell>
          <cell r="I22">
            <v>0</v>
          </cell>
          <cell r="J22">
            <v>0</v>
          </cell>
          <cell r="K22">
            <v>0</v>
          </cell>
          <cell r="L22">
            <v>0</v>
          </cell>
          <cell r="M22">
            <v>0</v>
          </cell>
          <cell r="N22">
            <v>0</v>
          </cell>
        </row>
        <row r="25">
          <cell r="E25">
            <v>0</v>
          </cell>
          <cell r="F25">
            <v>0</v>
          </cell>
          <cell r="G25">
            <v>0</v>
          </cell>
          <cell r="H25">
            <v>0</v>
          </cell>
          <cell r="I25">
            <v>0</v>
          </cell>
          <cell r="J25">
            <v>0</v>
          </cell>
          <cell r="K25">
            <v>0</v>
          </cell>
          <cell r="L25">
            <v>0</v>
          </cell>
          <cell r="M25">
            <v>0</v>
          </cell>
          <cell r="N25">
            <v>0</v>
          </cell>
        </row>
        <row r="29">
          <cell r="E29">
            <v>37.992824999999996</v>
          </cell>
          <cell r="F29">
            <v>0</v>
          </cell>
          <cell r="G29">
            <v>0</v>
          </cell>
          <cell r="H29">
            <v>0</v>
          </cell>
          <cell r="I29">
            <v>37.992824999999996</v>
          </cell>
          <cell r="J29">
            <v>37.992824999999996</v>
          </cell>
          <cell r="K29">
            <v>0</v>
          </cell>
          <cell r="L29">
            <v>0</v>
          </cell>
          <cell r="M29">
            <v>0</v>
          </cell>
          <cell r="N29">
            <v>37.992824999999996</v>
          </cell>
        </row>
        <row r="30">
          <cell r="E30">
            <v>37.992824999999996</v>
          </cell>
          <cell r="F30">
            <v>0</v>
          </cell>
          <cell r="G30">
            <v>0</v>
          </cell>
          <cell r="H30">
            <v>0</v>
          </cell>
          <cell r="I30">
            <v>37.992824999999996</v>
          </cell>
          <cell r="J30">
            <v>37.992824999999996</v>
          </cell>
          <cell r="K30">
            <v>0</v>
          </cell>
          <cell r="L30">
            <v>0</v>
          </cell>
          <cell r="M30">
            <v>0</v>
          </cell>
          <cell r="N30">
            <v>37.992824999999996</v>
          </cell>
        </row>
        <row r="33">
          <cell r="E33">
            <v>0</v>
          </cell>
          <cell r="F33">
            <v>0</v>
          </cell>
          <cell r="G33">
            <v>0</v>
          </cell>
          <cell r="H33">
            <v>0</v>
          </cell>
          <cell r="I33">
            <v>0</v>
          </cell>
          <cell r="J33">
            <v>0</v>
          </cell>
          <cell r="K33">
            <v>0</v>
          </cell>
          <cell r="L33">
            <v>0</v>
          </cell>
          <cell r="M33">
            <v>0</v>
          </cell>
          <cell r="N33">
            <v>0</v>
          </cell>
        </row>
        <row r="37">
          <cell r="E37">
            <v>419.25664999999998</v>
          </cell>
          <cell r="F37">
            <v>35.961823799999998</v>
          </cell>
          <cell r="G37">
            <v>411.41679830000004</v>
          </cell>
          <cell r="H37">
            <v>141.87715933999999</v>
          </cell>
          <cell r="I37">
            <v>1008.51243144</v>
          </cell>
          <cell r="J37">
            <v>419.68699499999997</v>
          </cell>
          <cell r="K37">
            <v>49.291632</v>
          </cell>
          <cell r="L37">
            <v>342.26791079999998</v>
          </cell>
          <cell r="M37">
            <v>143.26676634200001</v>
          </cell>
          <cell r="N37">
            <v>954.51330414199992</v>
          </cell>
        </row>
        <row r="38">
          <cell r="E38">
            <v>419.25664999999998</v>
          </cell>
          <cell r="F38">
            <v>35.961823799999998</v>
          </cell>
          <cell r="G38">
            <v>411.41679830000004</v>
          </cell>
          <cell r="H38">
            <v>0</v>
          </cell>
          <cell r="I38">
            <v>866.63527210000007</v>
          </cell>
          <cell r="J38">
            <v>419.68699499999997</v>
          </cell>
          <cell r="K38">
            <v>49.291632</v>
          </cell>
          <cell r="L38">
            <v>342.26791079999998</v>
          </cell>
          <cell r="M38">
            <v>0</v>
          </cell>
          <cell r="N38">
            <v>811.24653779999994</v>
          </cell>
        </row>
        <row r="40">
          <cell r="E40">
            <v>9114.2749999999996</v>
          </cell>
          <cell r="F40">
            <v>1007.3340000000001</v>
          </cell>
          <cell r="G40">
            <v>4085.5690000000004</v>
          </cell>
          <cell r="J40">
            <v>9223.89</v>
          </cell>
          <cell r="K40">
            <v>1254.24</v>
          </cell>
          <cell r="L40">
            <v>4055.3070000000002</v>
          </cell>
        </row>
        <row r="41">
          <cell r="E41">
            <v>0</v>
          </cell>
          <cell r="F41">
            <v>0</v>
          </cell>
          <cell r="G41">
            <v>0</v>
          </cell>
          <cell r="H41">
            <v>141.87715933999999</v>
          </cell>
          <cell r="I41">
            <v>141.87715933999999</v>
          </cell>
          <cell r="J41">
            <v>0</v>
          </cell>
          <cell r="K41">
            <v>0</v>
          </cell>
          <cell r="L41">
            <v>0</v>
          </cell>
          <cell r="M41">
            <v>143.26676634200001</v>
          </cell>
          <cell r="N41">
            <v>143.26676634200001</v>
          </cell>
        </row>
        <row r="45">
          <cell r="E45">
            <v>32.899000000000001</v>
          </cell>
          <cell r="F45">
            <v>12.411</v>
          </cell>
          <cell r="G45">
            <v>5.6</v>
          </cell>
          <cell r="I45">
            <v>50.910000000000004</v>
          </cell>
          <cell r="J45">
            <v>32.743499999999997</v>
          </cell>
          <cell r="K45">
            <v>12.566800000000001</v>
          </cell>
          <cell r="L45">
            <v>5.6</v>
          </cell>
          <cell r="N45">
            <v>50.910299999999999</v>
          </cell>
        </row>
        <row r="47">
          <cell r="I47">
            <v>0</v>
          </cell>
          <cell r="L47">
            <v>0</v>
          </cell>
          <cell r="M47">
            <v>0</v>
          </cell>
          <cell r="N47">
            <v>0</v>
          </cell>
        </row>
        <row r="49">
          <cell r="E49">
            <v>598.75050643999998</v>
          </cell>
          <cell r="F49">
            <v>80.806997559999985</v>
          </cell>
          <cell r="G49">
            <v>455.91022518000005</v>
          </cell>
          <cell r="H49">
            <v>141.87715933999999</v>
          </cell>
          <cell r="I49">
            <v>1277.34488852</v>
          </cell>
          <cell r="J49">
            <v>599.02535144000001</v>
          </cell>
          <cell r="K49">
            <v>94.292605759999987</v>
          </cell>
          <cell r="L49">
            <v>386.76133768</v>
          </cell>
          <cell r="M49">
            <v>143.26676634200001</v>
          </cell>
          <cell r="N49">
            <v>1223.3460612219999</v>
          </cell>
        </row>
      </sheetData>
      <sheetData sheetId="16">
        <row r="8">
          <cell r="C8">
            <v>10293.065000000001</v>
          </cell>
        </row>
      </sheetData>
      <sheetData sheetId="17">
        <row r="8">
          <cell r="C8">
            <v>1502.76</v>
          </cell>
        </row>
      </sheetData>
      <sheetData sheetId="18">
        <row r="5">
          <cell r="C5" t="str">
            <v>Всего</v>
          </cell>
        </row>
      </sheetData>
      <sheetData sheetId="19">
        <row r="4">
          <cell r="F4" t="str">
            <v>ГРЭС</v>
          </cell>
        </row>
      </sheetData>
      <sheetData sheetId="20">
        <row r="4">
          <cell r="F4" t="str">
            <v>Центральная</v>
          </cell>
        </row>
      </sheetData>
      <sheetData sheetId="21">
        <row r="4">
          <cell r="F4" t="str">
            <v>Центральная</v>
          </cell>
        </row>
      </sheetData>
      <sheetData sheetId="22">
        <row r="7">
          <cell r="C7">
            <v>0</v>
          </cell>
        </row>
      </sheetData>
      <sheetData sheetId="23">
        <row r="9">
          <cell r="C9">
            <v>135653</v>
          </cell>
        </row>
      </sheetData>
      <sheetData sheetId="24">
        <row r="4">
          <cell r="F4" t="str">
            <v>Центральная</v>
          </cell>
        </row>
      </sheetData>
      <sheetData sheetId="25">
        <row r="5">
          <cell r="H5" t="str">
            <v>СЦТ1</v>
          </cell>
        </row>
      </sheetData>
      <sheetData sheetId="26">
        <row r="6">
          <cell r="C6">
            <v>4828.0150000000003</v>
          </cell>
        </row>
      </sheetData>
      <sheetData sheetId="27">
        <row r="6">
          <cell r="D6">
            <v>1370249.827</v>
          </cell>
        </row>
      </sheetData>
      <sheetData sheetId="28">
        <row r="4">
          <cell r="G4" t="str">
            <v>СЦТ1</v>
          </cell>
        </row>
      </sheetData>
      <sheetData sheetId="29">
        <row r="6">
          <cell r="D6" t="e">
            <v>#NAME?</v>
          </cell>
        </row>
      </sheetData>
      <sheetData sheetId="30">
        <row r="4">
          <cell r="F4" t="str">
            <v>СЦТ1</v>
          </cell>
        </row>
      </sheetData>
      <sheetData sheetId="31">
        <row r="5">
          <cell r="H5" t="str">
            <v>СЦТ1</v>
          </cell>
        </row>
      </sheetData>
      <sheetData sheetId="32">
        <row r="4">
          <cell r="K4" t="str">
            <v>БП №1</v>
          </cell>
        </row>
      </sheetData>
      <sheetData sheetId="33">
        <row r="4">
          <cell r="G4" t="str">
            <v>СЦТ1</v>
          </cell>
        </row>
      </sheetData>
      <sheetData sheetId="34">
        <row r="4">
          <cell r="G4" t="str">
            <v>Центральная</v>
          </cell>
        </row>
      </sheetData>
      <sheetData sheetId="35">
        <row r="4">
          <cell r="F4" t="str">
            <v>СЦТ1</v>
          </cell>
        </row>
      </sheetData>
      <sheetData sheetId="36">
        <row r="6">
          <cell r="D6" t="e">
            <v>#NAME?</v>
          </cell>
        </row>
      </sheetData>
      <sheetData sheetId="37">
        <row r="6">
          <cell r="D6">
            <v>8531.8198599999996</v>
          </cell>
        </row>
      </sheetData>
      <sheetData sheetId="38">
        <row r="4">
          <cell r="G4" t="str">
            <v>Центральная</v>
          </cell>
        </row>
      </sheetData>
      <sheetData sheetId="39">
        <row r="4">
          <cell r="H4" t="str">
            <v>Центральная</v>
          </cell>
        </row>
      </sheetData>
      <sheetData sheetId="40">
        <row r="7">
          <cell r="E7">
            <v>565.85150643999998</v>
          </cell>
        </row>
      </sheetData>
      <sheetData sheetId="41">
        <row r="8">
          <cell r="C8">
            <v>10293.065000000001</v>
          </cell>
        </row>
      </sheetData>
      <sheetData sheetId="42">
        <row r="8">
          <cell r="C8">
            <v>1502.76</v>
          </cell>
        </row>
      </sheetData>
      <sheetData sheetId="43">
        <row r="5">
          <cell r="C5" t="str">
            <v>Всего</v>
          </cell>
        </row>
      </sheetData>
      <sheetData sheetId="44">
        <row r="6">
          <cell r="A6" t="str">
            <v>1</v>
          </cell>
        </row>
      </sheetData>
      <sheetData sheetId="45">
        <row r="8">
          <cell r="D8">
            <v>5496.2690000000002</v>
          </cell>
        </row>
      </sheetData>
      <sheetData sheetId="46">
        <row r="7">
          <cell r="E7">
            <v>185</v>
          </cell>
        </row>
      </sheetData>
      <sheetData sheetId="47">
        <row r="7">
          <cell r="C7">
            <v>0</v>
          </cell>
        </row>
      </sheetData>
      <sheetData sheetId="48">
        <row r="7">
          <cell r="F7">
            <v>1000</v>
          </cell>
        </row>
      </sheetData>
      <sheetData sheetId="49">
        <row r="7">
          <cell r="C7" t="e">
            <v>#NAME?</v>
          </cell>
        </row>
      </sheetData>
      <sheetData sheetId="50">
        <row r="4">
          <cell r="F4" t="str">
            <v>ГРЭС</v>
          </cell>
        </row>
        <row r="8">
          <cell r="C8" t="e">
            <v>#NAME?</v>
          </cell>
          <cell r="F8" t="e">
            <v>#NAME?</v>
          </cell>
          <cell r="H8" t="e">
            <v>#NAME?</v>
          </cell>
          <cell r="I8" t="e">
            <v>#NAME?</v>
          </cell>
          <cell r="J8" t="e">
            <v>#NAME?</v>
          </cell>
          <cell r="K8" t="e">
            <v>#NAME?</v>
          </cell>
          <cell r="L8" t="e">
            <v>#NAME?</v>
          </cell>
          <cell r="M8" t="e">
            <v>#NAME?</v>
          </cell>
          <cell r="N8" t="e">
            <v>#NAME?</v>
          </cell>
          <cell r="O8" t="e">
            <v>#NAME?</v>
          </cell>
          <cell r="P8" t="e">
            <v>#NAME?</v>
          </cell>
          <cell r="Q8" t="e">
            <v>#NAME?</v>
          </cell>
          <cell r="R8" t="e">
            <v>#NAME?</v>
          </cell>
          <cell r="S8" t="e">
            <v>#NAME?</v>
          </cell>
          <cell r="T8" t="e">
            <v>#NAME?</v>
          </cell>
          <cell r="U8" t="e">
            <v>#NAME?</v>
          </cell>
          <cell r="V8" t="e">
            <v>#NAME?</v>
          </cell>
          <cell r="W8" t="e">
            <v>#NAME?</v>
          </cell>
          <cell r="X8" t="e">
            <v>#NAME?</v>
          </cell>
        </row>
        <row r="9">
          <cell r="C9">
            <v>32236</v>
          </cell>
          <cell r="F9">
            <v>1898.99</v>
          </cell>
          <cell r="H9">
            <v>487.01</v>
          </cell>
          <cell r="I9">
            <v>348</v>
          </cell>
          <cell r="J9">
            <v>10002</v>
          </cell>
          <cell r="K9">
            <v>10764</v>
          </cell>
          <cell r="L9">
            <v>13613</v>
          </cell>
          <cell r="M9">
            <v>15654</v>
          </cell>
          <cell r="N9">
            <v>2945</v>
          </cell>
          <cell r="O9">
            <v>3304</v>
          </cell>
          <cell r="P9">
            <v>3290</v>
          </cell>
          <cell r="Q9">
            <v>3400</v>
          </cell>
        </row>
        <row r="10">
          <cell r="C10">
            <v>42027.99</v>
          </cell>
          <cell r="F10">
            <v>3013.22</v>
          </cell>
          <cell r="H10">
            <v>772.77</v>
          </cell>
          <cell r="I10">
            <v>903.02499999999998</v>
          </cell>
          <cell r="J10">
            <v>7786</v>
          </cell>
          <cell r="K10">
            <v>9447.4249999999993</v>
          </cell>
          <cell r="L10">
            <v>7672</v>
          </cell>
          <cell r="M10">
            <v>8905.2000000000007</v>
          </cell>
          <cell r="N10">
            <v>11910</v>
          </cell>
          <cell r="O10">
            <v>14044</v>
          </cell>
          <cell r="P10">
            <v>10110</v>
          </cell>
          <cell r="Q10">
            <v>12023</v>
          </cell>
          <cell r="R10">
            <v>764</v>
          </cell>
          <cell r="S10">
            <v>908</v>
          </cell>
        </row>
        <row r="11">
          <cell r="C11">
            <v>0</v>
          </cell>
        </row>
        <row r="12">
          <cell r="C12">
            <v>15088.048409999999</v>
          </cell>
          <cell r="F12">
            <v>1081.7459799999999</v>
          </cell>
          <cell r="H12">
            <v>277.42442999999997</v>
          </cell>
          <cell r="I12">
            <v>238.39860000000002</v>
          </cell>
          <cell r="J12">
            <v>2795.174</v>
          </cell>
          <cell r="K12">
            <v>2494.1201999999998</v>
          </cell>
          <cell r="L12">
            <v>2754.248</v>
          </cell>
          <cell r="M12">
            <v>2350.9728000000005</v>
          </cell>
          <cell r="N12">
            <v>4275.6899999999996</v>
          </cell>
          <cell r="O12">
            <v>3707.616</v>
          </cell>
          <cell r="P12">
            <v>3629.49</v>
          </cell>
          <cell r="Q12">
            <v>3174.0720000000001</v>
          </cell>
          <cell r="R12">
            <v>274.27600000000001</v>
          </cell>
          <cell r="S12">
            <v>239.71200000000002</v>
          </cell>
        </row>
        <row r="13">
          <cell r="C13">
            <v>264025</v>
          </cell>
          <cell r="F13">
            <v>14118.2</v>
          </cell>
          <cell r="H13">
            <v>3887.8</v>
          </cell>
          <cell r="I13">
            <v>4055</v>
          </cell>
          <cell r="J13">
            <v>70295</v>
          </cell>
          <cell r="K13">
            <v>62963</v>
          </cell>
          <cell r="L13">
            <v>44273</v>
          </cell>
          <cell r="M13">
            <v>46350</v>
          </cell>
          <cell r="N13">
            <v>53640</v>
          </cell>
          <cell r="O13">
            <v>71063</v>
          </cell>
          <cell r="P13">
            <v>75665</v>
          </cell>
          <cell r="Q13">
            <v>77302</v>
          </cell>
          <cell r="R13">
            <v>2146</v>
          </cell>
          <cell r="S13">
            <v>2144</v>
          </cell>
          <cell r="T13">
            <v>0</v>
          </cell>
          <cell r="U13">
            <v>0</v>
          </cell>
          <cell r="V13">
            <v>0</v>
          </cell>
          <cell r="W13">
            <v>0</v>
          </cell>
          <cell r="X13">
            <v>0</v>
          </cell>
        </row>
        <row r="15">
          <cell r="C15">
            <v>61477</v>
          </cell>
          <cell r="F15">
            <v>3481.2</v>
          </cell>
          <cell r="H15">
            <v>892.8</v>
          </cell>
          <cell r="I15">
            <v>930</v>
          </cell>
          <cell r="J15">
            <v>15006</v>
          </cell>
          <cell r="K15">
            <v>15846</v>
          </cell>
          <cell r="L15">
            <v>16328</v>
          </cell>
          <cell r="M15">
            <v>16650</v>
          </cell>
          <cell r="N15">
            <v>9967</v>
          </cell>
          <cell r="O15">
            <v>10951</v>
          </cell>
          <cell r="P15">
            <v>15490</v>
          </cell>
          <cell r="Q15">
            <v>15640</v>
          </cell>
          <cell r="R15">
            <v>312</v>
          </cell>
          <cell r="S15">
            <v>312</v>
          </cell>
        </row>
        <row r="16">
          <cell r="C16">
            <v>167902</v>
          </cell>
          <cell r="F16">
            <v>9485</v>
          </cell>
          <cell r="H16">
            <v>2433</v>
          </cell>
          <cell r="I16">
            <v>2501</v>
          </cell>
          <cell r="J16">
            <v>49552</v>
          </cell>
          <cell r="K16">
            <v>40505</v>
          </cell>
          <cell r="L16">
            <v>23687</v>
          </cell>
          <cell r="M16">
            <v>25016</v>
          </cell>
          <cell r="N16">
            <v>37866</v>
          </cell>
          <cell r="O16">
            <v>51687</v>
          </cell>
          <cell r="P16">
            <v>43420</v>
          </cell>
          <cell r="Q16">
            <v>43420</v>
          </cell>
          <cell r="R16">
            <v>1459</v>
          </cell>
          <cell r="S16">
            <v>1390</v>
          </cell>
        </row>
        <row r="17">
          <cell r="C17">
            <v>34646</v>
          </cell>
          <cell r="F17">
            <v>1152</v>
          </cell>
          <cell r="H17">
            <v>562</v>
          </cell>
          <cell r="I17">
            <v>624</v>
          </cell>
          <cell r="J17">
            <v>5737</v>
          </cell>
          <cell r="K17">
            <v>6612</v>
          </cell>
          <cell r="L17">
            <v>4258</v>
          </cell>
          <cell r="M17">
            <v>4684</v>
          </cell>
          <cell r="N17">
            <v>5807</v>
          </cell>
          <cell r="O17">
            <v>8425</v>
          </cell>
          <cell r="P17">
            <v>16755</v>
          </cell>
          <cell r="Q17">
            <v>18242</v>
          </cell>
          <cell r="R17">
            <v>375</v>
          </cell>
          <cell r="S17">
            <v>442</v>
          </cell>
        </row>
        <row r="18">
          <cell r="C18">
            <v>56.9</v>
          </cell>
          <cell r="F18">
            <v>45.3</v>
          </cell>
          <cell r="H18">
            <v>11.6</v>
          </cell>
          <cell r="I18">
            <v>29</v>
          </cell>
          <cell r="J18">
            <v>0</v>
          </cell>
          <cell r="K18">
            <v>0</v>
          </cell>
          <cell r="L18">
            <v>0</v>
          </cell>
          <cell r="M18">
            <v>0</v>
          </cell>
          <cell r="N18">
            <v>0</v>
          </cell>
          <cell r="O18">
            <v>0</v>
          </cell>
          <cell r="P18">
            <v>0</v>
          </cell>
          <cell r="Q18">
            <v>0</v>
          </cell>
          <cell r="R18">
            <v>0</v>
          </cell>
          <cell r="S18">
            <v>0</v>
          </cell>
        </row>
        <row r="19">
          <cell r="C19">
            <v>99348</v>
          </cell>
          <cell r="F19">
            <v>5773</v>
          </cell>
          <cell r="H19">
            <v>1480</v>
          </cell>
          <cell r="I19">
            <v>1628.5</v>
          </cell>
          <cell r="J19">
            <v>18157</v>
          </cell>
          <cell r="K19">
            <v>20770</v>
          </cell>
          <cell r="L19">
            <v>16118</v>
          </cell>
          <cell r="M19">
            <v>17729.8</v>
          </cell>
          <cell r="N19">
            <v>22353</v>
          </cell>
          <cell r="O19">
            <v>26650</v>
          </cell>
          <cell r="P19">
            <v>34707</v>
          </cell>
          <cell r="Q19">
            <v>36388</v>
          </cell>
          <cell r="R19">
            <v>760</v>
          </cell>
          <cell r="S19">
            <v>821</v>
          </cell>
        </row>
        <row r="20">
          <cell r="C20">
            <v>232618.7</v>
          </cell>
          <cell r="F20">
            <v>12673.016669731565</v>
          </cell>
          <cell r="H20">
            <v>4644.6833302684345</v>
          </cell>
          <cell r="I20">
            <v>4041.1239999999998</v>
          </cell>
          <cell r="J20">
            <v>47035</v>
          </cell>
          <cell r="K20">
            <v>45398</v>
          </cell>
          <cell r="L20">
            <v>26177</v>
          </cell>
          <cell r="M20">
            <v>29194.135999999999</v>
          </cell>
          <cell r="N20">
            <v>66558</v>
          </cell>
          <cell r="O20">
            <v>73209.815999999992</v>
          </cell>
          <cell r="P20">
            <v>72021</v>
          </cell>
          <cell r="Q20">
            <v>83809</v>
          </cell>
          <cell r="R20">
            <v>3510</v>
          </cell>
          <cell r="S20">
            <v>4471</v>
          </cell>
          <cell r="T20">
            <v>0</v>
          </cell>
          <cell r="U20">
            <v>0</v>
          </cell>
          <cell r="V20">
            <v>0</v>
          </cell>
          <cell r="W20">
            <v>0</v>
          </cell>
          <cell r="X20">
            <v>0</v>
          </cell>
        </row>
        <row r="22">
          <cell r="C22">
            <v>0</v>
          </cell>
        </row>
        <row r="23">
          <cell r="C23">
            <v>3560.7</v>
          </cell>
          <cell r="F23">
            <v>201.7</v>
          </cell>
          <cell r="H23">
            <v>52</v>
          </cell>
          <cell r="I23">
            <v>57</v>
          </cell>
          <cell r="J23">
            <v>869</v>
          </cell>
          <cell r="K23">
            <v>956</v>
          </cell>
          <cell r="L23">
            <v>946</v>
          </cell>
          <cell r="M23">
            <v>1040</v>
          </cell>
          <cell r="N23">
            <v>577</v>
          </cell>
          <cell r="O23">
            <v>635</v>
          </cell>
          <cell r="P23">
            <v>897</v>
          </cell>
          <cell r="Q23">
            <v>987</v>
          </cell>
          <cell r="R23">
            <v>18</v>
          </cell>
          <cell r="S23">
            <v>20</v>
          </cell>
        </row>
        <row r="24">
          <cell r="C24">
            <v>3583</v>
          </cell>
          <cell r="F24">
            <v>245.92900944568527</v>
          </cell>
          <cell r="H24">
            <v>63.070990554314733</v>
          </cell>
          <cell r="I24">
            <v>47.123999999999995</v>
          </cell>
          <cell r="J24">
            <v>910</v>
          </cell>
          <cell r="K24">
            <v>1052</v>
          </cell>
          <cell r="L24">
            <v>481</v>
          </cell>
          <cell r="M24">
            <v>374.13599999999997</v>
          </cell>
          <cell r="N24">
            <v>547</v>
          </cell>
          <cell r="O24">
            <v>459.81599999999997</v>
          </cell>
          <cell r="P24">
            <v>1310</v>
          </cell>
          <cell r="Q24">
            <v>858</v>
          </cell>
          <cell r="R24">
            <v>26</v>
          </cell>
          <cell r="S24">
            <v>22</v>
          </cell>
        </row>
        <row r="25">
          <cell r="C25">
            <v>21700</v>
          </cell>
          <cell r="F25">
            <v>1227</v>
          </cell>
          <cell r="H25">
            <v>315</v>
          </cell>
          <cell r="I25">
            <v>386</v>
          </cell>
          <cell r="J25">
            <v>6409</v>
          </cell>
          <cell r="K25">
            <v>7864</v>
          </cell>
          <cell r="L25">
            <v>3063</v>
          </cell>
          <cell r="M25">
            <v>3758</v>
          </cell>
          <cell r="N25">
            <v>4897</v>
          </cell>
          <cell r="O25">
            <v>6008</v>
          </cell>
          <cell r="P25">
            <v>5540</v>
          </cell>
          <cell r="Q25">
            <v>6797</v>
          </cell>
          <cell r="R25">
            <v>249</v>
          </cell>
          <cell r="S25">
            <v>307</v>
          </cell>
        </row>
        <row r="26">
          <cell r="C26">
            <v>16757</v>
          </cell>
          <cell r="F26">
            <v>780.38766028588043</v>
          </cell>
          <cell r="H26">
            <v>200.61233971411957</v>
          </cell>
          <cell r="I26">
            <v>212</v>
          </cell>
          <cell r="J26">
            <v>4986</v>
          </cell>
          <cell r="K26">
            <v>5501</v>
          </cell>
          <cell r="L26">
            <v>3414</v>
          </cell>
          <cell r="M26">
            <v>3755</v>
          </cell>
          <cell r="N26">
            <v>6151</v>
          </cell>
          <cell r="O26">
            <v>6802</v>
          </cell>
          <cell r="P26">
            <v>940</v>
          </cell>
          <cell r="Q26">
            <v>431</v>
          </cell>
          <cell r="R26">
            <v>285</v>
          </cell>
          <cell r="S26">
            <v>342</v>
          </cell>
          <cell r="T26">
            <v>0</v>
          </cell>
          <cell r="U26">
            <v>0</v>
          </cell>
          <cell r="V26">
            <v>0</v>
          </cell>
          <cell r="W26">
            <v>0</v>
          </cell>
          <cell r="X26">
            <v>0</v>
          </cell>
        </row>
        <row r="28">
          <cell r="C28">
            <v>16710</v>
          </cell>
          <cell r="F28">
            <v>778</v>
          </cell>
          <cell r="H28">
            <v>200</v>
          </cell>
          <cell r="I28">
            <v>211</v>
          </cell>
          <cell r="J28">
            <v>4985</v>
          </cell>
          <cell r="K28">
            <v>5500</v>
          </cell>
          <cell r="L28">
            <v>3413</v>
          </cell>
          <cell r="M28">
            <v>3754</v>
          </cell>
          <cell r="N28">
            <v>6146</v>
          </cell>
          <cell r="O28">
            <v>6796</v>
          </cell>
          <cell r="P28">
            <v>906</v>
          </cell>
          <cell r="Q28">
            <v>397</v>
          </cell>
          <cell r="R28">
            <v>282</v>
          </cell>
          <cell r="S28">
            <v>338</v>
          </cell>
        </row>
        <row r="29">
          <cell r="C29">
            <v>47</v>
          </cell>
          <cell r="F29">
            <v>2.3876602858804392</v>
          </cell>
          <cell r="H29">
            <v>0.61233971411956079</v>
          </cell>
          <cell r="I29">
            <v>1</v>
          </cell>
          <cell r="J29">
            <v>1</v>
          </cell>
          <cell r="K29">
            <v>1</v>
          </cell>
          <cell r="L29">
            <v>1</v>
          </cell>
          <cell r="M29">
            <v>1</v>
          </cell>
          <cell r="N29">
            <v>5</v>
          </cell>
          <cell r="O29">
            <v>6</v>
          </cell>
          <cell r="P29">
            <v>34</v>
          </cell>
          <cell r="Q29">
            <v>34</v>
          </cell>
          <cell r="R29">
            <v>3</v>
          </cell>
          <cell r="S29">
            <v>4</v>
          </cell>
        </row>
        <row r="30">
          <cell r="C30">
            <v>0</v>
          </cell>
        </row>
        <row r="32">
          <cell r="C32">
            <v>187018</v>
          </cell>
          <cell r="F32">
            <v>10218</v>
          </cell>
          <cell r="H32">
            <v>4014</v>
          </cell>
          <cell r="I32">
            <v>3339</v>
          </cell>
          <cell r="J32">
            <v>33861</v>
          </cell>
          <cell r="K32">
            <v>30025</v>
          </cell>
          <cell r="L32">
            <v>18273</v>
          </cell>
          <cell r="M32">
            <v>20267</v>
          </cell>
          <cell r="N32">
            <v>54386</v>
          </cell>
          <cell r="O32">
            <v>59305</v>
          </cell>
          <cell r="P32">
            <v>63334</v>
          </cell>
          <cell r="Q32">
            <v>74736</v>
          </cell>
          <cell r="R32">
            <v>2932</v>
          </cell>
          <cell r="S32">
            <v>3780</v>
          </cell>
        </row>
        <row r="34">
          <cell r="C34">
            <v>45</v>
          </cell>
          <cell r="F34">
            <v>0</v>
          </cell>
          <cell r="H34">
            <v>0</v>
          </cell>
          <cell r="I34">
            <v>0</v>
          </cell>
          <cell r="J34">
            <v>0</v>
          </cell>
          <cell r="K34">
            <v>0</v>
          </cell>
          <cell r="L34">
            <v>0</v>
          </cell>
          <cell r="M34">
            <v>0</v>
          </cell>
          <cell r="N34">
            <v>0</v>
          </cell>
          <cell r="O34">
            <v>0</v>
          </cell>
          <cell r="P34">
            <v>45</v>
          </cell>
          <cell r="Q34">
            <v>57</v>
          </cell>
          <cell r="R34">
            <v>0</v>
          </cell>
          <cell r="S34">
            <v>0</v>
          </cell>
        </row>
        <row r="35">
          <cell r="C35">
            <v>0</v>
          </cell>
        </row>
        <row r="37">
          <cell r="C37" t="e">
            <v>#NAME?</v>
          </cell>
          <cell r="F37" t="e">
            <v>#NAME?</v>
          </cell>
          <cell r="H37" t="e">
            <v>#NAME?</v>
          </cell>
          <cell r="I37" t="e">
            <v>#NAME?</v>
          </cell>
          <cell r="J37" t="e">
            <v>#NAME?</v>
          </cell>
          <cell r="K37" t="e">
            <v>#NAME?</v>
          </cell>
          <cell r="L37" t="e">
            <v>#NAME?</v>
          </cell>
          <cell r="M37" t="e">
            <v>#NAME?</v>
          </cell>
          <cell r="N37" t="e">
            <v>#NAME?</v>
          </cell>
          <cell r="O37" t="e">
            <v>#NAME?</v>
          </cell>
          <cell r="P37" t="e">
            <v>#NAME?</v>
          </cell>
          <cell r="Q37" t="e">
            <v>#NAME?</v>
          </cell>
          <cell r="R37" t="e">
            <v>#NAME?</v>
          </cell>
          <cell r="S37" t="e">
            <v>#NAME?</v>
          </cell>
          <cell r="T37" t="e">
            <v>#NAME?</v>
          </cell>
          <cell r="U37" t="e">
            <v>#NAME?</v>
          </cell>
          <cell r="V37" t="e">
            <v>#NAME?</v>
          </cell>
          <cell r="W37" t="e">
            <v>#NAME?</v>
          </cell>
          <cell r="X37" t="e">
            <v>#NAME?</v>
          </cell>
        </row>
        <row r="38">
          <cell r="C38">
            <v>0</v>
          </cell>
          <cell r="I38">
            <v>184</v>
          </cell>
          <cell r="K38">
            <v>2800</v>
          </cell>
          <cell r="M38">
            <v>2115</v>
          </cell>
          <cell r="O38">
            <v>4958</v>
          </cell>
          <cell r="Q38">
            <v>4930</v>
          </cell>
          <cell r="S38">
            <v>124</v>
          </cell>
        </row>
        <row r="39">
          <cell r="C39">
            <v>0</v>
          </cell>
          <cell r="I39">
            <v>1227</v>
          </cell>
          <cell r="K39">
            <v>18164</v>
          </cell>
          <cell r="M39">
            <v>13904</v>
          </cell>
          <cell r="O39">
            <v>29872</v>
          </cell>
          <cell r="Q39">
            <v>29941</v>
          </cell>
          <cell r="S39">
            <v>325</v>
          </cell>
        </row>
        <row r="40">
          <cell r="C40" t="e">
            <v>#NAME?</v>
          </cell>
          <cell r="F40" t="e">
            <v>#NAME?</v>
          </cell>
          <cell r="H40" t="e">
            <v>#NAME?</v>
          </cell>
          <cell r="I40" t="e">
            <v>#NAME?</v>
          </cell>
          <cell r="J40" t="e">
            <v>#NAME?</v>
          </cell>
          <cell r="K40" t="e">
            <v>#NAME?</v>
          </cell>
          <cell r="L40" t="e">
            <v>#NAME?</v>
          </cell>
          <cell r="M40" t="e">
            <v>#NAME?</v>
          </cell>
          <cell r="N40" t="e">
            <v>#NAME?</v>
          </cell>
          <cell r="O40" t="e">
            <v>#NAME?</v>
          </cell>
          <cell r="P40" t="e">
            <v>#NAME?</v>
          </cell>
          <cell r="Q40" t="e">
            <v>#NAME?</v>
          </cell>
          <cell r="R40" t="e">
            <v>#NAME?</v>
          </cell>
          <cell r="S40" t="e">
            <v>#NAME?</v>
          </cell>
          <cell r="T40" t="e">
            <v>#NAME?</v>
          </cell>
          <cell r="U40" t="e">
            <v>#NAME?</v>
          </cell>
          <cell r="V40" t="e">
            <v>#NAME?</v>
          </cell>
          <cell r="W40" t="e">
            <v>#NAME?</v>
          </cell>
          <cell r="X40" t="e">
            <v>#NAME?</v>
          </cell>
        </row>
        <row r="41">
          <cell r="C41" t="e">
            <v>#NAME?</v>
          </cell>
          <cell r="F41" t="e">
            <v>#NAME?</v>
          </cell>
          <cell r="H41" t="e">
            <v>#NAME?</v>
          </cell>
          <cell r="I41" t="e">
            <v>#NAME?</v>
          </cell>
          <cell r="J41" t="e">
            <v>#NAME?</v>
          </cell>
          <cell r="K41" t="e">
            <v>#NAME?</v>
          </cell>
          <cell r="L41" t="e">
            <v>#NAME?</v>
          </cell>
          <cell r="M41" t="e">
            <v>#NAME?</v>
          </cell>
          <cell r="N41" t="e">
            <v>#NAME?</v>
          </cell>
          <cell r="O41" t="e">
            <v>#NAME?</v>
          </cell>
          <cell r="P41" t="e">
            <v>#NAME?</v>
          </cell>
          <cell r="Q41" t="e">
            <v>#NAME?</v>
          </cell>
          <cell r="R41" t="e">
            <v>#NAME?</v>
          </cell>
          <cell r="S41" t="e">
            <v>#NAME?</v>
          </cell>
          <cell r="T41" t="e">
            <v>#NAME?</v>
          </cell>
          <cell r="U41" t="e">
            <v>#NAME?</v>
          </cell>
          <cell r="V41" t="e">
            <v>#NAME?</v>
          </cell>
          <cell r="W41" t="e">
            <v>#NAME?</v>
          </cell>
          <cell r="X41" t="e">
            <v>#NAME?</v>
          </cell>
        </row>
        <row r="42">
          <cell r="C42" t="e">
            <v>#NAME?</v>
          </cell>
          <cell r="F42" t="e">
            <v>#NAME?</v>
          </cell>
          <cell r="H42" t="e">
            <v>#NAME?</v>
          </cell>
          <cell r="I42" t="e">
            <v>#NAME?</v>
          </cell>
          <cell r="J42" t="e">
            <v>#NAME?</v>
          </cell>
          <cell r="K42" t="e">
            <v>#NAME?</v>
          </cell>
          <cell r="L42" t="e">
            <v>#NAME?</v>
          </cell>
          <cell r="M42" t="e">
            <v>#NAME?</v>
          </cell>
          <cell r="N42" t="e">
            <v>#NAME?</v>
          </cell>
          <cell r="O42" t="e">
            <v>#NAME?</v>
          </cell>
          <cell r="P42" t="e">
            <v>#NAME?</v>
          </cell>
          <cell r="Q42" t="e">
            <v>#NAME?</v>
          </cell>
          <cell r="R42" t="e">
            <v>#NAME?</v>
          </cell>
          <cell r="S42" t="e">
            <v>#NAME?</v>
          </cell>
          <cell r="T42" t="e">
            <v>#NAME?</v>
          </cell>
          <cell r="U42" t="e">
            <v>#NAME?</v>
          </cell>
          <cell r="V42" t="e">
            <v>#NAME?</v>
          </cell>
          <cell r="W42" t="e">
            <v>#NAME?</v>
          </cell>
          <cell r="X42" t="e">
            <v>#NAME?</v>
          </cell>
        </row>
        <row r="44">
          <cell r="C44" t="e">
            <v>#NAME?</v>
          </cell>
          <cell r="F44" t="e">
            <v>#NAME?</v>
          </cell>
          <cell r="H44" t="e">
            <v>#NAME?</v>
          </cell>
          <cell r="I44" t="e">
            <v>#NAME?</v>
          </cell>
          <cell r="J44" t="e">
            <v>#NAME?</v>
          </cell>
          <cell r="K44" t="e">
            <v>#NAME?</v>
          </cell>
          <cell r="L44" t="e">
            <v>#NAME?</v>
          </cell>
          <cell r="M44" t="e">
            <v>#NAME?</v>
          </cell>
          <cell r="N44" t="e">
            <v>#NAME?</v>
          </cell>
          <cell r="O44" t="e">
            <v>#NAME?</v>
          </cell>
          <cell r="P44" t="e">
            <v>#NAME?</v>
          </cell>
          <cell r="Q44" t="e">
            <v>#NAME?</v>
          </cell>
          <cell r="R44" t="e">
            <v>#NAME?</v>
          </cell>
          <cell r="S44" t="e">
            <v>#NAME?</v>
          </cell>
          <cell r="T44" t="e">
            <v>#NAME?</v>
          </cell>
          <cell r="U44" t="e">
            <v>#NAME?</v>
          </cell>
          <cell r="V44" t="e">
            <v>#NAME?</v>
          </cell>
          <cell r="W44" t="e">
            <v>#NAME?</v>
          </cell>
          <cell r="X44" t="e">
            <v>#NAME?</v>
          </cell>
        </row>
        <row r="46">
          <cell r="C46" t="e">
            <v>#NAME?</v>
          </cell>
          <cell r="F46" t="e">
            <v>#NAME?</v>
          </cell>
          <cell r="H46" t="e">
            <v>#NAME?</v>
          </cell>
          <cell r="I46" t="e">
            <v>#NAME?</v>
          </cell>
          <cell r="J46" t="e">
            <v>#NAME?</v>
          </cell>
          <cell r="K46" t="e">
            <v>#NAME?</v>
          </cell>
          <cell r="L46" t="e">
            <v>#NAME?</v>
          </cell>
          <cell r="M46" t="e">
            <v>#NAME?</v>
          </cell>
          <cell r="N46" t="e">
            <v>#NAME?</v>
          </cell>
          <cell r="O46" t="e">
            <v>#NAME?</v>
          </cell>
          <cell r="P46" t="e">
            <v>#NAME?</v>
          </cell>
          <cell r="Q46" t="e">
            <v>#NAME?</v>
          </cell>
          <cell r="R46" t="e">
            <v>#NAME?</v>
          </cell>
          <cell r="S46" t="e">
            <v>#NAME?</v>
          </cell>
          <cell r="T46" t="e">
            <v>#NAME?</v>
          </cell>
          <cell r="U46" t="e">
            <v>#NAME?</v>
          </cell>
          <cell r="V46" t="e">
            <v>#NAME?</v>
          </cell>
          <cell r="W46" t="e">
            <v>#NAME?</v>
          </cell>
          <cell r="X46" t="e">
            <v>#NAME?</v>
          </cell>
        </row>
        <row r="47">
          <cell r="C47" t="e">
            <v>#NAME?</v>
          </cell>
          <cell r="F47" t="e">
            <v>#NAME?</v>
          </cell>
          <cell r="H47" t="e">
            <v>#NAME?</v>
          </cell>
          <cell r="I47" t="e">
            <v>#NAME?</v>
          </cell>
          <cell r="J47" t="e">
            <v>#NAME?</v>
          </cell>
          <cell r="K47" t="e">
            <v>#NAME?</v>
          </cell>
          <cell r="L47" t="e">
            <v>#NAME?</v>
          </cell>
          <cell r="M47" t="e">
            <v>#NAME?</v>
          </cell>
          <cell r="N47" t="e">
            <v>#NAME?</v>
          </cell>
          <cell r="O47" t="e">
            <v>#NAME?</v>
          </cell>
          <cell r="P47" t="e">
            <v>#NAME?</v>
          </cell>
          <cell r="Q47" t="e">
            <v>#NAME?</v>
          </cell>
          <cell r="R47" t="e">
            <v>#NAME?</v>
          </cell>
          <cell r="S47" t="e">
            <v>#NAME?</v>
          </cell>
          <cell r="T47" t="e">
            <v>#NAME?</v>
          </cell>
          <cell r="U47" t="e">
            <v>#NAME?</v>
          </cell>
          <cell r="V47" t="e">
            <v>#NAME?</v>
          </cell>
          <cell r="W47" t="e">
            <v>#NAME?</v>
          </cell>
          <cell r="X47" t="e">
            <v>#NAME?</v>
          </cell>
        </row>
        <row r="48">
          <cell r="C48" t="e">
            <v>#NAME?</v>
          </cell>
          <cell r="F48" t="e">
            <v>#NAME?</v>
          </cell>
          <cell r="H48" t="e">
            <v>#NAME?</v>
          </cell>
          <cell r="I48" t="e">
            <v>#NAME?</v>
          </cell>
          <cell r="J48" t="e">
            <v>#NAME?</v>
          </cell>
          <cell r="K48" t="e">
            <v>#NAME?</v>
          </cell>
          <cell r="L48" t="e">
            <v>#NAME?</v>
          </cell>
          <cell r="M48" t="e">
            <v>#NAME?</v>
          </cell>
          <cell r="N48" t="e">
            <v>#NAME?</v>
          </cell>
          <cell r="O48" t="e">
            <v>#NAME?</v>
          </cell>
          <cell r="P48" t="e">
            <v>#NAME?</v>
          </cell>
          <cell r="Q48" t="e">
            <v>#NAME?</v>
          </cell>
          <cell r="R48" t="e">
            <v>#NAME?</v>
          </cell>
          <cell r="S48" t="e">
            <v>#NAME?</v>
          </cell>
          <cell r="T48" t="e">
            <v>#NAME?</v>
          </cell>
          <cell r="U48" t="e">
            <v>#NAME?</v>
          </cell>
          <cell r="V48" t="e">
            <v>#NAME?</v>
          </cell>
          <cell r="W48" t="e">
            <v>#NAME?</v>
          </cell>
          <cell r="X48" t="e">
            <v>#NAME?</v>
          </cell>
        </row>
        <row r="50">
          <cell r="C50">
            <v>183750</v>
          </cell>
          <cell r="F50">
            <v>6647</v>
          </cell>
          <cell r="H50">
            <v>1705</v>
          </cell>
          <cell r="I50">
            <v>1746</v>
          </cell>
          <cell r="J50">
            <v>25290</v>
          </cell>
          <cell r="K50">
            <v>26107</v>
          </cell>
          <cell r="L50">
            <v>18367</v>
          </cell>
          <cell r="M50">
            <v>19403</v>
          </cell>
          <cell r="N50">
            <v>42767</v>
          </cell>
          <cell r="O50">
            <v>46080</v>
          </cell>
          <cell r="P50">
            <v>44487</v>
          </cell>
          <cell r="Q50">
            <v>48463</v>
          </cell>
          <cell r="R50">
            <v>44487</v>
          </cell>
          <cell r="S50">
            <v>48463</v>
          </cell>
        </row>
      </sheetData>
      <sheetData sheetId="51">
        <row r="9">
          <cell r="C9">
            <v>135653</v>
          </cell>
        </row>
      </sheetData>
      <sheetData sheetId="52">
        <row r="7">
          <cell r="D7">
            <v>28153.84363407865</v>
          </cell>
        </row>
      </sheetData>
      <sheetData sheetId="53">
        <row r="4">
          <cell r="F4" t="str">
            <v>Центральная</v>
          </cell>
        </row>
      </sheetData>
      <sheetData sheetId="54">
        <row r="4">
          <cell r="F4" t="str">
            <v>Центральная</v>
          </cell>
        </row>
      </sheetData>
      <sheetData sheetId="55">
        <row r="4">
          <cell r="H4" t="str">
            <v>СЦТ1</v>
          </cell>
        </row>
      </sheetData>
      <sheetData sheetId="56">
        <row r="7">
          <cell r="C7">
            <v>0</v>
          </cell>
        </row>
      </sheetData>
      <sheetData sheetId="57">
        <row r="10">
          <cell r="A10" t="str">
            <v>Объект 1</v>
          </cell>
        </row>
      </sheetData>
      <sheetData sheetId="58">
        <row r="6">
          <cell r="D6">
            <v>0</v>
          </cell>
        </row>
      </sheetData>
      <sheetData sheetId="59">
        <row r="4">
          <cell r="F4" t="str">
            <v>ГРЭС</v>
          </cell>
        </row>
        <row r="8">
          <cell r="C8">
            <v>0</v>
          </cell>
        </row>
        <row r="10">
          <cell r="C10">
            <v>0</v>
          </cell>
        </row>
        <row r="11">
          <cell r="C11">
            <v>0</v>
          </cell>
        </row>
        <row r="13">
          <cell r="C13">
            <v>0</v>
          </cell>
        </row>
        <row r="14">
          <cell r="C14">
            <v>0</v>
          </cell>
        </row>
        <row r="15">
          <cell r="C15">
            <v>0</v>
          </cell>
        </row>
        <row r="16">
          <cell r="C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V16">
            <v>0</v>
          </cell>
          <cell r="W16">
            <v>0</v>
          </cell>
          <cell r="X16">
            <v>0</v>
          </cell>
        </row>
        <row r="18">
          <cell r="C18">
            <v>0</v>
          </cell>
        </row>
        <row r="19">
          <cell r="C19">
            <v>0</v>
          </cell>
        </row>
        <row r="20">
          <cell r="C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V20">
            <v>0</v>
          </cell>
          <cell r="W20">
            <v>0</v>
          </cell>
          <cell r="X20">
            <v>0</v>
          </cell>
        </row>
        <row r="22">
          <cell r="C22">
            <v>0</v>
          </cell>
        </row>
        <row r="23">
          <cell r="C23">
            <v>0</v>
          </cell>
        </row>
        <row r="24">
          <cell r="C24">
            <v>0</v>
          </cell>
        </row>
        <row r="26">
          <cell r="C26">
            <v>0</v>
          </cell>
          <cell r="D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V27">
            <v>0</v>
          </cell>
          <cell r="W27">
            <v>0</v>
          </cell>
          <cell r="X27">
            <v>0</v>
          </cell>
        </row>
        <row r="29">
          <cell r="C29">
            <v>0</v>
          </cell>
          <cell r="D29">
            <v>0</v>
          </cell>
        </row>
        <row r="30">
          <cell r="C30">
            <v>0</v>
          </cell>
          <cell r="D30">
            <v>0</v>
          </cell>
        </row>
        <row r="31">
          <cell r="C31">
            <v>0</v>
          </cell>
          <cell r="D31">
            <v>0</v>
          </cell>
        </row>
        <row r="32">
          <cell r="C32">
            <v>0</v>
          </cell>
          <cell r="D32">
            <v>0</v>
          </cell>
        </row>
        <row r="34">
          <cell r="C34">
            <v>0</v>
          </cell>
          <cell r="D34">
            <v>0</v>
          </cell>
        </row>
        <row r="35">
          <cell r="C35">
            <v>0</v>
          </cell>
          <cell r="D35">
            <v>0</v>
          </cell>
        </row>
        <row r="37">
          <cell r="C37">
            <v>0</v>
          </cell>
          <cell r="D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row>
      </sheetData>
      <sheetData sheetId="60">
        <row r="4">
          <cell r="F4" t="str">
            <v>Центральная</v>
          </cell>
        </row>
      </sheetData>
      <sheetData sheetId="61">
        <row r="4">
          <cell r="F4" t="str">
            <v>Центральная</v>
          </cell>
        </row>
      </sheetData>
      <sheetData sheetId="62">
        <row r="10">
          <cell r="C10">
            <v>0</v>
          </cell>
        </row>
      </sheetData>
      <sheetData sheetId="63">
        <row r="6">
          <cell r="A6" t="str">
            <v>1</v>
          </cell>
        </row>
      </sheetData>
      <sheetData sheetId="64">
        <row r="4">
          <cell r="F4" t="str">
            <v>Центральная</v>
          </cell>
        </row>
      </sheetData>
      <sheetData sheetId="65">
        <row r="5">
          <cell r="H5" t="str">
            <v>СЦТ1</v>
          </cell>
        </row>
      </sheetData>
      <sheetData sheetId="66">
        <row r="6">
          <cell r="E6">
            <v>8625.2849700000006</v>
          </cell>
        </row>
      </sheetData>
      <sheetData sheetId="67">
        <row r="6">
          <cell r="D6">
            <v>1370249.827</v>
          </cell>
        </row>
      </sheetData>
      <sheetData sheetId="68">
        <row r="4">
          <cell r="G4" t="str">
            <v>СЦТ1</v>
          </cell>
        </row>
      </sheetData>
      <sheetData sheetId="69">
        <row r="6">
          <cell r="D6" t="e">
            <v>#NAME?</v>
          </cell>
        </row>
      </sheetData>
      <sheetData sheetId="70">
        <row r="4">
          <cell r="F4" t="str">
            <v>СЦТ1</v>
          </cell>
        </row>
      </sheetData>
      <sheetData sheetId="71">
        <row r="6">
          <cell r="D6">
            <v>8531.8198599999996</v>
          </cell>
        </row>
      </sheetData>
      <sheetData sheetId="72">
        <row r="4">
          <cell r="K4" t="str">
            <v>БП №1</v>
          </cell>
        </row>
        <row r="13">
          <cell r="X13" t="e">
            <v>#NAME?</v>
          </cell>
          <cell r="Y13" t="e">
            <v>#NAME?</v>
          </cell>
          <cell r="Z13" t="e">
            <v>#NAME?</v>
          </cell>
          <cell r="AA13" t="e">
            <v>#NAME?</v>
          </cell>
          <cell r="AB13" t="e">
            <v>#NAME?</v>
          </cell>
          <cell r="AD13" t="e">
            <v>#NAME?</v>
          </cell>
          <cell r="AE13" t="e">
            <v>#NAME?</v>
          </cell>
          <cell r="AF13" t="e">
            <v>#NAME?</v>
          </cell>
          <cell r="AG13" t="e">
            <v>#NAME?</v>
          </cell>
          <cell r="AH13" t="e">
            <v>#NAME?</v>
          </cell>
          <cell r="AJ13" t="e">
            <v>#NAME?</v>
          </cell>
          <cell r="AK13" t="e">
            <v>#NAME?</v>
          </cell>
          <cell r="AL13" t="e">
            <v>#NAME?</v>
          </cell>
          <cell r="AM13" t="e">
            <v>#NAME?</v>
          </cell>
          <cell r="AN13" t="e">
            <v>#NAME?</v>
          </cell>
          <cell r="AP13" t="e">
            <v>#NAME?</v>
          </cell>
          <cell r="AQ13" t="e">
            <v>#NAME?</v>
          </cell>
          <cell r="AR13" t="e">
            <v>#NAME?</v>
          </cell>
          <cell r="AS13" t="e">
            <v>#NAME?</v>
          </cell>
          <cell r="AT13" t="e">
            <v>#NAME?</v>
          </cell>
          <cell r="AV13" t="e">
            <v>#NAME?</v>
          </cell>
          <cell r="AW13" t="e">
            <v>#NAME?</v>
          </cell>
          <cell r="AX13" t="e">
            <v>#NAME?</v>
          </cell>
          <cell r="AY13" t="e">
            <v>#NAME?</v>
          </cell>
          <cell r="AZ13" t="e">
            <v>#NAME?</v>
          </cell>
        </row>
        <row r="15">
          <cell r="Y15" t="e">
            <v>#NAME?</v>
          </cell>
          <cell r="Z15" t="e">
            <v>#NAME?</v>
          </cell>
          <cell r="AA15" t="e">
            <v>#NAME?</v>
          </cell>
          <cell r="AB15" t="e">
            <v>#NAME?</v>
          </cell>
          <cell r="AC15" t="e">
            <v>#NAME?</v>
          </cell>
          <cell r="AE15" t="e">
            <v>#NAME?</v>
          </cell>
          <cell r="AF15" t="e">
            <v>#NAME?</v>
          </cell>
          <cell r="AG15" t="e">
            <v>#NAME?</v>
          </cell>
          <cell r="AH15" t="e">
            <v>#NAME?</v>
          </cell>
          <cell r="AI15" t="e">
            <v>#NAME?</v>
          </cell>
          <cell r="AK15" t="e">
            <v>#NAME?</v>
          </cell>
          <cell r="AL15" t="e">
            <v>#NAME?</v>
          </cell>
          <cell r="AM15" t="e">
            <v>#NAME?</v>
          </cell>
          <cell r="AN15" t="e">
            <v>#NAME?</v>
          </cell>
          <cell r="AO15" t="e">
            <v>#NAME?</v>
          </cell>
          <cell r="AQ15" t="e">
            <v>#NAME?</v>
          </cell>
          <cell r="AR15" t="e">
            <v>#NAME?</v>
          </cell>
          <cell r="AS15" t="e">
            <v>#NAME?</v>
          </cell>
          <cell r="AT15" t="e">
            <v>#NAME?</v>
          </cell>
          <cell r="AU15" t="e">
            <v>#NAME?</v>
          </cell>
          <cell r="AW15" t="e">
            <v>#NAME?</v>
          </cell>
          <cell r="AX15" t="e">
            <v>#NAME?</v>
          </cell>
          <cell r="AY15" t="e">
            <v>#NAME?</v>
          </cell>
          <cell r="AZ15" t="e">
            <v>#NAME?</v>
          </cell>
          <cell r="BA15" t="e">
            <v>#NAME?</v>
          </cell>
          <cell r="BC15" t="e">
            <v>#NAME?</v>
          </cell>
          <cell r="BD15" t="e">
            <v>#NAME?</v>
          </cell>
          <cell r="BE15" t="e">
            <v>#NAME?</v>
          </cell>
          <cell r="BF15" t="e">
            <v>#NAME?</v>
          </cell>
          <cell r="BG15" t="e">
            <v>#NAME?</v>
          </cell>
          <cell r="BI15" t="e">
            <v>#NAME?</v>
          </cell>
          <cell r="BJ15" t="e">
            <v>#NAME?</v>
          </cell>
          <cell r="BK15" t="e">
            <v>#NAME?</v>
          </cell>
          <cell r="BL15" t="e">
            <v>#NAME?</v>
          </cell>
          <cell r="BM15" t="e">
            <v>#NAME?</v>
          </cell>
          <cell r="BO15" t="e">
            <v>#NAME?</v>
          </cell>
          <cell r="BP15" t="e">
            <v>#NAME?</v>
          </cell>
          <cell r="BQ15" t="e">
            <v>#NAME?</v>
          </cell>
          <cell r="BR15" t="e">
            <v>#NAME?</v>
          </cell>
          <cell r="BS15" t="e">
            <v>#NAME?</v>
          </cell>
        </row>
        <row r="16">
          <cell r="F16" t="e">
            <v>#NAME?</v>
          </cell>
          <cell r="G16" t="e">
            <v>#NAME?</v>
          </cell>
          <cell r="H16" t="e">
            <v>#NAME?</v>
          </cell>
          <cell r="I16" t="e">
            <v>#NAME?</v>
          </cell>
          <cell r="S16" t="e">
            <v>#NAME?</v>
          </cell>
          <cell r="T16" t="e">
            <v>#NAME?</v>
          </cell>
          <cell r="U16" t="e">
            <v>#NAME?</v>
          </cell>
          <cell r="V16" t="e">
            <v>#NAME?</v>
          </cell>
          <cell r="Y16" t="e">
            <v>#NAME?</v>
          </cell>
          <cell r="Z16" t="e">
            <v>#NAME?</v>
          </cell>
          <cell r="AA16" t="e">
            <v>#NAME?</v>
          </cell>
          <cell r="AB16" t="e">
            <v>#NAME?</v>
          </cell>
          <cell r="AE16" t="e">
            <v>#NAME?</v>
          </cell>
          <cell r="AF16" t="e">
            <v>#NAME?</v>
          </cell>
          <cell r="AG16" t="e">
            <v>#NAME?</v>
          </cell>
          <cell r="AH16" t="e">
            <v>#NAME?</v>
          </cell>
          <cell r="AK16" t="e">
            <v>#NAME?</v>
          </cell>
          <cell r="AL16" t="e">
            <v>#NAME?</v>
          </cell>
          <cell r="AM16" t="e">
            <v>#NAME?</v>
          </cell>
          <cell r="AN16" t="e">
            <v>#NAME?</v>
          </cell>
          <cell r="AQ16" t="e">
            <v>#NAME?</v>
          </cell>
          <cell r="AR16" t="e">
            <v>#NAME?</v>
          </cell>
          <cell r="AS16" t="e">
            <v>#NAME?</v>
          </cell>
          <cell r="AT16" t="e">
            <v>#NAME?</v>
          </cell>
          <cell r="AW16" t="e">
            <v>#NAME?</v>
          </cell>
          <cell r="AX16" t="e">
            <v>#NAME?</v>
          </cell>
          <cell r="AY16" t="e">
            <v>#NAME?</v>
          </cell>
          <cell r="AZ16" t="e">
            <v>#NAME?</v>
          </cell>
        </row>
        <row r="17">
          <cell r="F17">
            <v>57.625557019922248</v>
          </cell>
          <cell r="G17">
            <v>316.08432009100363</v>
          </cell>
          <cell r="H17">
            <v>209.65231724066979</v>
          </cell>
          <cell r="I17">
            <v>487.65149702429392</v>
          </cell>
          <cell r="M17" t="e">
            <v>#NAME?</v>
          </cell>
          <cell r="N17" t="e">
            <v>#NAME?</v>
          </cell>
          <cell r="O17" t="e">
            <v>#NAME?</v>
          </cell>
          <cell r="P17" t="e">
            <v>#NAME?</v>
          </cell>
          <cell r="S17" t="e">
            <v>#NAME?</v>
          </cell>
          <cell r="T17" t="e">
            <v>#NAME?</v>
          </cell>
          <cell r="U17" t="e">
            <v>#NAME?</v>
          </cell>
          <cell r="V17" t="e">
            <v>#NAME?</v>
          </cell>
          <cell r="Y17" t="e">
            <v>#NAME?</v>
          </cell>
          <cell r="Z17" t="e">
            <v>#NAME?</v>
          </cell>
          <cell r="AA17" t="e">
            <v>#NAME?</v>
          </cell>
          <cell r="AB17" t="e">
            <v>#NAME?</v>
          </cell>
          <cell r="AE17" t="e">
            <v>#NAME?</v>
          </cell>
          <cell r="AF17" t="e">
            <v>#NAME?</v>
          </cell>
          <cell r="AG17" t="e">
            <v>#NAME?</v>
          </cell>
          <cell r="AH17" t="e">
            <v>#NAME?</v>
          </cell>
          <cell r="AK17" t="e">
            <v>#NAME?</v>
          </cell>
          <cell r="AL17" t="e">
            <v>#NAME?</v>
          </cell>
          <cell r="AM17" t="e">
            <v>#NAME?</v>
          </cell>
          <cell r="AN17" t="e">
            <v>#NAME?</v>
          </cell>
          <cell r="AQ17" t="e">
            <v>#NAME?</v>
          </cell>
          <cell r="AR17" t="e">
            <v>#NAME?</v>
          </cell>
          <cell r="AS17" t="e">
            <v>#NAME?</v>
          </cell>
          <cell r="AT17" t="e">
            <v>#NAME?</v>
          </cell>
          <cell r="AW17" t="e">
            <v>#NAME?</v>
          </cell>
          <cell r="AX17" t="e">
            <v>#NAME?</v>
          </cell>
          <cell r="AY17" t="e">
            <v>#NAME?</v>
          </cell>
          <cell r="AZ17" t="e">
            <v>#NAME?</v>
          </cell>
          <cell r="BC17" t="e">
            <v>#NAME?</v>
          </cell>
          <cell r="BD17" t="e">
            <v>#NAME?</v>
          </cell>
          <cell r="BE17" t="e">
            <v>#NAME?</v>
          </cell>
          <cell r="BF17" t="e">
            <v>#NAME?</v>
          </cell>
          <cell r="BI17" t="e">
            <v>#NAME?</v>
          </cell>
          <cell r="BJ17" t="e">
            <v>#NAME?</v>
          </cell>
          <cell r="BK17" t="e">
            <v>#NAME?</v>
          </cell>
          <cell r="BL17" t="e">
            <v>#NAME?</v>
          </cell>
          <cell r="BO17" t="e">
            <v>#NAME?</v>
          </cell>
          <cell r="BP17" t="e">
            <v>#NAME?</v>
          </cell>
          <cell r="BQ17" t="e">
            <v>#NAME?</v>
          </cell>
          <cell r="BR17" t="e">
            <v>#NAME?</v>
          </cell>
          <cell r="BU17" t="e">
            <v>#NAME?</v>
          </cell>
          <cell r="BV17" t="e">
            <v>#NAME?</v>
          </cell>
          <cell r="BW17" t="e">
            <v>#NAME?</v>
          </cell>
          <cell r="BX17" t="e">
            <v>#NAME?</v>
          </cell>
          <cell r="CB17" t="e">
            <v>#NAME?</v>
          </cell>
          <cell r="CC17" t="e">
            <v>#NAME?</v>
          </cell>
          <cell r="CD17" t="e">
            <v>#NAME?</v>
          </cell>
          <cell r="CE17" t="e">
            <v>#NAME?</v>
          </cell>
          <cell r="CH17" t="e">
            <v>#NAME?</v>
          </cell>
          <cell r="CI17" t="e">
            <v>#NAME?</v>
          </cell>
          <cell r="CJ17" t="e">
            <v>#NAME?</v>
          </cell>
          <cell r="CK17" t="e">
            <v>#NAME?</v>
          </cell>
          <cell r="CN17" t="e">
            <v>#NAME?</v>
          </cell>
          <cell r="CO17" t="e">
            <v>#NAME?</v>
          </cell>
          <cell r="CP17" t="e">
            <v>#NAME?</v>
          </cell>
          <cell r="CQ17" t="e">
            <v>#NAME?</v>
          </cell>
          <cell r="CT17" t="e">
            <v>#NAME?</v>
          </cell>
          <cell r="CU17" t="e">
            <v>#NAME?</v>
          </cell>
          <cell r="CV17" t="e">
            <v>#NAME?</v>
          </cell>
          <cell r="CW17" t="e">
            <v>#NAME?</v>
          </cell>
          <cell r="CZ17" t="e">
            <v>#NAME?</v>
          </cell>
          <cell r="DA17" t="e">
            <v>#NAME?</v>
          </cell>
          <cell r="DB17" t="e">
            <v>#NAME?</v>
          </cell>
          <cell r="DC17" t="e">
            <v>#NAME?</v>
          </cell>
        </row>
        <row r="18">
          <cell r="AK18">
            <v>423.39558506483257</v>
          </cell>
          <cell r="AL18">
            <v>2044.0873169260283</v>
          </cell>
          <cell r="AM18">
            <v>1323.8893318518103</v>
          </cell>
          <cell r="AN18">
            <v>2873.4980833495129</v>
          </cell>
          <cell r="AQ18">
            <v>423.39558506483257</v>
          </cell>
          <cell r="AR18">
            <v>2044.0873169260283</v>
          </cell>
          <cell r="AS18">
            <v>1323.8893318518103</v>
          </cell>
          <cell r="AT18">
            <v>2873.4980833495129</v>
          </cell>
          <cell r="AW18">
            <v>423.39558506483257</v>
          </cell>
          <cell r="AX18">
            <v>2044.0873169260283</v>
          </cell>
          <cell r="AY18">
            <v>1323.8893318518103</v>
          </cell>
          <cell r="AZ18">
            <v>2873.4980833495129</v>
          </cell>
          <cell r="BC18">
            <v>423.39558506483257</v>
          </cell>
          <cell r="BD18">
            <v>2044.0873169260283</v>
          </cell>
          <cell r="BE18">
            <v>1323.8893318518103</v>
          </cell>
          <cell r="BF18">
            <v>2873.4980833495129</v>
          </cell>
          <cell r="BI18">
            <v>423.39558506483257</v>
          </cell>
          <cell r="BJ18">
            <v>2044.0873169260283</v>
          </cell>
          <cell r="BK18">
            <v>1323.8893318518103</v>
          </cell>
          <cell r="BL18">
            <v>2873.4980833495129</v>
          </cell>
          <cell r="BO18">
            <v>423.39558506483257</v>
          </cell>
          <cell r="BP18">
            <v>2044.0873169260283</v>
          </cell>
          <cell r="BQ18">
            <v>1323.8893318518103</v>
          </cell>
          <cell r="BR18">
            <v>2873.4980833495129</v>
          </cell>
          <cell r="BU18">
            <v>423.39558506483257</v>
          </cell>
          <cell r="BV18">
            <v>2044.0873169260283</v>
          </cell>
          <cell r="BW18">
            <v>1323.8893318518103</v>
          </cell>
          <cell r="BX18">
            <v>2873.4980833495129</v>
          </cell>
        </row>
        <row r="21">
          <cell r="F21">
            <v>103.90845526522872</v>
          </cell>
          <cell r="G21">
            <v>103.90845526522872</v>
          </cell>
          <cell r="H21">
            <v>103.90845526522872</v>
          </cell>
          <cell r="I21">
            <v>103.90845526522872</v>
          </cell>
          <cell r="M21">
            <v>103.90845526522872</v>
          </cell>
          <cell r="N21">
            <v>103.90845526522872</v>
          </cell>
          <cell r="O21">
            <v>103.90845526522872</v>
          </cell>
          <cell r="P21">
            <v>103.90845526522872</v>
          </cell>
          <cell r="CB21">
            <v>103.90845526522872</v>
          </cell>
          <cell r="CC21">
            <v>103.90845526522872</v>
          </cell>
          <cell r="CD21">
            <v>103.90845526522872</v>
          </cell>
          <cell r="CE21">
            <v>103.90845526522872</v>
          </cell>
          <cell r="CH21">
            <v>103.90845526522872</v>
          </cell>
          <cell r="CI21">
            <v>103.90845526522872</v>
          </cell>
          <cell r="CJ21">
            <v>103.90845526522872</v>
          </cell>
          <cell r="CK21">
            <v>103.90845526522872</v>
          </cell>
          <cell r="CN21">
            <v>103.90845526522872</v>
          </cell>
          <cell r="CO21">
            <v>103.90845526522872</v>
          </cell>
          <cell r="CP21">
            <v>103.90845526522872</v>
          </cell>
          <cell r="CQ21">
            <v>103.90845526522872</v>
          </cell>
          <cell r="CT21">
            <v>103.90845526522872</v>
          </cell>
          <cell r="CU21">
            <v>103.90845526522872</v>
          </cell>
          <cell r="CV21">
            <v>103.90845526522872</v>
          </cell>
          <cell r="CW21">
            <v>103.90845526522872</v>
          </cell>
        </row>
      </sheetData>
      <sheetData sheetId="73">
        <row r="9">
          <cell r="A9" t="str">
            <v>ГРЭС</v>
          </cell>
        </row>
      </sheetData>
      <sheetData sheetId="74">
        <row r="4">
          <cell r="G4" t="str">
            <v>Центральная</v>
          </cell>
        </row>
      </sheetData>
      <sheetData sheetId="75">
        <row r="4">
          <cell r="H4" t="str">
            <v>Центральная</v>
          </cell>
        </row>
      </sheetData>
      <sheetData sheetId="76">
        <row r="14">
          <cell r="A14" t="str">
            <v>1.</v>
          </cell>
        </row>
      </sheetData>
      <sheetData sheetId="77">
        <row r="11">
          <cell r="B11" t="str">
            <v>БП №1</v>
          </cell>
        </row>
        <row r="12">
          <cell r="G12" t="e">
            <v>#NAME?</v>
          </cell>
        </row>
        <row r="14">
          <cell r="G14" t="e">
            <v>#NAME?</v>
          </cell>
        </row>
        <row r="15">
          <cell r="G15" t="e">
            <v>#NAME?</v>
          </cell>
        </row>
        <row r="18">
          <cell r="G18" t="e">
            <v>#NAME?</v>
          </cell>
        </row>
        <row r="20">
          <cell r="G20" t="e">
            <v>#NAME?</v>
          </cell>
        </row>
        <row r="21">
          <cell r="G21" t="e">
            <v>#NAME?</v>
          </cell>
          <cell r="H21">
            <v>103.90845526522872</v>
          </cell>
        </row>
        <row r="24">
          <cell r="G24" t="e">
            <v>#NAME?</v>
          </cell>
          <cell r="H24">
            <v>103.90845526522872</v>
          </cell>
          <cell r="I24" t="e">
            <v>#NAME?</v>
          </cell>
          <cell r="J24" t="e">
            <v>#NAME?</v>
          </cell>
          <cell r="K24" t="e">
            <v>#NAME?</v>
          </cell>
          <cell r="L24" t="e">
            <v>#NAME?</v>
          </cell>
        </row>
        <row r="26">
          <cell r="G26" t="e">
            <v>#NAME?</v>
          </cell>
          <cell r="I26" t="e">
            <v>#NAME?</v>
          </cell>
          <cell r="J26" t="e">
            <v>#NAME?</v>
          </cell>
          <cell r="K26" t="e">
            <v>#NAME?</v>
          </cell>
          <cell r="L26" t="e">
            <v>#NAME?</v>
          </cell>
        </row>
        <row r="27">
          <cell r="G27" t="e">
            <v>#NAME?</v>
          </cell>
          <cell r="H27">
            <v>103.90845526522872</v>
          </cell>
          <cell r="I27" t="e">
            <v>#NAME?</v>
          </cell>
          <cell r="J27" t="e">
            <v>#NAME?</v>
          </cell>
          <cell r="K27" t="e">
            <v>#NAME?</v>
          </cell>
          <cell r="L27" t="e">
            <v>#NAME?</v>
          </cell>
        </row>
        <row r="30">
          <cell r="G30" t="e">
            <v>#NAME?</v>
          </cell>
          <cell r="H30">
            <v>103.90845526522872</v>
          </cell>
          <cell r="I30" t="e">
            <v>#NAME?</v>
          </cell>
          <cell r="J30" t="e">
            <v>#NAME?</v>
          </cell>
          <cell r="K30" t="e">
            <v>#NAME?</v>
          </cell>
          <cell r="L30" t="e">
            <v>#NAME?</v>
          </cell>
        </row>
        <row r="32">
          <cell r="G32" t="e">
            <v>#NAME?</v>
          </cell>
          <cell r="I32" t="e">
            <v>#NAME?</v>
          </cell>
          <cell r="J32" t="e">
            <v>#NAME?</v>
          </cell>
          <cell r="K32" t="e">
            <v>#NAME?</v>
          </cell>
          <cell r="L32" t="e">
            <v>#NAME?</v>
          </cell>
        </row>
        <row r="33">
          <cell r="G33" t="e">
            <v>#NAME?</v>
          </cell>
          <cell r="H33">
            <v>103.90845526522872</v>
          </cell>
          <cell r="I33" t="e">
            <v>#NAME?</v>
          </cell>
          <cell r="J33" t="e">
            <v>#NAME?</v>
          </cell>
          <cell r="K33" t="e">
            <v>#NAME?</v>
          </cell>
          <cell r="L33" t="e">
            <v>#NAME?</v>
          </cell>
        </row>
        <row r="36">
          <cell r="G36" t="e">
            <v>#NAME?</v>
          </cell>
          <cell r="H36">
            <v>103.90845526522872</v>
          </cell>
          <cell r="I36" t="e">
            <v>#NAME?</v>
          </cell>
          <cell r="J36" t="e">
            <v>#NAME?</v>
          </cell>
          <cell r="K36" t="e">
            <v>#NAME?</v>
          </cell>
          <cell r="L36" t="e">
            <v>#NAME?</v>
          </cell>
        </row>
        <row r="38">
          <cell r="G38" t="e">
            <v>#NAME?</v>
          </cell>
          <cell r="I38" t="e">
            <v>#NAME?</v>
          </cell>
          <cell r="J38" t="e">
            <v>#NAME?</v>
          </cell>
          <cell r="K38" t="e">
            <v>#NAME?</v>
          </cell>
          <cell r="L38" t="e">
            <v>#NAME?</v>
          </cell>
        </row>
        <row r="39">
          <cell r="G39" t="e">
            <v>#NAME?</v>
          </cell>
          <cell r="H39">
            <v>103.90845526522872</v>
          </cell>
          <cell r="I39" t="e">
            <v>#NAME?</v>
          </cell>
          <cell r="J39" t="e">
            <v>#NAME?</v>
          </cell>
          <cell r="K39" t="e">
            <v>#NAME?</v>
          </cell>
          <cell r="L39" t="e">
            <v>#NAME?</v>
          </cell>
        </row>
        <row r="42">
          <cell r="G42" t="e">
            <v>#NAME?</v>
          </cell>
          <cell r="H42">
            <v>103.90845526522872</v>
          </cell>
          <cell r="I42" t="e">
            <v>#NAME?</v>
          </cell>
          <cell r="J42" t="e">
            <v>#NAME?</v>
          </cell>
          <cell r="K42" t="e">
            <v>#NAME?</v>
          </cell>
          <cell r="L42" t="e">
            <v>#NAME?</v>
          </cell>
        </row>
        <row r="44">
          <cell r="G44" t="e">
            <v>#NAME?</v>
          </cell>
          <cell r="I44" t="e">
            <v>#NAME?</v>
          </cell>
          <cell r="J44" t="e">
            <v>#NAME?</v>
          </cell>
          <cell r="K44" t="e">
            <v>#NAME?</v>
          </cell>
          <cell r="L44" t="e">
            <v>#NAME?</v>
          </cell>
        </row>
        <row r="45">
          <cell r="G45" t="e">
            <v>#NAME?</v>
          </cell>
          <cell r="H45">
            <v>103.90845526522872</v>
          </cell>
          <cell r="I45" t="e">
            <v>#NAME?</v>
          </cell>
          <cell r="J45" t="e">
            <v>#NAME?</v>
          </cell>
          <cell r="K45" t="e">
            <v>#NAME?</v>
          </cell>
          <cell r="L45" t="e">
            <v>#NAME?</v>
          </cell>
        </row>
        <row r="48">
          <cell r="G48" t="e">
            <v>#NAME?</v>
          </cell>
          <cell r="I48" t="e">
            <v>#NAME?</v>
          </cell>
          <cell r="J48" t="e">
            <v>#NAME?</v>
          </cell>
          <cell r="K48" t="e">
            <v>#NAME?</v>
          </cell>
          <cell r="L48" t="e">
            <v>#NAME?</v>
          </cell>
        </row>
        <row r="50">
          <cell r="G50" t="e">
            <v>#NAME?</v>
          </cell>
          <cell r="I50" t="e">
            <v>#NAME?</v>
          </cell>
          <cell r="J50" t="e">
            <v>#NAME?</v>
          </cell>
          <cell r="K50" t="e">
            <v>#NAME?</v>
          </cell>
          <cell r="L50" t="e">
            <v>#NAME?</v>
          </cell>
        </row>
        <row r="51">
          <cell r="G51" t="e">
            <v>#NAME?</v>
          </cell>
          <cell r="I51" t="e">
            <v>#NAME?</v>
          </cell>
          <cell r="J51" t="e">
            <v>#NAME?</v>
          </cell>
          <cell r="K51" t="e">
            <v>#NAME?</v>
          </cell>
          <cell r="L51" t="e">
            <v>#NAME?</v>
          </cell>
        </row>
        <row r="54">
          <cell r="G54" t="e">
            <v>#NAME?</v>
          </cell>
          <cell r="I54" t="e">
            <v>#NAME?</v>
          </cell>
          <cell r="J54" t="e">
            <v>#NAME?</v>
          </cell>
          <cell r="K54" t="e">
            <v>#NAME?</v>
          </cell>
          <cell r="L54" t="e">
            <v>#NAME?</v>
          </cell>
        </row>
        <row r="56">
          <cell r="G56" t="e">
            <v>#NAME?</v>
          </cell>
        </row>
        <row r="57">
          <cell r="G57" t="e">
            <v>#NAME?</v>
          </cell>
        </row>
        <row r="60">
          <cell r="G60" t="e">
            <v>#NAME?</v>
          </cell>
          <cell r="M60" t="e">
            <v>#NAME?</v>
          </cell>
          <cell r="N60" t="e">
            <v>#NAME?</v>
          </cell>
          <cell r="O60" t="e">
            <v>#NAME?</v>
          </cell>
          <cell r="P60" t="e">
            <v>#NAME?</v>
          </cell>
          <cell r="Q60" t="e">
            <v>#NAME?</v>
          </cell>
          <cell r="R60" t="e">
            <v>#NAME?</v>
          </cell>
          <cell r="S60" t="e">
            <v>#NAME?</v>
          </cell>
          <cell r="T60" t="e">
            <v>#NAME?</v>
          </cell>
        </row>
        <row r="62">
          <cell r="G62" t="e">
            <v>#NAME?</v>
          </cell>
        </row>
        <row r="63">
          <cell r="G63" t="e">
            <v>#NAME?</v>
          </cell>
        </row>
        <row r="66">
          <cell r="G66" t="e">
            <v>#NAME?</v>
          </cell>
          <cell r="M66" t="e">
            <v>#NAME?</v>
          </cell>
          <cell r="N66" t="e">
            <v>#NAME?</v>
          </cell>
          <cell r="O66" t="e">
            <v>#NAME?</v>
          </cell>
          <cell r="P66" t="e">
            <v>#NAME?</v>
          </cell>
          <cell r="Q66" t="e">
            <v>#NAME?</v>
          </cell>
          <cell r="R66" t="e">
            <v>#NAME?</v>
          </cell>
          <cell r="S66" t="e">
            <v>#NAME?</v>
          </cell>
          <cell r="T66" t="e">
            <v>#NAME?</v>
          </cell>
        </row>
        <row r="68">
          <cell r="G68" t="e">
            <v>#NAME?</v>
          </cell>
        </row>
        <row r="69">
          <cell r="G69" t="e">
            <v>#NAME?</v>
          </cell>
        </row>
        <row r="72">
          <cell r="H72">
            <v>103.90845526522872</v>
          </cell>
          <cell r="Q72">
            <v>0</v>
          </cell>
          <cell r="R72">
            <v>0</v>
          </cell>
          <cell r="S72">
            <v>0</v>
          </cell>
          <cell r="T72">
            <v>0</v>
          </cell>
        </row>
        <row r="74">
          <cell r="G74" t="e">
            <v>#NAME?</v>
          </cell>
        </row>
        <row r="75">
          <cell r="G75" t="e">
            <v>#NAME?</v>
          </cell>
        </row>
        <row r="78">
          <cell r="G78" t="e">
            <v>#NAME?</v>
          </cell>
          <cell r="H78">
            <v>103.90845526522872</v>
          </cell>
          <cell r="I78" t="e">
            <v>#NAME?</v>
          </cell>
          <cell r="J78" t="e">
            <v>#NAME?</v>
          </cell>
          <cell r="K78" t="e">
            <v>#NAME?</v>
          </cell>
          <cell r="L78" t="e">
            <v>#NAME?</v>
          </cell>
          <cell r="M78" t="e">
            <v>#NAME?</v>
          </cell>
          <cell r="N78" t="e">
            <v>#NAME?</v>
          </cell>
          <cell r="O78" t="e">
            <v>#NAME?</v>
          </cell>
          <cell r="P78" t="e">
            <v>#NAME?</v>
          </cell>
          <cell r="Q78" t="e">
            <v>#NAME?</v>
          </cell>
          <cell r="R78" t="e">
            <v>#NAME?</v>
          </cell>
          <cell r="S78" t="e">
            <v>#NAME?</v>
          </cell>
          <cell r="T78" t="e">
            <v>#NAME?</v>
          </cell>
        </row>
        <row r="85">
          <cell r="G85" t="e">
            <v>#NAME?</v>
          </cell>
        </row>
        <row r="86">
          <cell r="G86" t="e">
            <v>#NAME?</v>
          </cell>
          <cell r="H86">
            <v>103.90845526522872</v>
          </cell>
          <cell r="I86" t="e">
            <v>#NAME?</v>
          </cell>
          <cell r="J86" t="e">
            <v>#NAME?</v>
          </cell>
          <cell r="K86" t="e">
            <v>#NAME?</v>
          </cell>
          <cell r="L86" t="e">
            <v>#NAME?</v>
          </cell>
          <cell r="M86" t="str">
            <v>x</v>
          </cell>
          <cell r="N86" t="str">
            <v>x</v>
          </cell>
          <cell r="O86" t="str">
            <v>x</v>
          </cell>
          <cell r="P86" t="str">
            <v>x</v>
          </cell>
          <cell r="Q86" t="str">
            <v>x</v>
          </cell>
          <cell r="R86" t="str">
            <v>x</v>
          </cell>
          <cell r="S86" t="str">
            <v>x</v>
          </cell>
          <cell r="T86" t="str">
            <v>x</v>
          </cell>
          <cell r="U86" t="str">
            <v>x</v>
          </cell>
          <cell r="V86" t="str">
            <v>x</v>
          </cell>
          <cell r="W86" t="str">
            <v>x</v>
          </cell>
          <cell r="X86" t="str">
            <v>x</v>
          </cell>
        </row>
        <row r="89">
          <cell r="G89" t="e">
            <v>#NAME?</v>
          </cell>
          <cell r="H89">
            <v>103.90845526522872</v>
          </cell>
          <cell r="I89" t="e">
            <v>#NAME?</v>
          </cell>
          <cell r="J89" t="e">
            <v>#NAME?</v>
          </cell>
          <cell r="K89" t="e">
            <v>#NAME?</v>
          </cell>
          <cell r="L89" t="e">
            <v>#NAME?</v>
          </cell>
          <cell r="M89" t="e">
            <v>#NAME?</v>
          </cell>
          <cell r="N89" t="e">
            <v>#NAME?</v>
          </cell>
          <cell r="O89" t="e">
            <v>#NAME?</v>
          </cell>
          <cell r="P89" t="e">
            <v>#NAME?</v>
          </cell>
          <cell r="Q89" t="e">
            <v>#NAME?</v>
          </cell>
          <cell r="R89" t="e">
            <v>#NAME?</v>
          </cell>
          <cell r="S89" t="e">
            <v>#NAME?</v>
          </cell>
          <cell r="T89" t="e">
            <v>#NAME?</v>
          </cell>
        </row>
        <row r="92">
          <cell r="G92" t="e">
            <v>#NAME?</v>
          </cell>
        </row>
        <row r="99">
          <cell r="G99" t="e">
            <v>#NAME?</v>
          </cell>
        </row>
        <row r="100">
          <cell r="G100" t="e">
            <v>#NAME?</v>
          </cell>
          <cell r="H100">
            <v>103.90845526522872</v>
          </cell>
          <cell r="I100" t="e">
            <v>#NAME?</v>
          </cell>
          <cell r="J100" t="e">
            <v>#NAME?</v>
          </cell>
          <cell r="K100" t="e">
            <v>#NAME?</v>
          </cell>
          <cell r="L100" t="e">
            <v>#NAME?</v>
          </cell>
          <cell r="M100" t="str">
            <v>x</v>
          </cell>
          <cell r="N100" t="str">
            <v>x</v>
          </cell>
          <cell r="O100" t="str">
            <v>x</v>
          </cell>
          <cell r="P100" t="str">
            <v>x</v>
          </cell>
          <cell r="Q100" t="str">
            <v>x</v>
          </cell>
          <cell r="R100" t="str">
            <v>x</v>
          </cell>
          <cell r="S100" t="str">
            <v>x</v>
          </cell>
          <cell r="T100" t="str">
            <v>x</v>
          </cell>
          <cell r="U100" t="str">
            <v>x</v>
          </cell>
          <cell r="V100" t="str">
            <v>x</v>
          </cell>
          <cell r="W100" t="str">
            <v>x</v>
          </cell>
          <cell r="X100" t="str">
            <v>x</v>
          </cell>
        </row>
      </sheetData>
      <sheetData sheetId="78">
        <row r="7">
          <cell r="E7">
            <v>185</v>
          </cell>
        </row>
      </sheetData>
      <sheetData sheetId="79">
        <row r="7">
          <cell r="C7">
            <v>0</v>
          </cell>
        </row>
      </sheetData>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row r="9">
          <cell r="D9">
            <v>45.26</v>
          </cell>
        </row>
      </sheetData>
      <sheetData sheetId="93">
        <row r="8">
          <cell r="D8">
            <v>5496.2690000000002</v>
          </cell>
        </row>
      </sheetData>
      <sheetData sheetId="94">
        <row r="8">
          <cell r="D8">
            <v>5496.2690000000002</v>
          </cell>
        </row>
      </sheetData>
      <sheetData sheetId="95">
        <row r="8">
          <cell r="D8">
            <v>5496.2690000000002</v>
          </cell>
        </row>
      </sheetData>
      <sheetData sheetId="96">
        <row r="8">
          <cell r="D8">
            <v>5496.2690000000002</v>
          </cell>
        </row>
      </sheetData>
      <sheetData sheetId="97">
        <row r="8">
          <cell r="D8">
            <v>5496.2690000000002</v>
          </cell>
        </row>
      </sheetData>
      <sheetData sheetId="98">
        <row r="8">
          <cell r="D8">
            <v>5496.2690000000002</v>
          </cell>
        </row>
      </sheetData>
      <sheetData sheetId="99">
        <row r="8">
          <cell r="D8">
            <v>5496.2690000000002</v>
          </cell>
        </row>
      </sheetData>
      <sheetData sheetId="100">
        <row r="8">
          <cell r="D8">
            <v>5496.2690000000002</v>
          </cell>
        </row>
      </sheetData>
      <sheetData sheetId="101">
        <row r="8">
          <cell r="D8">
            <v>5496.2690000000002</v>
          </cell>
        </row>
      </sheetData>
      <sheetData sheetId="102">
        <row r="8">
          <cell r="D8">
            <v>5496.2690000000002</v>
          </cell>
        </row>
      </sheetData>
      <sheetData sheetId="103">
        <row r="8">
          <cell r="D8">
            <v>5496.2690000000002</v>
          </cell>
        </row>
      </sheetData>
      <sheetData sheetId="104">
        <row r="8">
          <cell r="D8">
            <v>5496.2690000000002</v>
          </cell>
        </row>
      </sheetData>
      <sheetData sheetId="105">
        <row r="8">
          <cell r="D8">
            <v>5496.2690000000002</v>
          </cell>
        </row>
      </sheetData>
      <sheetData sheetId="106">
        <row r="8">
          <cell r="D8">
            <v>5496.2690000000002</v>
          </cell>
        </row>
      </sheetData>
      <sheetData sheetId="107">
        <row r="8">
          <cell r="D8">
            <v>5496.2690000000002</v>
          </cell>
        </row>
      </sheetData>
      <sheetData sheetId="108">
        <row r="8">
          <cell r="D8">
            <v>5496.2690000000002</v>
          </cell>
        </row>
      </sheetData>
      <sheetData sheetId="109">
        <row r="8">
          <cell r="D8">
            <v>5496.2690000000002</v>
          </cell>
        </row>
      </sheetData>
      <sheetData sheetId="110">
        <row r="8">
          <cell r="D8">
            <v>5496.2690000000002</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6"/>
      <sheetName val="15"/>
      <sheetName val="17.1"/>
      <sheetName val="21.3"/>
      <sheetName val="2.3"/>
      <sheetName val="4"/>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_x0018_O_x0000__x0000__x0000_"/>
      <sheetName val=""/>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на 1 тут"/>
      <sheetName val="HO_hrs"/>
      <sheetName val="ESTI."/>
      <sheetName val="DI-ESTI"/>
      <sheetName val="main gate house"/>
      <sheetName val="см-2 шатурс сети  проект работы"/>
      <sheetName val="бддс_свод"/>
      <sheetName val="прогноз_1"/>
      <sheetName val="Расчет НВВ общий"/>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 val="Info"/>
      <sheetName val="Grouplist"/>
      <sheetName val="Variables"/>
      <sheetName val="GLC_ratios_Jun"/>
      <sheetName val="Исходные данные"/>
      <sheetName val="TECHSHEET"/>
      <sheetName val="ras bs"/>
      <sheetName val="Dimensions"/>
      <sheetName val="Face"/>
      <sheetName val="факт 2018"/>
      <sheetName val="31.08.2004"/>
      <sheetName val="ф-1"/>
      <sheetName val="Main"/>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1(труд-вс)"/>
      <sheetName val="1(труд-во)"/>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Бюджет_6㒴ʍꌠ੘쎨ૡ_x0000_"/>
      <sheetName val="Бюджет_6㒴ʍꌠ੘璘ዥ_x0000_"/>
      <sheetName val="Бюджет_6㒴ʍꌠ੘쎨ૡ"/>
      <sheetName val="Бюджет_6㒴ʍꌠ੘璘ዥ"/>
      <sheetName val="5.2-опер.рас пп"/>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СЦТ"/>
      <sheetName val="2008 -2010"/>
      <sheetName val="Калькуляция кв"/>
      <sheetName val="Лист5"/>
      <sheetName val="2006"/>
      <sheetName val="Расчет системных блоков"/>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Анали_x0001__x0000_蕈Ë"/>
      <sheetName val="_x0008_"/>
      <sheetName val="f4"/>
      <sheetName val="Rev"/>
      <sheetName val="dairy precedents"/>
      <sheetName val="p&amp;l"/>
      <sheetName val="water"/>
      <sheetName val="Инструкции"/>
      <sheetName val="Постовалов-ф"/>
      <sheetName val="промежуточный расчет"/>
      <sheetName val="Setup"/>
      <sheetName val="Generators"/>
      <sheetName val="Transmission"/>
      <sheetName val="Demand"/>
      <sheetName val="Scenarios"/>
      <sheetName val="Flow summary"/>
      <sheetName val="Flows"/>
      <sheetName val="Generator summary"/>
      <sheetName val="PARAMETRES"/>
      <sheetName val="Анали_x0001_"/>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cell r="O11" t="str">
            <v>-</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H31">
            <v>0</v>
          </cell>
          <cell r="L31">
            <v>0</v>
          </cell>
          <cell r="M31" t="e">
            <v>#NAME?</v>
          </cell>
          <cell r="N31">
            <v>0</v>
          </cell>
          <cell r="O31">
            <v>0</v>
          </cell>
          <cell r="P31">
            <v>0</v>
          </cell>
        </row>
        <row r="32">
          <cell r="B32" t="str">
            <v>СЦТ - 2</v>
          </cell>
          <cell r="D32">
            <v>0</v>
          </cell>
          <cell r="E32">
            <v>0</v>
          </cell>
          <cell r="F32">
            <v>0</v>
          </cell>
          <cell r="H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N35">
            <v>0</v>
          </cell>
          <cell r="O35" t="str">
            <v>-</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cell r="O9" t="str">
            <v>-</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cell r="O37" t="str">
            <v>-</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ow r="8">
          <cell r="D8">
            <v>15739</v>
          </cell>
        </row>
      </sheetData>
      <sheetData sheetId="139">
        <row r="2">
          <cell r="A2">
            <v>0</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ow r="2">
          <cell r="A2">
            <v>0</v>
          </cell>
        </row>
      </sheetData>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row r="2">
          <cell r="A2">
            <v>0</v>
          </cell>
        </row>
      </sheetData>
      <sheetData sheetId="673">
        <row r="2">
          <cell r="A2">
            <v>0</v>
          </cell>
        </row>
      </sheetData>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efreshError="1"/>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efreshError="1"/>
      <sheetData sheetId="739" refreshError="1"/>
      <sheetData sheetId="740">
        <row r="2">
          <cell r="A2">
            <v>0</v>
          </cell>
        </row>
      </sheetData>
      <sheetData sheetId="741">
        <row r="2">
          <cell r="A2">
            <v>0</v>
          </cell>
        </row>
      </sheetData>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efreshError="1"/>
      <sheetData sheetId="945" refreshError="1"/>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sheetData sheetId="958"/>
      <sheetData sheetId="959"/>
      <sheetData sheetId="960"/>
      <sheetData sheetId="961"/>
      <sheetData sheetId="962"/>
      <sheetData sheetId="963"/>
      <sheetData sheetId="964"/>
      <sheetData sheetId="965">
        <row r="8">
          <cell r="D8">
            <v>15739</v>
          </cell>
        </row>
      </sheetData>
      <sheetData sheetId="966">
        <row r="8">
          <cell r="D8">
            <v>15739</v>
          </cell>
        </row>
      </sheetData>
      <sheetData sheetId="967">
        <row r="8">
          <cell r="D8">
            <v>15739</v>
          </cell>
        </row>
      </sheetData>
      <sheetData sheetId="968">
        <row r="8">
          <cell r="D8">
            <v>15739</v>
          </cell>
        </row>
      </sheetData>
      <sheetData sheetId="969">
        <row r="8">
          <cell r="D8">
            <v>15739</v>
          </cell>
        </row>
      </sheetData>
      <sheetData sheetId="970">
        <row r="8">
          <cell r="D8">
            <v>15739</v>
          </cell>
        </row>
      </sheetData>
      <sheetData sheetId="971">
        <row r="8">
          <cell r="D8">
            <v>15739</v>
          </cell>
        </row>
      </sheetData>
      <sheetData sheetId="972">
        <row r="8">
          <cell r="D8">
            <v>15739</v>
          </cell>
        </row>
      </sheetData>
      <sheetData sheetId="973">
        <row r="8">
          <cell r="D8">
            <v>15739</v>
          </cell>
        </row>
      </sheetData>
      <sheetData sheetId="974">
        <row r="8">
          <cell r="D8">
            <v>15739</v>
          </cell>
        </row>
      </sheetData>
      <sheetData sheetId="975"/>
      <sheetData sheetId="976">
        <row r="2">
          <cell r="A2">
            <v>0</v>
          </cell>
        </row>
      </sheetData>
      <sheetData sheetId="977">
        <row r="2">
          <cell r="A2">
            <v>0</v>
          </cell>
        </row>
      </sheetData>
      <sheetData sheetId="978">
        <row r="2">
          <cell r="A2">
            <v>0</v>
          </cell>
        </row>
      </sheetData>
      <sheetData sheetId="979"/>
      <sheetData sheetId="980"/>
      <sheetData sheetId="981"/>
      <sheetData sheetId="982"/>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efreshError="1"/>
      <sheetData sheetId="1001" refreshError="1"/>
      <sheetData sheetId="1002" refreshError="1"/>
      <sheetData sheetId="1003" refreshError="1"/>
      <sheetData sheetId="1004" refreshError="1"/>
      <sheetData sheetId="1005" refreshError="1"/>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refreshError="1"/>
      <sheetData sheetId="1025"/>
      <sheetData sheetId="1026"/>
      <sheetData sheetId="1027" refreshError="1"/>
      <sheetData sheetId="1028" refreshError="1"/>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row r="8">
          <cell r="D8">
            <v>15739</v>
          </cell>
        </row>
      </sheetData>
      <sheetData sheetId="1054">
        <row r="8">
          <cell r="D8">
            <v>15739</v>
          </cell>
        </row>
      </sheetData>
      <sheetData sheetId="1055">
        <row r="8">
          <cell r="D8">
            <v>15739</v>
          </cell>
        </row>
      </sheetData>
      <sheetData sheetId="1056">
        <row r="8">
          <cell r="D8">
            <v>15739</v>
          </cell>
        </row>
      </sheetData>
      <sheetData sheetId="1057">
        <row r="8">
          <cell r="D8">
            <v>15739</v>
          </cell>
        </row>
      </sheetData>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8">
          <cell r="D8">
            <v>15739</v>
          </cell>
        </row>
      </sheetData>
      <sheetData sheetId="1079">
        <row r="8">
          <cell r="D8">
            <v>15739</v>
          </cell>
        </row>
      </sheetData>
      <sheetData sheetId="1080">
        <row r="8">
          <cell r="D8">
            <v>15739</v>
          </cell>
        </row>
      </sheetData>
      <sheetData sheetId="1081">
        <row r="8">
          <cell r="D8">
            <v>15739</v>
          </cell>
        </row>
      </sheetData>
      <sheetData sheetId="1082">
        <row r="8">
          <cell r="D8">
            <v>15739</v>
          </cell>
        </row>
      </sheetData>
      <sheetData sheetId="1083">
        <row r="8">
          <cell r="D8">
            <v>15739</v>
          </cell>
        </row>
      </sheetData>
      <sheetData sheetId="1084">
        <row r="8">
          <cell r="D8">
            <v>15739</v>
          </cell>
        </row>
      </sheetData>
      <sheetData sheetId="1085">
        <row r="8">
          <cell r="D8">
            <v>15739</v>
          </cell>
        </row>
      </sheetData>
      <sheetData sheetId="1086">
        <row r="8">
          <cell r="D8">
            <v>15739</v>
          </cell>
        </row>
      </sheetData>
      <sheetData sheetId="1087">
        <row r="8">
          <cell r="D8">
            <v>15739</v>
          </cell>
        </row>
      </sheetData>
      <sheetData sheetId="1088">
        <row r="8">
          <cell r="D8">
            <v>15739</v>
          </cell>
        </row>
      </sheetData>
      <sheetData sheetId="1089">
        <row r="8">
          <cell r="D8">
            <v>15739</v>
          </cell>
        </row>
      </sheetData>
      <sheetData sheetId="1090">
        <row r="8">
          <cell r="D8">
            <v>15739</v>
          </cell>
        </row>
      </sheetData>
      <sheetData sheetId="1091">
        <row r="8">
          <cell r="D8">
            <v>15739</v>
          </cell>
        </row>
      </sheetData>
      <sheetData sheetId="1092">
        <row r="8">
          <cell r="D8">
            <v>15739</v>
          </cell>
        </row>
      </sheetData>
      <sheetData sheetId="1093">
        <row r="8">
          <cell r="D8">
            <v>15739</v>
          </cell>
        </row>
      </sheetData>
      <sheetData sheetId="1094">
        <row r="8">
          <cell r="D8">
            <v>15739</v>
          </cell>
        </row>
      </sheetData>
      <sheetData sheetId="1095">
        <row r="8">
          <cell r="D8">
            <v>15739</v>
          </cell>
        </row>
      </sheetData>
      <sheetData sheetId="1096">
        <row r="8">
          <cell r="D8">
            <v>15739</v>
          </cell>
        </row>
      </sheetData>
      <sheetData sheetId="1097">
        <row r="8">
          <cell r="D8">
            <v>15739</v>
          </cell>
        </row>
      </sheetData>
      <sheetData sheetId="1098">
        <row r="8">
          <cell r="D8">
            <v>15739</v>
          </cell>
        </row>
      </sheetData>
      <sheetData sheetId="1099">
        <row r="8">
          <cell r="D8">
            <v>15739</v>
          </cell>
        </row>
      </sheetData>
      <sheetData sheetId="1100">
        <row r="8">
          <cell r="D8">
            <v>15739</v>
          </cell>
        </row>
      </sheetData>
      <sheetData sheetId="1101">
        <row r="8">
          <cell r="D8">
            <v>15739</v>
          </cell>
        </row>
      </sheetData>
      <sheetData sheetId="1102">
        <row r="8">
          <cell r="D8">
            <v>15739</v>
          </cell>
        </row>
      </sheetData>
      <sheetData sheetId="1103">
        <row r="8">
          <cell r="D8">
            <v>15739</v>
          </cell>
        </row>
      </sheetData>
      <sheetData sheetId="1104">
        <row r="8">
          <cell r="D8">
            <v>15739</v>
          </cell>
        </row>
      </sheetData>
      <sheetData sheetId="1105">
        <row r="8">
          <cell r="D8">
            <v>15739</v>
          </cell>
        </row>
      </sheetData>
      <sheetData sheetId="1106">
        <row r="8">
          <cell r="D8">
            <v>15739</v>
          </cell>
        </row>
      </sheetData>
      <sheetData sheetId="1107">
        <row r="8">
          <cell r="D8">
            <v>15739</v>
          </cell>
        </row>
      </sheetData>
      <sheetData sheetId="1108">
        <row r="8">
          <cell r="D8">
            <v>15739</v>
          </cell>
        </row>
      </sheetData>
      <sheetData sheetId="1109">
        <row r="8">
          <cell r="D8">
            <v>15739</v>
          </cell>
        </row>
      </sheetData>
      <sheetData sheetId="1110">
        <row r="8">
          <cell r="D8">
            <v>15739</v>
          </cell>
        </row>
      </sheetData>
      <sheetData sheetId="1111">
        <row r="8">
          <cell r="D8">
            <v>15739</v>
          </cell>
        </row>
      </sheetData>
      <sheetData sheetId="1112">
        <row r="8">
          <cell r="D8">
            <v>15739</v>
          </cell>
        </row>
      </sheetData>
      <sheetData sheetId="1113">
        <row r="8">
          <cell r="D8">
            <v>15739</v>
          </cell>
        </row>
      </sheetData>
      <sheetData sheetId="1114">
        <row r="8">
          <cell r="D8">
            <v>15739</v>
          </cell>
        </row>
      </sheetData>
      <sheetData sheetId="1115">
        <row r="8">
          <cell r="D8">
            <v>15739</v>
          </cell>
        </row>
      </sheetData>
      <sheetData sheetId="1116"/>
      <sheetData sheetId="1117"/>
      <sheetData sheetId="1118">
        <row r="8">
          <cell r="D8">
            <v>15739</v>
          </cell>
        </row>
      </sheetData>
      <sheetData sheetId="1119">
        <row r="8">
          <cell r="D8">
            <v>15739</v>
          </cell>
        </row>
      </sheetData>
      <sheetData sheetId="1120"/>
      <sheetData sheetId="1121"/>
      <sheetData sheetId="1122"/>
      <sheetData sheetId="1123"/>
      <sheetData sheetId="1124"/>
      <sheetData sheetId="1125">
        <row r="2">
          <cell r="A2">
            <v>0</v>
          </cell>
        </row>
      </sheetData>
      <sheetData sheetId="1126"/>
      <sheetData sheetId="1127"/>
      <sheetData sheetId="1128">
        <row r="2">
          <cell r="A2">
            <v>0</v>
          </cell>
        </row>
      </sheetData>
      <sheetData sheetId="1129"/>
      <sheetData sheetId="1130">
        <row r="2">
          <cell r="A2">
            <v>0</v>
          </cell>
        </row>
      </sheetData>
      <sheetData sheetId="1131">
        <row r="2">
          <cell r="A2">
            <v>0</v>
          </cell>
        </row>
      </sheetData>
      <sheetData sheetId="1132">
        <row r="2">
          <cell r="A2">
            <v>0</v>
          </cell>
        </row>
      </sheetData>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row r="2">
          <cell r="A2">
            <v>0</v>
          </cell>
        </row>
      </sheetData>
      <sheetData sheetId="1161">
        <row r="2">
          <cell r="A2">
            <v>0</v>
          </cell>
        </row>
      </sheetData>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row r="8">
          <cell r="D8">
            <v>15739</v>
          </cell>
        </row>
      </sheetData>
      <sheetData sheetId="1245">
        <row r="8">
          <cell r="D8">
            <v>15739</v>
          </cell>
        </row>
      </sheetData>
      <sheetData sheetId="1246">
        <row r="8">
          <cell r="D8">
            <v>15739</v>
          </cell>
        </row>
      </sheetData>
      <sheetData sheetId="1247">
        <row r="8">
          <cell r="D8">
            <v>15739</v>
          </cell>
        </row>
      </sheetData>
      <sheetData sheetId="1248">
        <row r="8">
          <cell r="D8">
            <v>15739</v>
          </cell>
        </row>
      </sheetData>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ow r="8">
          <cell r="D8">
            <v>15739</v>
          </cell>
        </row>
      </sheetData>
      <sheetData sheetId="1270">
        <row r="8">
          <cell r="D8">
            <v>15739</v>
          </cell>
        </row>
      </sheetData>
      <sheetData sheetId="1271">
        <row r="8">
          <cell r="D8">
            <v>15739</v>
          </cell>
        </row>
      </sheetData>
      <sheetData sheetId="1272">
        <row r="8">
          <cell r="D8">
            <v>15739</v>
          </cell>
        </row>
      </sheetData>
      <sheetData sheetId="1273">
        <row r="8">
          <cell r="D8">
            <v>15739</v>
          </cell>
        </row>
      </sheetData>
      <sheetData sheetId="1274">
        <row r="8">
          <cell r="D8">
            <v>15739</v>
          </cell>
        </row>
      </sheetData>
      <sheetData sheetId="1275">
        <row r="8">
          <cell r="D8">
            <v>15739</v>
          </cell>
        </row>
      </sheetData>
      <sheetData sheetId="1276">
        <row r="8">
          <cell r="D8">
            <v>15739</v>
          </cell>
        </row>
      </sheetData>
      <sheetData sheetId="1277">
        <row r="8">
          <cell r="D8">
            <v>15739</v>
          </cell>
        </row>
      </sheetData>
      <sheetData sheetId="1278">
        <row r="8">
          <cell r="D8">
            <v>15739</v>
          </cell>
        </row>
      </sheetData>
      <sheetData sheetId="1279">
        <row r="8">
          <cell r="D8">
            <v>15739</v>
          </cell>
        </row>
      </sheetData>
      <sheetData sheetId="1280">
        <row r="8">
          <cell r="D8">
            <v>15739</v>
          </cell>
        </row>
      </sheetData>
      <sheetData sheetId="1281">
        <row r="8">
          <cell r="D8">
            <v>15739</v>
          </cell>
        </row>
      </sheetData>
      <sheetData sheetId="1282">
        <row r="8">
          <cell r="D8">
            <v>15739</v>
          </cell>
        </row>
      </sheetData>
      <sheetData sheetId="1283">
        <row r="8">
          <cell r="D8">
            <v>15739</v>
          </cell>
        </row>
      </sheetData>
      <sheetData sheetId="1284">
        <row r="8">
          <cell r="D8">
            <v>15739</v>
          </cell>
        </row>
      </sheetData>
      <sheetData sheetId="1285">
        <row r="8">
          <cell r="D8">
            <v>15739</v>
          </cell>
        </row>
      </sheetData>
      <sheetData sheetId="1286">
        <row r="8">
          <cell r="D8">
            <v>15739</v>
          </cell>
        </row>
      </sheetData>
      <sheetData sheetId="1287">
        <row r="8">
          <cell r="D8">
            <v>15739</v>
          </cell>
        </row>
      </sheetData>
      <sheetData sheetId="1288">
        <row r="8">
          <cell r="D8">
            <v>15739</v>
          </cell>
        </row>
      </sheetData>
      <sheetData sheetId="1289">
        <row r="8">
          <cell r="D8">
            <v>15739</v>
          </cell>
        </row>
      </sheetData>
      <sheetData sheetId="1290">
        <row r="8">
          <cell r="D8">
            <v>15739</v>
          </cell>
        </row>
      </sheetData>
      <sheetData sheetId="1291">
        <row r="8">
          <cell r="D8">
            <v>15739</v>
          </cell>
        </row>
      </sheetData>
      <sheetData sheetId="1292">
        <row r="8">
          <cell r="D8">
            <v>15739</v>
          </cell>
        </row>
      </sheetData>
      <sheetData sheetId="1293">
        <row r="8">
          <cell r="D8">
            <v>15739</v>
          </cell>
        </row>
      </sheetData>
      <sheetData sheetId="1294">
        <row r="8">
          <cell r="D8">
            <v>15739</v>
          </cell>
        </row>
      </sheetData>
      <sheetData sheetId="1295">
        <row r="8">
          <cell r="D8">
            <v>15739</v>
          </cell>
        </row>
      </sheetData>
      <sheetData sheetId="1296">
        <row r="8">
          <cell r="D8">
            <v>15739</v>
          </cell>
        </row>
      </sheetData>
      <sheetData sheetId="1297">
        <row r="8">
          <cell r="D8">
            <v>15739</v>
          </cell>
        </row>
      </sheetData>
      <sheetData sheetId="1298">
        <row r="8">
          <cell r="D8">
            <v>15739</v>
          </cell>
        </row>
      </sheetData>
      <sheetData sheetId="1299">
        <row r="8">
          <cell r="D8">
            <v>15739</v>
          </cell>
        </row>
      </sheetData>
      <sheetData sheetId="1300">
        <row r="8">
          <cell r="D8">
            <v>15739</v>
          </cell>
        </row>
      </sheetData>
      <sheetData sheetId="1301">
        <row r="8">
          <cell r="D8">
            <v>15739</v>
          </cell>
        </row>
      </sheetData>
      <sheetData sheetId="1302">
        <row r="8">
          <cell r="D8">
            <v>15739</v>
          </cell>
        </row>
      </sheetData>
      <sheetData sheetId="1303">
        <row r="8">
          <cell r="D8">
            <v>15739</v>
          </cell>
        </row>
      </sheetData>
      <sheetData sheetId="1304">
        <row r="8">
          <cell r="D8">
            <v>15739</v>
          </cell>
        </row>
      </sheetData>
      <sheetData sheetId="1305">
        <row r="8">
          <cell r="D8">
            <v>15739</v>
          </cell>
        </row>
      </sheetData>
      <sheetData sheetId="1306">
        <row r="8">
          <cell r="D8">
            <v>15739</v>
          </cell>
        </row>
      </sheetData>
      <sheetData sheetId="1307"/>
      <sheetData sheetId="1308"/>
      <sheetData sheetId="1309">
        <row r="8">
          <cell r="D8">
            <v>15739</v>
          </cell>
        </row>
      </sheetData>
      <sheetData sheetId="1310">
        <row r="8">
          <cell r="D8">
            <v>15739</v>
          </cell>
        </row>
      </sheetData>
      <sheetData sheetId="1311"/>
      <sheetData sheetId="1312"/>
      <sheetData sheetId="1313"/>
      <sheetData sheetId="1314"/>
      <sheetData sheetId="1315"/>
      <sheetData sheetId="1316">
        <row r="2">
          <cell r="A2">
            <v>0</v>
          </cell>
        </row>
      </sheetData>
      <sheetData sheetId="1317"/>
      <sheetData sheetId="1318"/>
      <sheetData sheetId="1319">
        <row r="2">
          <cell r="A2">
            <v>0</v>
          </cell>
        </row>
      </sheetData>
      <sheetData sheetId="1320">
        <row r="2">
          <cell r="A2">
            <v>0</v>
          </cell>
        </row>
      </sheetData>
      <sheetData sheetId="1321">
        <row r="2">
          <cell r="A2">
            <v>0</v>
          </cell>
        </row>
      </sheetData>
      <sheetData sheetId="1322">
        <row r="2">
          <cell r="A2">
            <v>0</v>
          </cell>
        </row>
      </sheetData>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row r="2">
          <cell r="A2">
            <v>0</v>
          </cell>
        </row>
      </sheetData>
      <sheetData sheetId="1351">
        <row r="2">
          <cell r="A2">
            <v>0</v>
          </cell>
        </row>
      </sheetData>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row r="8">
          <cell r="D8">
            <v>15739</v>
          </cell>
        </row>
      </sheetData>
      <sheetData sheetId="1429">
        <row r="8">
          <cell r="D8">
            <v>15739</v>
          </cell>
        </row>
      </sheetData>
      <sheetData sheetId="1430">
        <row r="8">
          <cell r="D8">
            <v>15739</v>
          </cell>
        </row>
      </sheetData>
      <sheetData sheetId="1431">
        <row r="8">
          <cell r="D8">
            <v>15739</v>
          </cell>
        </row>
      </sheetData>
      <sheetData sheetId="1432">
        <row r="8">
          <cell r="D8">
            <v>15739</v>
          </cell>
        </row>
      </sheetData>
      <sheetData sheetId="1433">
        <row r="8">
          <cell r="D8">
            <v>15739</v>
          </cell>
        </row>
      </sheetData>
      <sheetData sheetId="1434">
        <row r="8">
          <cell r="D8">
            <v>15739</v>
          </cell>
        </row>
      </sheetData>
      <sheetData sheetId="1435">
        <row r="8">
          <cell r="D8">
            <v>15739</v>
          </cell>
        </row>
      </sheetData>
      <sheetData sheetId="1436">
        <row r="8">
          <cell r="D8">
            <v>15739</v>
          </cell>
        </row>
      </sheetData>
      <sheetData sheetId="1437">
        <row r="8">
          <cell r="D8">
            <v>15739</v>
          </cell>
        </row>
      </sheetData>
      <sheetData sheetId="1438"/>
      <sheetData sheetId="1439">
        <row r="2">
          <cell r="A2">
            <v>0</v>
          </cell>
        </row>
      </sheetData>
      <sheetData sheetId="1440">
        <row r="2">
          <cell r="A2">
            <v>0</v>
          </cell>
        </row>
      </sheetData>
      <sheetData sheetId="1441">
        <row r="2">
          <cell r="A2">
            <v>0</v>
          </cell>
        </row>
      </sheetData>
      <sheetData sheetId="1442"/>
      <sheetData sheetId="1443"/>
      <sheetData sheetId="1444"/>
      <sheetData sheetId="1445"/>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row r="8">
          <cell r="D8">
            <v>15739</v>
          </cell>
        </row>
      </sheetData>
      <sheetData sheetId="1488">
        <row r="8">
          <cell r="D8">
            <v>15739</v>
          </cell>
        </row>
      </sheetData>
      <sheetData sheetId="1489">
        <row r="8">
          <cell r="D8">
            <v>15739</v>
          </cell>
        </row>
      </sheetData>
      <sheetData sheetId="1490">
        <row r="8">
          <cell r="D8">
            <v>15739</v>
          </cell>
        </row>
      </sheetData>
      <sheetData sheetId="1491">
        <row r="8">
          <cell r="D8">
            <v>15739</v>
          </cell>
        </row>
      </sheetData>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row r="8">
          <cell r="D8">
            <v>15739</v>
          </cell>
        </row>
      </sheetData>
      <sheetData sheetId="1513">
        <row r="8">
          <cell r="D8">
            <v>15739</v>
          </cell>
        </row>
      </sheetData>
      <sheetData sheetId="1514">
        <row r="8">
          <cell r="D8">
            <v>15739</v>
          </cell>
        </row>
      </sheetData>
      <sheetData sheetId="1515">
        <row r="8">
          <cell r="D8">
            <v>15739</v>
          </cell>
        </row>
      </sheetData>
      <sheetData sheetId="1516">
        <row r="8">
          <cell r="D8">
            <v>15739</v>
          </cell>
        </row>
      </sheetData>
      <sheetData sheetId="1517">
        <row r="8">
          <cell r="D8">
            <v>15739</v>
          </cell>
        </row>
      </sheetData>
      <sheetData sheetId="1518">
        <row r="8">
          <cell r="D8">
            <v>15739</v>
          </cell>
        </row>
      </sheetData>
      <sheetData sheetId="1519">
        <row r="8">
          <cell r="D8">
            <v>15739</v>
          </cell>
        </row>
      </sheetData>
      <sheetData sheetId="1520">
        <row r="8">
          <cell r="D8">
            <v>15739</v>
          </cell>
        </row>
      </sheetData>
      <sheetData sheetId="1521">
        <row r="8">
          <cell r="D8">
            <v>15739</v>
          </cell>
        </row>
      </sheetData>
      <sheetData sheetId="1522">
        <row r="8">
          <cell r="D8">
            <v>15739</v>
          </cell>
        </row>
      </sheetData>
      <sheetData sheetId="1523">
        <row r="8">
          <cell r="D8">
            <v>15739</v>
          </cell>
        </row>
      </sheetData>
      <sheetData sheetId="1524">
        <row r="8">
          <cell r="D8">
            <v>15739</v>
          </cell>
        </row>
      </sheetData>
      <sheetData sheetId="1525">
        <row r="8">
          <cell r="D8">
            <v>15739</v>
          </cell>
        </row>
      </sheetData>
      <sheetData sheetId="1526">
        <row r="8">
          <cell r="D8">
            <v>15739</v>
          </cell>
        </row>
      </sheetData>
      <sheetData sheetId="1527">
        <row r="8">
          <cell r="D8">
            <v>15739</v>
          </cell>
        </row>
      </sheetData>
      <sheetData sheetId="1528">
        <row r="8">
          <cell r="D8">
            <v>15739</v>
          </cell>
        </row>
      </sheetData>
      <sheetData sheetId="1529">
        <row r="8">
          <cell r="D8">
            <v>15739</v>
          </cell>
        </row>
      </sheetData>
      <sheetData sheetId="1530">
        <row r="8">
          <cell r="D8">
            <v>15739</v>
          </cell>
        </row>
      </sheetData>
      <sheetData sheetId="1531">
        <row r="8">
          <cell r="D8">
            <v>15739</v>
          </cell>
        </row>
      </sheetData>
      <sheetData sheetId="1532">
        <row r="8">
          <cell r="D8">
            <v>15739</v>
          </cell>
        </row>
      </sheetData>
      <sheetData sheetId="1533">
        <row r="8">
          <cell r="D8">
            <v>15739</v>
          </cell>
        </row>
      </sheetData>
      <sheetData sheetId="1534">
        <row r="8">
          <cell r="D8">
            <v>15739</v>
          </cell>
        </row>
      </sheetData>
      <sheetData sheetId="1535">
        <row r="8">
          <cell r="D8">
            <v>15739</v>
          </cell>
        </row>
      </sheetData>
      <sheetData sheetId="1536">
        <row r="8">
          <cell r="D8">
            <v>15739</v>
          </cell>
        </row>
      </sheetData>
      <sheetData sheetId="1537">
        <row r="8">
          <cell r="D8">
            <v>15739</v>
          </cell>
        </row>
      </sheetData>
      <sheetData sheetId="1538">
        <row r="8">
          <cell r="D8">
            <v>15739</v>
          </cell>
        </row>
      </sheetData>
      <sheetData sheetId="1539">
        <row r="8">
          <cell r="D8">
            <v>15739</v>
          </cell>
        </row>
      </sheetData>
      <sheetData sheetId="1540">
        <row r="8">
          <cell r="D8">
            <v>15739</v>
          </cell>
        </row>
      </sheetData>
      <sheetData sheetId="1541">
        <row r="8">
          <cell r="D8">
            <v>15739</v>
          </cell>
        </row>
      </sheetData>
      <sheetData sheetId="1542">
        <row r="8">
          <cell r="D8">
            <v>15739</v>
          </cell>
        </row>
      </sheetData>
      <sheetData sheetId="1543">
        <row r="8">
          <cell r="D8">
            <v>15739</v>
          </cell>
        </row>
      </sheetData>
      <sheetData sheetId="1544">
        <row r="8">
          <cell r="D8">
            <v>15739</v>
          </cell>
        </row>
      </sheetData>
      <sheetData sheetId="1545">
        <row r="8">
          <cell r="D8">
            <v>15739</v>
          </cell>
        </row>
      </sheetData>
      <sheetData sheetId="1546">
        <row r="8">
          <cell r="D8">
            <v>15739</v>
          </cell>
        </row>
      </sheetData>
      <sheetData sheetId="1547">
        <row r="8">
          <cell r="D8">
            <v>15739</v>
          </cell>
        </row>
      </sheetData>
      <sheetData sheetId="1548">
        <row r="8">
          <cell r="D8">
            <v>15739</v>
          </cell>
        </row>
      </sheetData>
      <sheetData sheetId="1549">
        <row r="8">
          <cell r="D8">
            <v>15739</v>
          </cell>
        </row>
      </sheetData>
      <sheetData sheetId="1550"/>
      <sheetData sheetId="1551"/>
      <sheetData sheetId="1552">
        <row r="8">
          <cell r="D8">
            <v>15739</v>
          </cell>
        </row>
      </sheetData>
      <sheetData sheetId="1553">
        <row r="8">
          <cell r="D8">
            <v>15739</v>
          </cell>
        </row>
      </sheetData>
      <sheetData sheetId="1554"/>
      <sheetData sheetId="1555"/>
      <sheetData sheetId="1556"/>
      <sheetData sheetId="1557"/>
      <sheetData sheetId="1558"/>
      <sheetData sheetId="1559">
        <row r="2">
          <cell r="A2">
            <v>0</v>
          </cell>
        </row>
      </sheetData>
      <sheetData sheetId="1560"/>
      <sheetData sheetId="1561"/>
      <sheetData sheetId="1562">
        <row r="2">
          <cell r="A2">
            <v>0</v>
          </cell>
        </row>
      </sheetData>
      <sheetData sheetId="1563">
        <row r="2">
          <cell r="A2">
            <v>0</v>
          </cell>
        </row>
      </sheetData>
      <sheetData sheetId="1564">
        <row r="2">
          <cell r="A2">
            <v>0</v>
          </cell>
        </row>
      </sheetData>
      <sheetData sheetId="1565">
        <row r="2">
          <cell r="A2">
            <v>0</v>
          </cell>
        </row>
      </sheetData>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row r="2">
          <cell r="A2">
            <v>0</v>
          </cell>
        </row>
      </sheetData>
      <sheetData sheetId="1594">
        <row r="2">
          <cell r="A2">
            <v>0</v>
          </cell>
        </row>
      </sheetData>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row r="8">
          <cell r="D8">
            <v>15739</v>
          </cell>
        </row>
      </sheetData>
      <sheetData sheetId="1672">
        <row r="8">
          <cell r="D8">
            <v>15739</v>
          </cell>
        </row>
      </sheetData>
      <sheetData sheetId="1673">
        <row r="8">
          <cell r="D8">
            <v>15739</v>
          </cell>
        </row>
      </sheetData>
      <sheetData sheetId="1674">
        <row r="8">
          <cell r="D8">
            <v>15739</v>
          </cell>
        </row>
      </sheetData>
      <sheetData sheetId="1675">
        <row r="8">
          <cell r="D8">
            <v>15739</v>
          </cell>
        </row>
      </sheetData>
      <sheetData sheetId="1676">
        <row r="8">
          <cell r="D8">
            <v>15739</v>
          </cell>
        </row>
      </sheetData>
      <sheetData sheetId="1677">
        <row r="8">
          <cell r="D8">
            <v>15739</v>
          </cell>
        </row>
      </sheetData>
      <sheetData sheetId="1678">
        <row r="8">
          <cell r="D8">
            <v>15739</v>
          </cell>
        </row>
      </sheetData>
      <sheetData sheetId="1679">
        <row r="8">
          <cell r="D8">
            <v>15739</v>
          </cell>
        </row>
      </sheetData>
      <sheetData sheetId="1680">
        <row r="8">
          <cell r="D8">
            <v>15739</v>
          </cell>
        </row>
      </sheetData>
      <sheetData sheetId="1681"/>
      <sheetData sheetId="1682">
        <row r="2">
          <cell r="A2">
            <v>0</v>
          </cell>
        </row>
      </sheetData>
      <sheetData sheetId="1683">
        <row r="2">
          <cell r="A2">
            <v>0</v>
          </cell>
        </row>
      </sheetData>
      <sheetData sheetId="1684">
        <row r="2">
          <cell r="A2">
            <v>0</v>
          </cell>
        </row>
      </sheetData>
      <sheetData sheetId="1685"/>
      <sheetData sheetId="1686"/>
      <sheetData sheetId="1687"/>
      <sheetData sheetId="1688"/>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row r="8">
          <cell r="D8">
            <v>15739</v>
          </cell>
        </row>
      </sheetData>
      <sheetData sheetId="1731">
        <row r="8">
          <cell r="D8">
            <v>15739</v>
          </cell>
        </row>
      </sheetData>
      <sheetData sheetId="1732">
        <row r="8">
          <cell r="D8">
            <v>15739</v>
          </cell>
        </row>
      </sheetData>
      <sheetData sheetId="1733">
        <row r="8">
          <cell r="D8">
            <v>15739</v>
          </cell>
        </row>
      </sheetData>
      <sheetData sheetId="1734">
        <row r="8">
          <cell r="D8">
            <v>15739</v>
          </cell>
        </row>
      </sheetData>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row r="8">
          <cell r="D8">
            <v>15739</v>
          </cell>
        </row>
      </sheetData>
      <sheetData sheetId="1756">
        <row r="8">
          <cell r="D8">
            <v>15739</v>
          </cell>
        </row>
      </sheetData>
      <sheetData sheetId="1757">
        <row r="8">
          <cell r="D8">
            <v>15739</v>
          </cell>
        </row>
      </sheetData>
      <sheetData sheetId="1758">
        <row r="8">
          <cell r="D8">
            <v>15739</v>
          </cell>
        </row>
      </sheetData>
      <sheetData sheetId="1759">
        <row r="8">
          <cell r="D8">
            <v>15739</v>
          </cell>
        </row>
      </sheetData>
      <sheetData sheetId="1760">
        <row r="8">
          <cell r="D8">
            <v>15739</v>
          </cell>
        </row>
      </sheetData>
      <sheetData sheetId="1761">
        <row r="8">
          <cell r="D8">
            <v>15739</v>
          </cell>
        </row>
      </sheetData>
      <sheetData sheetId="1762">
        <row r="8">
          <cell r="D8">
            <v>15739</v>
          </cell>
        </row>
      </sheetData>
      <sheetData sheetId="1763">
        <row r="8">
          <cell r="D8">
            <v>15739</v>
          </cell>
        </row>
      </sheetData>
      <sheetData sheetId="1764">
        <row r="8">
          <cell r="D8">
            <v>15739</v>
          </cell>
        </row>
      </sheetData>
      <sheetData sheetId="1765">
        <row r="8">
          <cell r="D8">
            <v>15739</v>
          </cell>
        </row>
      </sheetData>
      <sheetData sheetId="1766">
        <row r="8">
          <cell r="D8">
            <v>15739</v>
          </cell>
        </row>
      </sheetData>
      <sheetData sheetId="1767">
        <row r="8">
          <cell r="D8">
            <v>15739</v>
          </cell>
        </row>
      </sheetData>
      <sheetData sheetId="1768">
        <row r="8">
          <cell r="D8">
            <v>15739</v>
          </cell>
        </row>
      </sheetData>
      <sheetData sheetId="1769">
        <row r="8">
          <cell r="D8">
            <v>15739</v>
          </cell>
        </row>
      </sheetData>
      <sheetData sheetId="1770">
        <row r="8">
          <cell r="D8">
            <v>15739</v>
          </cell>
        </row>
      </sheetData>
      <sheetData sheetId="1771">
        <row r="8">
          <cell r="D8">
            <v>15739</v>
          </cell>
        </row>
      </sheetData>
      <sheetData sheetId="1772">
        <row r="8">
          <cell r="D8">
            <v>15739</v>
          </cell>
        </row>
      </sheetData>
      <sheetData sheetId="1773">
        <row r="8">
          <cell r="D8">
            <v>15739</v>
          </cell>
        </row>
      </sheetData>
      <sheetData sheetId="1774">
        <row r="8">
          <cell r="D8">
            <v>15739</v>
          </cell>
        </row>
      </sheetData>
      <sheetData sheetId="1775">
        <row r="8">
          <cell r="D8">
            <v>15739</v>
          </cell>
        </row>
      </sheetData>
      <sheetData sheetId="1776">
        <row r="8">
          <cell r="D8">
            <v>15739</v>
          </cell>
        </row>
      </sheetData>
      <sheetData sheetId="1777">
        <row r="8">
          <cell r="D8">
            <v>15739</v>
          </cell>
        </row>
      </sheetData>
      <sheetData sheetId="1778">
        <row r="8">
          <cell r="D8">
            <v>15739</v>
          </cell>
        </row>
      </sheetData>
      <sheetData sheetId="1779">
        <row r="8">
          <cell r="D8">
            <v>15739</v>
          </cell>
        </row>
      </sheetData>
      <sheetData sheetId="1780">
        <row r="8">
          <cell r="D8">
            <v>15739</v>
          </cell>
        </row>
      </sheetData>
      <sheetData sheetId="1781">
        <row r="8">
          <cell r="D8">
            <v>15739</v>
          </cell>
        </row>
      </sheetData>
      <sheetData sheetId="1782">
        <row r="8">
          <cell r="D8">
            <v>15739</v>
          </cell>
        </row>
      </sheetData>
      <sheetData sheetId="1783">
        <row r="8">
          <cell r="D8">
            <v>15739</v>
          </cell>
        </row>
      </sheetData>
      <sheetData sheetId="1784">
        <row r="8">
          <cell r="D8">
            <v>15739</v>
          </cell>
        </row>
      </sheetData>
      <sheetData sheetId="1785">
        <row r="8">
          <cell r="D8">
            <v>15739</v>
          </cell>
        </row>
      </sheetData>
      <sheetData sheetId="1786">
        <row r="8">
          <cell r="D8">
            <v>15739</v>
          </cell>
        </row>
      </sheetData>
      <sheetData sheetId="1787">
        <row r="8">
          <cell r="D8">
            <v>15739</v>
          </cell>
        </row>
      </sheetData>
      <sheetData sheetId="1788">
        <row r="8">
          <cell r="D8">
            <v>15739</v>
          </cell>
        </row>
      </sheetData>
      <sheetData sheetId="1789">
        <row r="8">
          <cell r="D8">
            <v>15739</v>
          </cell>
        </row>
      </sheetData>
      <sheetData sheetId="1790">
        <row r="8">
          <cell r="D8">
            <v>15739</v>
          </cell>
        </row>
      </sheetData>
      <sheetData sheetId="1791">
        <row r="8">
          <cell r="D8">
            <v>15739</v>
          </cell>
        </row>
      </sheetData>
      <sheetData sheetId="1792">
        <row r="8">
          <cell r="D8">
            <v>15739</v>
          </cell>
        </row>
      </sheetData>
      <sheetData sheetId="1793"/>
      <sheetData sheetId="1794"/>
      <sheetData sheetId="1795">
        <row r="8">
          <cell r="D8">
            <v>15739</v>
          </cell>
        </row>
      </sheetData>
      <sheetData sheetId="1796">
        <row r="8">
          <cell r="D8">
            <v>15739</v>
          </cell>
        </row>
      </sheetData>
      <sheetData sheetId="1797"/>
      <sheetData sheetId="1798"/>
      <sheetData sheetId="1799"/>
      <sheetData sheetId="1800"/>
      <sheetData sheetId="1801"/>
      <sheetData sheetId="1802">
        <row r="2">
          <cell r="A2">
            <v>0</v>
          </cell>
        </row>
      </sheetData>
      <sheetData sheetId="1803"/>
      <sheetData sheetId="1804"/>
      <sheetData sheetId="1805">
        <row r="2">
          <cell r="A2">
            <v>0</v>
          </cell>
        </row>
      </sheetData>
      <sheetData sheetId="1806">
        <row r="2">
          <cell r="A2">
            <v>0</v>
          </cell>
        </row>
      </sheetData>
      <sheetData sheetId="1807">
        <row r="2">
          <cell r="A2">
            <v>0</v>
          </cell>
        </row>
      </sheetData>
      <sheetData sheetId="1808">
        <row r="2">
          <cell r="A2">
            <v>0</v>
          </cell>
        </row>
      </sheetData>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row r="2">
          <cell r="A2">
            <v>0</v>
          </cell>
        </row>
      </sheetData>
      <sheetData sheetId="1837">
        <row r="2">
          <cell r="A2">
            <v>0</v>
          </cell>
        </row>
      </sheetData>
      <sheetData sheetId="1838">
        <row r="2">
          <cell r="A2">
            <v>0</v>
          </cell>
        </row>
      </sheetData>
      <sheetData sheetId="1839"/>
      <sheetData sheetId="1840"/>
      <sheetData sheetId="1841">
        <row r="2">
          <cell r="A2">
            <v>0</v>
          </cell>
        </row>
      </sheetData>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row r="8">
          <cell r="D8">
            <v>15739</v>
          </cell>
        </row>
      </sheetData>
      <sheetData sheetId="1915">
        <row r="8">
          <cell r="D8">
            <v>15739</v>
          </cell>
        </row>
      </sheetData>
      <sheetData sheetId="1916">
        <row r="8">
          <cell r="D8">
            <v>15739</v>
          </cell>
        </row>
      </sheetData>
      <sheetData sheetId="1917">
        <row r="8">
          <cell r="D8">
            <v>15739</v>
          </cell>
        </row>
      </sheetData>
      <sheetData sheetId="1918">
        <row r="8">
          <cell r="D8">
            <v>15739</v>
          </cell>
        </row>
      </sheetData>
      <sheetData sheetId="1919">
        <row r="8">
          <cell r="D8">
            <v>15739</v>
          </cell>
        </row>
      </sheetData>
      <sheetData sheetId="1920">
        <row r="8">
          <cell r="D8">
            <v>15739</v>
          </cell>
        </row>
      </sheetData>
      <sheetData sheetId="1921">
        <row r="8">
          <cell r="D8">
            <v>15739</v>
          </cell>
        </row>
      </sheetData>
      <sheetData sheetId="1922">
        <row r="8">
          <cell r="D8">
            <v>15739</v>
          </cell>
        </row>
      </sheetData>
      <sheetData sheetId="1923">
        <row r="8">
          <cell r="D8">
            <v>15739</v>
          </cell>
        </row>
      </sheetData>
      <sheetData sheetId="1924"/>
      <sheetData sheetId="1925">
        <row r="2">
          <cell r="A2">
            <v>0</v>
          </cell>
        </row>
      </sheetData>
      <sheetData sheetId="1926">
        <row r="2">
          <cell r="A2">
            <v>0</v>
          </cell>
        </row>
      </sheetData>
      <sheetData sheetId="1927">
        <row r="2">
          <cell r="A2">
            <v>0</v>
          </cell>
        </row>
      </sheetData>
      <sheetData sheetId="1928"/>
      <sheetData sheetId="1929"/>
      <sheetData sheetId="1930"/>
      <sheetData sheetId="1931"/>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row r="8">
          <cell r="D8">
            <v>15739</v>
          </cell>
        </row>
      </sheetData>
      <sheetData sheetId="1974">
        <row r="8">
          <cell r="D8">
            <v>15739</v>
          </cell>
        </row>
      </sheetData>
      <sheetData sheetId="1975">
        <row r="8">
          <cell r="D8">
            <v>15739</v>
          </cell>
        </row>
      </sheetData>
      <sheetData sheetId="1976">
        <row r="8">
          <cell r="D8">
            <v>15739</v>
          </cell>
        </row>
      </sheetData>
      <sheetData sheetId="1977">
        <row r="8">
          <cell r="D8">
            <v>15739</v>
          </cell>
        </row>
      </sheetData>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row r="8">
          <cell r="D8">
            <v>15739</v>
          </cell>
        </row>
      </sheetData>
      <sheetData sheetId="1999">
        <row r="8">
          <cell r="D8">
            <v>15739</v>
          </cell>
        </row>
      </sheetData>
      <sheetData sheetId="2000">
        <row r="8">
          <cell r="D8">
            <v>15739</v>
          </cell>
        </row>
      </sheetData>
      <sheetData sheetId="2001">
        <row r="8">
          <cell r="D8">
            <v>15739</v>
          </cell>
        </row>
      </sheetData>
      <sheetData sheetId="2002">
        <row r="8">
          <cell r="D8">
            <v>15739</v>
          </cell>
        </row>
      </sheetData>
      <sheetData sheetId="2003">
        <row r="8">
          <cell r="D8">
            <v>15739</v>
          </cell>
        </row>
      </sheetData>
      <sheetData sheetId="2004">
        <row r="8">
          <cell r="D8">
            <v>15739</v>
          </cell>
        </row>
      </sheetData>
      <sheetData sheetId="2005">
        <row r="8">
          <cell r="D8">
            <v>15739</v>
          </cell>
        </row>
      </sheetData>
      <sheetData sheetId="2006">
        <row r="8">
          <cell r="D8">
            <v>15739</v>
          </cell>
        </row>
      </sheetData>
      <sheetData sheetId="2007">
        <row r="8">
          <cell r="D8">
            <v>15739</v>
          </cell>
        </row>
      </sheetData>
      <sheetData sheetId="2008">
        <row r="8">
          <cell r="D8">
            <v>15739</v>
          </cell>
        </row>
      </sheetData>
      <sheetData sheetId="2009">
        <row r="8">
          <cell r="D8">
            <v>15739</v>
          </cell>
        </row>
      </sheetData>
      <sheetData sheetId="2010">
        <row r="8">
          <cell r="D8">
            <v>15739</v>
          </cell>
        </row>
      </sheetData>
      <sheetData sheetId="2011">
        <row r="8">
          <cell r="D8">
            <v>15739</v>
          </cell>
        </row>
      </sheetData>
      <sheetData sheetId="2012">
        <row r="8">
          <cell r="D8">
            <v>15739</v>
          </cell>
        </row>
      </sheetData>
      <sheetData sheetId="2013">
        <row r="8">
          <cell r="D8">
            <v>15739</v>
          </cell>
        </row>
      </sheetData>
      <sheetData sheetId="2014">
        <row r="8">
          <cell r="D8">
            <v>15739</v>
          </cell>
        </row>
      </sheetData>
      <sheetData sheetId="2015">
        <row r="8">
          <cell r="D8">
            <v>15739</v>
          </cell>
        </row>
      </sheetData>
      <sheetData sheetId="2016">
        <row r="8">
          <cell r="D8">
            <v>15739</v>
          </cell>
        </row>
      </sheetData>
      <sheetData sheetId="2017">
        <row r="8">
          <cell r="D8">
            <v>15739</v>
          </cell>
        </row>
      </sheetData>
      <sheetData sheetId="2018">
        <row r="8">
          <cell r="D8">
            <v>15739</v>
          </cell>
        </row>
      </sheetData>
      <sheetData sheetId="2019">
        <row r="8">
          <cell r="D8">
            <v>15739</v>
          </cell>
        </row>
      </sheetData>
      <sheetData sheetId="2020">
        <row r="8">
          <cell r="D8">
            <v>15739</v>
          </cell>
        </row>
      </sheetData>
      <sheetData sheetId="2021">
        <row r="8">
          <cell r="D8">
            <v>15739</v>
          </cell>
        </row>
      </sheetData>
      <sheetData sheetId="2022">
        <row r="8">
          <cell r="D8">
            <v>15739</v>
          </cell>
        </row>
      </sheetData>
      <sheetData sheetId="2023">
        <row r="8">
          <cell r="D8">
            <v>15739</v>
          </cell>
        </row>
      </sheetData>
      <sheetData sheetId="2024">
        <row r="8">
          <cell r="D8">
            <v>15739</v>
          </cell>
        </row>
      </sheetData>
      <sheetData sheetId="2025">
        <row r="8">
          <cell r="D8">
            <v>15739</v>
          </cell>
        </row>
      </sheetData>
      <sheetData sheetId="2026">
        <row r="8">
          <cell r="D8">
            <v>15739</v>
          </cell>
        </row>
      </sheetData>
      <sheetData sheetId="2027">
        <row r="8">
          <cell r="D8">
            <v>15739</v>
          </cell>
        </row>
      </sheetData>
      <sheetData sheetId="2028">
        <row r="8">
          <cell r="D8">
            <v>15739</v>
          </cell>
        </row>
      </sheetData>
      <sheetData sheetId="2029">
        <row r="8">
          <cell r="D8">
            <v>15739</v>
          </cell>
        </row>
      </sheetData>
      <sheetData sheetId="2030">
        <row r="8">
          <cell r="D8">
            <v>15739</v>
          </cell>
        </row>
      </sheetData>
      <sheetData sheetId="2031">
        <row r="8">
          <cell r="D8">
            <v>15739</v>
          </cell>
        </row>
      </sheetData>
      <sheetData sheetId="2032">
        <row r="8">
          <cell r="D8">
            <v>15739</v>
          </cell>
        </row>
      </sheetData>
      <sheetData sheetId="2033">
        <row r="8">
          <cell r="D8">
            <v>15739</v>
          </cell>
        </row>
      </sheetData>
      <sheetData sheetId="2034">
        <row r="8">
          <cell r="D8">
            <v>15739</v>
          </cell>
        </row>
      </sheetData>
      <sheetData sheetId="2035">
        <row r="8">
          <cell r="D8">
            <v>15739</v>
          </cell>
        </row>
      </sheetData>
      <sheetData sheetId="2036"/>
      <sheetData sheetId="2037"/>
      <sheetData sheetId="2038">
        <row r="8">
          <cell r="D8">
            <v>15739</v>
          </cell>
        </row>
      </sheetData>
      <sheetData sheetId="2039">
        <row r="8">
          <cell r="D8">
            <v>15739</v>
          </cell>
        </row>
      </sheetData>
      <sheetData sheetId="2040"/>
      <sheetData sheetId="2041"/>
      <sheetData sheetId="2042"/>
      <sheetData sheetId="2043"/>
      <sheetData sheetId="2044"/>
      <sheetData sheetId="2045">
        <row r="2">
          <cell r="A2">
            <v>0</v>
          </cell>
        </row>
      </sheetData>
      <sheetData sheetId="2046"/>
      <sheetData sheetId="2047"/>
      <sheetData sheetId="2048">
        <row r="2">
          <cell r="A2">
            <v>0</v>
          </cell>
        </row>
      </sheetData>
      <sheetData sheetId="2049">
        <row r="2">
          <cell r="A2">
            <v>0</v>
          </cell>
        </row>
      </sheetData>
      <sheetData sheetId="2050">
        <row r="2">
          <cell r="A2">
            <v>0</v>
          </cell>
        </row>
      </sheetData>
      <sheetData sheetId="2051">
        <row r="2">
          <cell r="A2">
            <v>0</v>
          </cell>
        </row>
      </sheetData>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row r="2">
          <cell r="A2">
            <v>0</v>
          </cell>
        </row>
      </sheetData>
      <sheetData sheetId="2080">
        <row r="2">
          <cell r="A2">
            <v>0</v>
          </cell>
        </row>
      </sheetData>
      <sheetData sheetId="2081">
        <row r="2">
          <cell r="A2">
            <v>0</v>
          </cell>
        </row>
      </sheetData>
      <sheetData sheetId="2082"/>
      <sheetData sheetId="2083"/>
      <sheetData sheetId="2084">
        <row r="2">
          <cell r="A2">
            <v>0</v>
          </cell>
        </row>
      </sheetData>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8">
          <cell r="D8">
            <v>15739</v>
          </cell>
        </row>
      </sheetData>
      <sheetData sheetId="2158">
        <row r="8">
          <cell r="D8">
            <v>15739</v>
          </cell>
        </row>
      </sheetData>
      <sheetData sheetId="2159">
        <row r="8">
          <cell r="D8">
            <v>15739</v>
          </cell>
        </row>
      </sheetData>
      <sheetData sheetId="2160">
        <row r="8">
          <cell r="D8">
            <v>15739</v>
          </cell>
        </row>
      </sheetData>
      <sheetData sheetId="2161">
        <row r="8">
          <cell r="D8">
            <v>15739</v>
          </cell>
        </row>
      </sheetData>
      <sheetData sheetId="2162">
        <row r="8">
          <cell r="D8">
            <v>15739</v>
          </cell>
        </row>
      </sheetData>
      <sheetData sheetId="2163">
        <row r="8">
          <cell r="D8">
            <v>15739</v>
          </cell>
        </row>
      </sheetData>
      <sheetData sheetId="2164">
        <row r="8">
          <cell r="D8">
            <v>15739</v>
          </cell>
        </row>
      </sheetData>
      <sheetData sheetId="2165">
        <row r="8">
          <cell r="D8">
            <v>15739</v>
          </cell>
        </row>
      </sheetData>
      <sheetData sheetId="2166">
        <row r="8">
          <cell r="D8">
            <v>15739</v>
          </cell>
        </row>
      </sheetData>
      <sheetData sheetId="2167"/>
      <sheetData sheetId="2168">
        <row r="2">
          <cell r="A2">
            <v>0</v>
          </cell>
        </row>
      </sheetData>
      <sheetData sheetId="2169">
        <row r="2">
          <cell r="A2">
            <v>0</v>
          </cell>
        </row>
      </sheetData>
      <sheetData sheetId="2170">
        <row r="2">
          <cell r="A2">
            <v>0</v>
          </cell>
        </row>
      </sheetData>
      <sheetData sheetId="2171"/>
      <sheetData sheetId="2172"/>
      <sheetData sheetId="2173"/>
      <sheetData sheetId="2174"/>
      <sheetData sheetId="2175">
        <row r="2">
          <cell r="A2">
            <v>0</v>
          </cell>
        </row>
      </sheetData>
      <sheetData sheetId="2176">
        <row r="2">
          <cell r="A2">
            <v>0</v>
          </cell>
        </row>
      </sheetData>
      <sheetData sheetId="2177">
        <row r="2">
          <cell r="A2">
            <v>0</v>
          </cell>
        </row>
      </sheetData>
      <sheetData sheetId="2178">
        <row r="2">
          <cell r="A2">
            <v>0</v>
          </cell>
        </row>
      </sheetData>
      <sheetData sheetId="2179">
        <row r="2">
          <cell r="A2">
            <v>0</v>
          </cell>
        </row>
      </sheetData>
      <sheetData sheetId="2180">
        <row r="2">
          <cell r="A2">
            <v>0</v>
          </cell>
        </row>
      </sheetData>
      <sheetData sheetId="2181">
        <row r="2">
          <cell r="A2">
            <v>0</v>
          </cell>
        </row>
      </sheetData>
      <sheetData sheetId="2182">
        <row r="2">
          <cell r="A2">
            <v>0</v>
          </cell>
        </row>
      </sheetData>
      <sheetData sheetId="2183">
        <row r="2">
          <cell r="A2">
            <v>0</v>
          </cell>
        </row>
      </sheetData>
      <sheetData sheetId="2184">
        <row r="2">
          <cell r="A2">
            <v>0</v>
          </cell>
        </row>
      </sheetData>
      <sheetData sheetId="2185">
        <row r="2">
          <cell r="A2">
            <v>0</v>
          </cell>
        </row>
      </sheetData>
      <sheetData sheetId="2186">
        <row r="2">
          <cell r="A2">
            <v>0</v>
          </cell>
        </row>
      </sheetData>
      <sheetData sheetId="2187">
        <row r="2">
          <cell r="A2">
            <v>0</v>
          </cell>
        </row>
      </sheetData>
      <sheetData sheetId="2188">
        <row r="2">
          <cell r="A2">
            <v>0</v>
          </cell>
        </row>
      </sheetData>
      <sheetData sheetId="2189">
        <row r="2">
          <cell r="A2">
            <v>0</v>
          </cell>
        </row>
      </sheetData>
      <sheetData sheetId="2190">
        <row r="2">
          <cell r="A2">
            <v>0</v>
          </cell>
        </row>
      </sheetData>
      <sheetData sheetId="2191">
        <row r="2">
          <cell r="A2">
            <v>0</v>
          </cell>
        </row>
      </sheetData>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sheetData sheetId="220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Инструкция"/>
      <sheetName val="Справочник"/>
      <sheetName val="Баланс"/>
      <sheetName val="Тарифы и надбавки"/>
      <sheetName val="Смета"/>
      <sheetName val="Комментарии"/>
    </sheetNames>
    <sheetDataSet>
      <sheetData sheetId="0"/>
      <sheetData sheetId="1"/>
      <sheetData sheetId="2"/>
      <sheetData sheetId="3"/>
      <sheetData sheetId="4"/>
      <sheetData sheetId="5"/>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Заголовок"/>
      <sheetName val="Инструкция"/>
      <sheetName val="Справочники"/>
      <sheetName val="0.3"/>
      <sheetName val="Индексы"/>
      <sheetName val="0"/>
      <sheetName val="0.1"/>
      <sheetName val="1"/>
      <sheetName val="2"/>
      <sheetName val="2.1"/>
      <sheetName val="2.2"/>
      <sheetName val="2.3"/>
      <sheetName val="4"/>
      <sheetName val="РчСтЭЭ"/>
      <sheetName val="РчСтГМ"/>
      <sheetName val="ИП"/>
      <sheetName val="Ист-ики финанс-я"/>
      <sheetName val="Расчет прибыли"/>
      <sheetName val="TEHSHEET"/>
      <sheetName val="output"/>
      <sheetName val="Контроль"/>
      <sheetName val="16"/>
      <sheetName val="17"/>
      <sheetName val="5"/>
      <sheetName val="Ф-1 (для АО-энерго)"/>
      <sheetName val="Ф-2 (для АО-энерго)"/>
      <sheetName val="перекрестка"/>
      <sheetName val="свод"/>
    </sheetNames>
    <sheetDataSet>
      <sheetData sheetId="0">
        <row r="14">
          <cell r="B14">
            <v>2011</v>
          </cell>
        </row>
      </sheetData>
      <sheetData sheetId="1" refreshError="1"/>
      <sheetData sheetId="2">
        <row r="12">
          <cell r="D12" t="str">
            <v>Добавить</v>
          </cell>
          <cell r="F12" t="str">
            <v>Добавить</v>
          </cell>
          <cell r="H12" t="str">
            <v>Добавить</v>
          </cell>
        </row>
      </sheetData>
      <sheetData sheetId="3"/>
      <sheetData sheetId="4">
        <row r="4">
          <cell r="C4">
            <v>108.3</v>
          </cell>
          <cell r="D4">
            <v>108.3</v>
          </cell>
          <cell r="E4">
            <v>108.3</v>
          </cell>
          <cell r="F4">
            <v>93.388657448952245</v>
          </cell>
          <cell r="G4">
            <v>93.388657448952245</v>
          </cell>
          <cell r="H4">
            <v>93.388657448952245</v>
          </cell>
          <cell r="I4">
            <v>107.9</v>
          </cell>
        </row>
        <row r="6">
          <cell r="C6">
            <v>119.6</v>
          </cell>
          <cell r="D6">
            <v>119.6</v>
          </cell>
          <cell r="E6">
            <v>119.6</v>
          </cell>
          <cell r="F6">
            <v>126.5</v>
          </cell>
          <cell r="G6">
            <v>126.5</v>
          </cell>
          <cell r="H6">
            <v>126.5</v>
          </cell>
          <cell r="I6">
            <v>115</v>
          </cell>
        </row>
        <row r="7">
          <cell r="C7">
            <v>119.6</v>
          </cell>
          <cell r="D7">
            <v>119.6</v>
          </cell>
          <cell r="E7">
            <v>119.6</v>
          </cell>
          <cell r="F7">
            <v>126.5</v>
          </cell>
          <cell r="G7">
            <v>126.5</v>
          </cell>
          <cell r="H7">
            <v>126.5</v>
          </cell>
          <cell r="I7">
            <v>115</v>
          </cell>
        </row>
        <row r="8">
          <cell r="C8">
            <v>111.8</v>
          </cell>
          <cell r="D8">
            <v>143.94372972993452</v>
          </cell>
          <cell r="E8">
            <v>146.0339097356935</v>
          </cell>
          <cell r="F8">
            <v>107.4</v>
          </cell>
          <cell r="G8">
            <v>143.94397900602345</v>
          </cell>
          <cell r="H8">
            <v>143.94397900602345</v>
          </cell>
          <cell r="I8">
            <v>110.1</v>
          </cell>
        </row>
        <row r="9">
          <cell r="C9">
            <v>102.1</v>
          </cell>
          <cell r="D9">
            <v>109.65145110491191</v>
          </cell>
          <cell r="E9">
            <v>110.04353019110347</v>
          </cell>
          <cell r="F9">
            <v>110.7</v>
          </cell>
          <cell r="G9">
            <v>110.2590904853074</v>
          </cell>
          <cell r="H9">
            <v>110.2590904853074</v>
          </cell>
          <cell r="I9">
            <v>104.8</v>
          </cell>
        </row>
        <row r="10">
          <cell r="C10">
            <v>117.1</v>
          </cell>
          <cell r="D10">
            <v>117.8759912832202</v>
          </cell>
          <cell r="E10">
            <v>117.87599128322022</v>
          </cell>
          <cell r="F10">
            <v>112.3</v>
          </cell>
          <cell r="G10">
            <v>113.14484560404742</v>
          </cell>
          <cell r="H10">
            <v>113.14484560404742</v>
          </cell>
          <cell r="I10">
            <v>109.2</v>
          </cell>
        </row>
        <row r="11">
          <cell r="I11">
            <v>115</v>
          </cell>
        </row>
        <row r="13">
          <cell r="C13">
            <v>0</v>
          </cell>
          <cell r="D13">
            <v>0</v>
          </cell>
          <cell r="E13">
            <v>0</v>
          </cell>
          <cell r="F13">
            <v>0</v>
          </cell>
          <cell r="G13">
            <v>0</v>
          </cell>
          <cell r="H13">
            <v>0</v>
          </cell>
        </row>
        <row r="14">
          <cell r="C14">
            <v>0</v>
          </cell>
          <cell r="D14">
            <v>0</v>
          </cell>
          <cell r="E14">
            <v>0</v>
          </cell>
          <cell r="F14">
            <v>0</v>
          </cell>
          <cell r="G14">
            <v>0</v>
          </cell>
          <cell r="H14">
            <v>0</v>
          </cell>
          <cell r="I14">
            <v>0</v>
          </cell>
        </row>
        <row r="15">
          <cell r="I15">
            <v>0</v>
          </cell>
        </row>
        <row r="17">
          <cell r="C17">
            <v>0.2</v>
          </cell>
          <cell r="D17">
            <v>0.2</v>
          </cell>
          <cell r="E17">
            <v>0.2</v>
          </cell>
          <cell r="F17">
            <v>0.2</v>
          </cell>
          <cell r="G17">
            <v>0.2</v>
          </cell>
          <cell r="H17">
            <v>0.2</v>
          </cell>
          <cell r="I17">
            <v>0.2</v>
          </cell>
        </row>
        <row r="18">
          <cell r="C18">
            <v>6721.63</v>
          </cell>
          <cell r="D18">
            <v>6721.63</v>
          </cell>
          <cell r="E18">
            <v>6721.63</v>
          </cell>
          <cell r="F18">
            <v>0</v>
          </cell>
          <cell r="G18">
            <v>0</v>
          </cell>
          <cell r="H18">
            <v>0</v>
          </cell>
          <cell r="I18">
            <v>0</v>
          </cell>
        </row>
        <row r="19">
          <cell r="C19">
            <v>0.61099999999999999</v>
          </cell>
          <cell r="D19">
            <v>0.61099999999999999</v>
          </cell>
          <cell r="E19">
            <v>0.61099999999999999</v>
          </cell>
          <cell r="F19">
            <v>0</v>
          </cell>
          <cell r="G19">
            <v>0</v>
          </cell>
          <cell r="H19">
            <v>0</v>
          </cell>
          <cell r="I19">
            <v>0</v>
          </cell>
        </row>
      </sheetData>
      <sheetData sheetId="5"/>
      <sheetData sheetId="6">
        <row r="46">
          <cell r="B46" t="str">
            <v>Руководитель организации</v>
          </cell>
        </row>
        <row r="49">
          <cell r="B49" t="str">
            <v>Должностное лицо,</v>
          </cell>
        </row>
        <row r="50">
          <cell r="B50" t="str">
            <v>ответственное за</v>
          </cell>
        </row>
        <row r="51">
          <cell r="B51" t="str">
            <v>составление расчета</v>
          </cell>
        </row>
        <row r="52">
          <cell r="D52" t="str">
            <v>(должность)</v>
          </cell>
        </row>
        <row r="54">
          <cell r="D54" t="str">
            <v xml:space="preserve">"_____" ________________ 20____ г. </v>
          </cell>
        </row>
        <row r="55">
          <cell r="D55" t="str">
            <v>(дата составления документа)</v>
          </cell>
        </row>
      </sheetData>
      <sheetData sheetId="7">
        <row r="8">
          <cell r="G8">
            <v>62</v>
          </cell>
          <cell r="J8">
            <v>62</v>
          </cell>
          <cell r="M8">
            <v>62</v>
          </cell>
        </row>
        <row r="9">
          <cell r="G9">
            <v>0</v>
          </cell>
          <cell r="J9">
            <v>0</v>
          </cell>
          <cell r="M9">
            <v>0</v>
          </cell>
        </row>
        <row r="10">
          <cell r="G10">
            <v>0</v>
          </cell>
          <cell r="J10">
            <v>0</v>
          </cell>
          <cell r="M10">
            <v>0</v>
          </cell>
        </row>
        <row r="11">
          <cell r="G11">
            <v>62</v>
          </cell>
          <cell r="J11">
            <v>62</v>
          </cell>
          <cell r="M11">
            <v>62</v>
          </cell>
        </row>
        <row r="12">
          <cell r="G12">
            <v>62</v>
          </cell>
          <cell r="J12">
            <v>62</v>
          </cell>
          <cell r="M12">
            <v>62</v>
          </cell>
        </row>
        <row r="13">
          <cell r="G13">
            <v>5.7</v>
          </cell>
          <cell r="J13">
            <v>5.86</v>
          </cell>
          <cell r="M13">
            <v>5</v>
          </cell>
        </row>
        <row r="14">
          <cell r="J14">
            <v>0</v>
          </cell>
          <cell r="M14">
            <v>0</v>
          </cell>
        </row>
        <row r="20">
          <cell r="G20">
            <v>8.9</v>
          </cell>
          <cell r="J20">
            <v>8.0399999999999991</v>
          </cell>
          <cell r="M20">
            <v>9.5</v>
          </cell>
        </row>
        <row r="28">
          <cell r="B28" t="str">
            <v>Начальник ПЭО</v>
          </cell>
        </row>
      </sheetData>
      <sheetData sheetId="8">
        <row r="6">
          <cell r="G6">
            <v>404.98599999999999</v>
          </cell>
          <cell r="H6">
            <v>404.98599999999999</v>
          </cell>
          <cell r="I6">
            <v>0</v>
          </cell>
          <cell r="J6">
            <v>-1.4987303841925618E-2</v>
          </cell>
          <cell r="K6">
            <v>-1.4987303841925618E-2</v>
          </cell>
          <cell r="L6">
            <v>-1.4987303841925618E-2</v>
          </cell>
          <cell r="M6">
            <v>-1.4987303841925618E-2</v>
          </cell>
        </row>
        <row r="7">
          <cell r="G7">
            <v>0</v>
          </cell>
          <cell r="J7">
            <v>0</v>
          </cell>
          <cell r="K7">
            <v>0</v>
          </cell>
          <cell r="L7">
            <v>0</v>
          </cell>
          <cell r="M7">
            <v>0</v>
          </cell>
        </row>
        <row r="8">
          <cell r="G8">
            <v>404.98599999999999</v>
          </cell>
          <cell r="H8">
            <v>404.98599999999999</v>
          </cell>
          <cell r="J8">
            <v>-1.4987303841925618E-2</v>
          </cell>
          <cell r="K8">
            <v>-1.4987303841925618E-2</v>
          </cell>
          <cell r="L8">
            <v>-1.4987303841925618E-2</v>
          </cell>
          <cell r="M8">
            <v>-1.4987303841925618E-2</v>
          </cell>
        </row>
        <row r="9">
          <cell r="G9">
            <v>24.978999999999999</v>
          </cell>
          <cell r="H9">
            <v>24.978999999999999</v>
          </cell>
          <cell r="I9">
            <v>0</v>
          </cell>
          <cell r="J9">
            <v>3.0614349960803769E-2</v>
          </cell>
          <cell r="K9">
            <v>3.0614349960803769E-2</v>
          </cell>
          <cell r="L9">
            <v>3.0614349960803769E-2</v>
          </cell>
          <cell r="M9">
            <v>3.0614349960803769E-2</v>
          </cell>
        </row>
        <row r="10">
          <cell r="G10">
            <v>24.978999999999999</v>
          </cell>
          <cell r="H10">
            <v>24.978999999999999</v>
          </cell>
          <cell r="J10">
            <v>3.0614349960803769E-2</v>
          </cell>
          <cell r="K10">
            <v>3.0614349960803769E-2</v>
          </cell>
          <cell r="L10">
            <v>3.0614349960803769E-2</v>
          </cell>
          <cell r="M10">
            <v>3.0614349960803769E-2</v>
          </cell>
        </row>
        <row r="11">
          <cell r="G11">
            <v>6.1678675312233011</v>
          </cell>
          <cell r="H11">
            <v>6.1678675312233011</v>
          </cell>
          <cell r="I11">
            <v>0</v>
          </cell>
          <cell r="J11">
            <v>4.6295498505342265E-2</v>
          </cell>
          <cell r="K11">
            <v>4.6295498505342265E-2</v>
          </cell>
          <cell r="L11">
            <v>4.6295498505342265E-2</v>
          </cell>
          <cell r="M11">
            <v>4.6295498505342265E-2</v>
          </cell>
        </row>
        <row r="12">
          <cell r="G12">
            <v>0</v>
          </cell>
          <cell r="H12">
            <v>0</v>
          </cell>
          <cell r="J12">
            <v>0</v>
          </cell>
          <cell r="K12">
            <v>0</v>
          </cell>
          <cell r="L12">
            <v>0</v>
          </cell>
          <cell r="M12">
            <v>0</v>
          </cell>
        </row>
        <row r="13">
          <cell r="G13">
            <v>0</v>
          </cell>
          <cell r="H13">
            <v>0</v>
          </cell>
          <cell r="I13">
            <v>0</v>
          </cell>
          <cell r="J13">
            <v>0</v>
          </cell>
          <cell r="K13">
            <v>0</v>
          </cell>
          <cell r="L13">
            <v>0</v>
          </cell>
          <cell r="M13">
            <v>0</v>
          </cell>
        </row>
        <row r="14">
          <cell r="G14">
            <v>380.00700000000001</v>
          </cell>
          <cell r="H14">
            <v>380.00700000000001</v>
          </cell>
          <cell r="I14">
            <v>0</v>
          </cell>
          <cell r="J14">
            <v>-1.7843896916862008E-2</v>
          </cell>
          <cell r="K14">
            <v>-1.7843896916862008E-2</v>
          </cell>
          <cell r="L14">
            <v>-1.7843896916862008E-2</v>
          </cell>
          <cell r="M14">
            <v>-1.7843896916862008E-2</v>
          </cell>
        </row>
        <row r="15">
          <cell r="G15">
            <v>0</v>
          </cell>
          <cell r="H15">
            <v>0</v>
          </cell>
          <cell r="J15">
            <v>0</v>
          </cell>
          <cell r="K15">
            <v>0</v>
          </cell>
          <cell r="L15">
            <v>0</v>
          </cell>
          <cell r="M15">
            <v>0</v>
          </cell>
        </row>
        <row r="16">
          <cell r="G16">
            <v>380.00700000000001</v>
          </cell>
          <cell r="H16">
            <v>380.00700000000001</v>
          </cell>
          <cell r="I16">
            <v>0</v>
          </cell>
          <cell r="J16">
            <v>-1.7843896916862008E-2</v>
          </cell>
          <cell r="K16">
            <v>-1.7843896916862008E-2</v>
          </cell>
          <cell r="L16">
            <v>-1.7843896916862008E-2</v>
          </cell>
          <cell r="M16">
            <v>-1.7843896916862008E-2</v>
          </cell>
        </row>
        <row r="17">
          <cell r="G17">
            <v>0.36</v>
          </cell>
          <cell r="H17">
            <v>0.36</v>
          </cell>
          <cell r="J17">
            <v>5.8823529411764594E-2</v>
          </cell>
          <cell r="K17">
            <v>5.8823529411764594E-2</v>
          </cell>
          <cell r="L17">
            <v>5.8823529411764594E-2</v>
          </cell>
          <cell r="M17">
            <v>5.8823529411764594E-2</v>
          </cell>
        </row>
        <row r="18">
          <cell r="G18">
            <v>5.6760000000000002</v>
          </cell>
          <cell r="H18">
            <v>5.6760000000000002</v>
          </cell>
          <cell r="J18">
            <v>-3.4036759700476545E-2</v>
          </cell>
          <cell r="K18">
            <v>-3.4036759700476545E-2</v>
          </cell>
          <cell r="L18">
            <v>-3.4036759700476545E-2</v>
          </cell>
          <cell r="M18">
            <v>-3.4036759700476545E-2</v>
          </cell>
        </row>
        <row r="19">
          <cell r="G19">
            <v>1.4936566957977091</v>
          </cell>
          <cell r="H19">
            <v>1.4936566957977091</v>
          </cell>
          <cell r="I19">
            <v>0</v>
          </cell>
          <cell r="J19">
            <v>-1.6487056113363766E-2</v>
          </cell>
          <cell r="K19">
            <v>-1.6487056113363766E-2</v>
          </cell>
          <cell r="L19">
            <v>-1.6487056113363766E-2</v>
          </cell>
          <cell r="M19">
            <v>-1.6487056113363766E-2</v>
          </cell>
        </row>
        <row r="20">
          <cell r="G20">
            <v>373.971</v>
          </cell>
          <cell r="H20">
            <v>373.971</v>
          </cell>
          <cell r="I20">
            <v>0</v>
          </cell>
          <cell r="J20">
            <v>-1.7662433181418316E-2</v>
          </cell>
          <cell r="K20">
            <v>-1.7662433181418316E-2</v>
          </cell>
          <cell r="L20">
            <v>-1.7662433181418316E-2</v>
          </cell>
          <cell r="M20">
            <v>-1.7662433181418316E-2</v>
          </cell>
        </row>
        <row r="21">
          <cell r="G21">
            <v>0</v>
          </cell>
          <cell r="J21">
            <v>0</v>
          </cell>
          <cell r="K21">
            <v>0</v>
          </cell>
          <cell r="L21">
            <v>0</v>
          </cell>
          <cell r="M21">
            <v>0</v>
          </cell>
        </row>
        <row r="22">
          <cell r="G22">
            <v>0</v>
          </cell>
          <cell r="J22">
            <v>0</v>
          </cell>
          <cell r="K22">
            <v>0</v>
          </cell>
          <cell r="L22">
            <v>0</v>
          </cell>
          <cell r="M22">
            <v>0</v>
          </cell>
        </row>
        <row r="23">
          <cell r="G23">
            <v>0</v>
          </cell>
          <cell r="H23">
            <v>0</v>
          </cell>
          <cell r="I23">
            <v>0</v>
          </cell>
          <cell r="J23">
            <v>0</v>
          </cell>
          <cell r="K23">
            <v>0</v>
          </cell>
          <cell r="L23">
            <v>0</v>
          </cell>
          <cell r="M23">
            <v>0</v>
          </cell>
        </row>
        <row r="24">
          <cell r="G24">
            <v>0</v>
          </cell>
          <cell r="H24">
            <v>0</v>
          </cell>
          <cell r="I24">
            <v>0</v>
          </cell>
          <cell r="J24">
            <v>0</v>
          </cell>
          <cell r="K24">
            <v>0</v>
          </cell>
          <cell r="L24">
            <v>0</v>
          </cell>
          <cell r="M24">
            <v>0</v>
          </cell>
        </row>
        <row r="25">
          <cell r="G25">
            <v>380.00700000000001</v>
          </cell>
          <cell r="H25">
            <v>380.00700000000001</v>
          </cell>
          <cell r="I25">
            <v>0</v>
          </cell>
          <cell r="J25">
            <v>-1.7843896916862008E-2</v>
          </cell>
          <cell r="K25">
            <v>-1.7843896916862008E-2</v>
          </cell>
          <cell r="L25">
            <v>-1.7843896916862008E-2</v>
          </cell>
          <cell r="M25">
            <v>-1.7843896916862008E-2</v>
          </cell>
        </row>
        <row r="26">
          <cell r="G26">
            <v>0</v>
          </cell>
          <cell r="H26">
            <v>0</v>
          </cell>
          <cell r="I26">
            <v>0</v>
          </cell>
          <cell r="J26">
            <v>0</v>
          </cell>
          <cell r="K26">
            <v>0</v>
          </cell>
          <cell r="L26">
            <v>0</v>
          </cell>
          <cell r="M26">
            <v>0</v>
          </cell>
        </row>
        <row r="27">
          <cell r="G27">
            <v>0</v>
          </cell>
          <cell r="J27">
            <v>0</v>
          </cell>
          <cell r="K27">
            <v>0</v>
          </cell>
          <cell r="L27">
            <v>0</v>
          </cell>
          <cell r="M27">
            <v>0</v>
          </cell>
        </row>
        <row r="28">
          <cell r="G28">
            <v>0</v>
          </cell>
          <cell r="J28">
            <v>0</v>
          </cell>
          <cell r="K28">
            <v>0</v>
          </cell>
          <cell r="L28">
            <v>0</v>
          </cell>
          <cell r="M28">
            <v>0</v>
          </cell>
        </row>
        <row r="29">
          <cell r="G29">
            <v>0</v>
          </cell>
          <cell r="H29">
            <v>0</v>
          </cell>
          <cell r="I29">
            <v>0</v>
          </cell>
          <cell r="J29">
            <v>0</v>
          </cell>
          <cell r="K29">
            <v>0</v>
          </cell>
          <cell r="L29">
            <v>0</v>
          </cell>
          <cell r="M29">
            <v>0</v>
          </cell>
        </row>
        <row r="30">
          <cell r="G30">
            <v>0</v>
          </cell>
          <cell r="H30">
            <v>0</v>
          </cell>
          <cell r="I30">
            <v>0</v>
          </cell>
          <cell r="J30">
            <v>0</v>
          </cell>
          <cell r="K30">
            <v>0</v>
          </cell>
          <cell r="L30">
            <v>0</v>
          </cell>
          <cell r="M30">
            <v>0</v>
          </cell>
        </row>
        <row r="31">
          <cell r="G31">
            <v>0</v>
          </cell>
          <cell r="J31">
            <v>0</v>
          </cell>
          <cell r="K31">
            <v>0</v>
          </cell>
          <cell r="L31">
            <v>0</v>
          </cell>
          <cell r="M31">
            <v>0</v>
          </cell>
        </row>
        <row r="32">
          <cell r="G32">
            <v>0</v>
          </cell>
          <cell r="H32">
            <v>0</v>
          </cell>
          <cell r="I32">
            <v>0</v>
          </cell>
          <cell r="J32">
            <v>0</v>
          </cell>
          <cell r="K32">
            <v>0</v>
          </cell>
          <cell r="L32">
            <v>0</v>
          </cell>
          <cell r="M32">
            <v>0</v>
          </cell>
        </row>
        <row r="33">
          <cell r="G33">
            <v>0</v>
          </cell>
          <cell r="H33">
            <v>0</v>
          </cell>
          <cell r="I33">
            <v>0</v>
          </cell>
          <cell r="J33">
            <v>0</v>
          </cell>
          <cell r="K33">
            <v>0</v>
          </cell>
          <cell r="L33">
            <v>0</v>
          </cell>
          <cell r="M33">
            <v>0</v>
          </cell>
        </row>
        <row r="34">
          <cell r="G34">
            <v>0</v>
          </cell>
          <cell r="H34">
            <v>0</v>
          </cell>
          <cell r="I34">
            <v>0</v>
          </cell>
          <cell r="J34">
            <v>0</v>
          </cell>
          <cell r="K34">
            <v>0</v>
          </cell>
          <cell r="L34">
            <v>0</v>
          </cell>
          <cell r="M34">
            <v>0</v>
          </cell>
        </row>
        <row r="35">
          <cell r="G35">
            <v>0</v>
          </cell>
          <cell r="H35">
            <v>0</v>
          </cell>
          <cell r="I35">
            <v>0</v>
          </cell>
          <cell r="J35">
            <v>0</v>
          </cell>
          <cell r="K35">
            <v>0</v>
          </cell>
          <cell r="L35">
            <v>0</v>
          </cell>
          <cell r="M35">
            <v>0</v>
          </cell>
        </row>
        <row r="37">
          <cell r="C37" t="str">
            <v>Уголь</v>
          </cell>
          <cell r="D37" t="str">
            <v>L18</v>
          </cell>
          <cell r="F37" t="str">
            <v>тыс.тут</v>
          </cell>
          <cell r="G37">
            <v>0</v>
          </cell>
          <cell r="H37">
            <v>0</v>
          </cell>
          <cell r="I37">
            <v>0</v>
          </cell>
        </row>
        <row r="38">
          <cell r="C38" t="str">
            <v>Уголь</v>
          </cell>
          <cell r="D38" t="str">
            <v>L18</v>
          </cell>
          <cell r="F38" t="str">
            <v>тыс.тут</v>
          </cell>
          <cell r="G38">
            <v>0</v>
          </cell>
          <cell r="H38">
            <v>0</v>
          </cell>
          <cell r="I38">
            <v>0</v>
          </cell>
        </row>
        <row r="46">
          <cell r="C46" t="str">
            <v>Другие виды топлива</v>
          </cell>
          <cell r="D46" t="str">
            <v>L18</v>
          </cell>
          <cell r="F46" t="str">
            <v>тыс.тут</v>
          </cell>
          <cell r="G46">
            <v>0</v>
          </cell>
          <cell r="H46">
            <v>0</v>
          </cell>
          <cell r="I46">
            <v>0</v>
          </cell>
        </row>
        <row r="47">
          <cell r="C47" t="str">
            <v>Другие виды топлива</v>
          </cell>
          <cell r="D47" t="str">
            <v>L18</v>
          </cell>
          <cell r="F47" t="str">
            <v>тыс.тут</v>
          </cell>
          <cell r="G47">
            <v>0</v>
          </cell>
          <cell r="H47">
            <v>0</v>
          </cell>
          <cell r="I47">
            <v>0</v>
          </cell>
        </row>
        <row r="53">
          <cell r="C53" t="str">
            <v>Уголь</v>
          </cell>
          <cell r="D53" t="str">
            <v>L19</v>
          </cell>
          <cell r="F53" t="str">
            <v>%</v>
          </cell>
          <cell r="G53">
            <v>0</v>
          </cell>
        </row>
        <row r="54">
          <cell r="C54" t="str">
            <v>Уголь</v>
          </cell>
          <cell r="D54" t="str">
            <v>L19</v>
          </cell>
          <cell r="F54" t="str">
            <v>%</v>
          </cell>
          <cell r="G54">
            <v>0</v>
          </cell>
        </row>
        <row r="61">
          <cell r="C61" t="str">
            <v>Другие виды топлива</v>
          </cell>
          <cell r="D61" t="str">
            <v>L19</v>
          </cell>
          <cell r="F61" t="str">
            <v>%</v>
          </cell>
          <cell r="G61">
            <v>0</v>
          </cell>
        </row>
        <row r="62">
          <cell r="C62" t="str">
            <v>Другие виды топлива</v>
          </cell>
          <cell r="D62" t="str">
            <v>L19</v>
          </cell>
          <cell r="F62" t="str">
            <v>%</v>
          </cell>
          <cell r="G62">
            <v>0</v>
          </cell>
        </row>
        <row r="66">
          <cell r="C66" t="str">
            <v>Уголь</v>
          </cell>
          <cell r="D66" t="str">
            <v>L20</v>
          </cell>
          <cell r="G66">
            <v>0</v>
          </cell>
        </row>
        <row r="67">
          <cell r="C67" t="str">
            <v>Уголь</v>
          </cell>
          <cell r="D67" t="str">
            <v>L20</v>
          </cell>
          <cell r="G67">
            <v>0</v>
          </cell>
        </row>
        <row r="74">
          <cell r="C74" t="str">
            <v>Другие виды топлива</v>
          </cell>
          <cell r="D74" t="str">
            <v>L20</v>
          </cell>
          <cell r="G74">
            <v>0</v>
          </cell>
        </row>
        <row r="75">
          <cell r="C75" t="str">
            <v>Другие виды топлива</v>
          </cell>
          <cell r="D75" t="str">
            <v>L20</v>
          </cell>
          <cell r="G75">
            <v>0</v>
          </cell>
        </row>
        <row r="79">
          <cell r="C79" t="str">
            <v>Уголь</v>
          </cell>
          <cell r="D79" t="str">
            <v>L21</v>
          </cell>
          <cell r="F79" t="str">
            <v>тыс. тнт</v>
          </cell>
          <cell r="G79">
            <v>0</v>
          </cell>
          <cell r="H79">
            <v>0</v>
          </cell>
          <cell r="I79">
            <v>0</v>
          </cell>
        </row>
        <row r="80">
          <cell r="C80" t="str">
            <v>Уголь</v>
          </cell>
          <cell r="D80" t="str">
            <v>L21</v>
          </cell>
          <cell r="F80" t="str">
            <v>тыс. тнт</v>
          </cell>
          <cell r="G80">
            <v>0</v>
          </cell>
          <cell r="H80">
            <v>0</v>
          </cell>
          <cell r="I80">
            <v>0</v>
          </cell>
        </row>
        <row r="87">
          <cell r="C87" t="str">
            <v>Другие виды топлива</v>
          </cell>
          <cell r="D87" t="str">
            <v>L21</v>
          </cell>
          <cell r="F87" t="str">
            <v>тыс. тнт</v>
          </cell>
          <cell r="G87">
            <v>0</v>
          </cell>
          <cell r="H87">
            <v>0</v>
          </cell>
          <cell r="I87">
            <v>0</v>
          </cell>
        </row>
        <row r="88">
          <cell r="C88" t="str">
            <v>Другие виды топлива</v>
          </cell>
          <cell r="D88" t="str">
            <v>L21</v>
          </cell>
          <cell r="F88" t="str">
            <v>тыс. тнт</v>
          </cell>
          <cell r="G88">
            <v>0</v>
          </cell>
          <cell r="H88">
            <v>0</v>
          </cell>
          <cell r="I88">
            <v>0</v>
          </cell>
        </row>
        <row r="92">
          <cell r="C92" t="str">
            <v>Уголь</v>
          </cell>
          <cell r="D92" t="str">
            <v>L22</v>
          </cell>
          <cell r="E92" t="str">
            <v>22.</v>
          </cell>
          <cell r="F92" t="str">
            <v>руб/тнт</v>
          </cell>
          <cell r="G92">
            <v>0</v>
          </cell>
          <cell r="H92">
            <v>0</v>
          </cell>
          <cell r="I92">
            <v>0</v>
          </cell>
        </row>
        <row r="93">
          <cell r="C93" t="str">
            <v>Уголь</v>
          </cell>
          <cell r="D93" t="str">
            <v>L22</v>
          </cell>
          <cell r="E93" t="str">
            <v>22.</v>
          </cell>
          <cell r="F93" t="str">
            <v>руб/тнт</v>
          </cell>
          <cell r="G93">
            <v>0</v>
          </cell>
          <cell r="H93">
            <v>0</v>
          </cell>
          <cell r="I93">
            <v>0</v>
          </cell>
        </row>
        <row r="94">
          <cell r="H94">
            <v>0</v>
          </cell>
          <cell r="I94">
            <v>0</v>
          </cell>
        </row>
        <row r="96">
          <cell r="H96">
            <v>0</v>
          </cell>
          <cell r="I96">
            <v>0</v>
          </cell>
        </row>
        <row r="97">
          <cell r="H97">
            <v>0</v>
          </cell>
          <cell r="I97">
            <v>0</v>
          </cell>
        </row>
        <row r="98">
          <cell r="H98">
            <v>0</v>
          </cell>
          <cell r="I98">
            <v>0</v>
          </cell>
        </row>
        <row r="100">
          <cell r="C100" t="str">
            <v>Другие виды топлива</v>
          </cell>
          <cell r="D100" t="str">
            <v>L22</v>
          </cell>
          <cell r="E100" t="str">
            <v>22.</v>
          </cell>
          <cell r="F100" t="str">
            <v>руб/тнт</v>
          </cell>
          <cell r="G100">
            <v>0</v>
          </cell>
          <cell r="H100">
            <v>0</v>
          </cell>
          <cell r="I100">
            <v>0</v>
          </cell>
        </row>
        <row r="101">
          <cell r="C101" t="str">
            <v>Другие виды топлива</v>
          </cell>
          <cell r="D101" t="str">
            <v>L22</v>
          </cell>
          <cell r="E101" t="str">
            <v>22.</v>
          </cell>
          <cell r="F101" t="str">
            <v>руб/тнт</v>
          </cell>
          <cell r="G101">
            <v>0</v>
          </cell>
          <cell r="H101">
            <v>0</v>
          </cell>
          <cell r="I101">
            <v>0</v>
          </cell>
        </row>
        <row r="105">
          <cell r="C105" t="str">
            <v>Уголь</v>
          </cell>
          <cell r="D105" t="str">
            <v>L23</v>
          </cell>
          <cell r="F105" t="str">
            <v>тыс.руб.</v>
          </cell>
          <cell r="G105">
            <v>0</v>
          </cell>
          <cell r="H105">
            <v>0</v>
          </cell>
          <cell r="I105">
            <v>0</v>
          </cell>
        </row>
        <row r="106">
          <cell r="C106" t="str">
            <v>Уголь</v>
          </cell>
          <cell r="D106" t="str">
            <v>L23</v>
          </cell>
          <cell r="F106" t="str">
            <v>тыс.руб.</v>
          </cell>
          <cell r="G106">
            <v>0</v>
          </cell>
          <cell r="H106">
            <v>0</v>
          </cell>
          <cell r="I106">
            <v>0</v>
          </cell>
        </row>
        <row r="113">
          <cell r="C113" t="str">
            <v>Другие виды топлива</v>
          </cell>
          <cell r="D113" t="str">
            <v>L23</v>
          </cell>
          <cell r="F113" t="str">
            <v>тыс.руб.</v>
          </cell>
          <cell r="G113">
            <v>0</v>
          </cell>
          <cell r="H113">
            <v>0</v>
          </cell>
          <cell r="I113">
            <v>0</v>
          </cell>
        </row>
        <row r="114">
          <cell r="C114" t="str">
            <v>Другие виды топлива</v>
          </cell>
          <cell r="D114" t="str">
            <v>L23</v>
          </cell>
          <cell r="F114" t="str">
            <v>тыс.руб.</v>
          </cell>
          <cell r="G114">
            <v>0</v>
          </cell>
          <cell r="H114">
            <v>0</v>
          </cell>
          <cell r="I114">
            <v>0</v>
          </cell>
        </row>
        <row r="115">
          <cell r="H115">
            <v>0</v>
          </cell>
          <cell r="I115">
            <v>0</v>
          </cell>
        </row>
        <row r="119">
          <cell r="C119" t="str">
            <v>Уголь</v>
          </cell>
          <cell r="D119" t="str">
            <v>L24</v>
          </cell>
          <cell r="E119" t="str">
            <v>24.</v>
          </cell>
          <cell r="F119" t="str">
            <v>руб/тнт</v>
          </cell>
          <cell r="G119">
            <v>0</v>
          </cell>
          <cell r="H119">
            <v>0</v>
          </cell>
          <cell r="I119">
            <v>0</v>
          </cell>
        </row>
        <row r="120">
          <cell r="C120" t="str">
            <v>Уголь</v>
          </cell>
          <cell r="D120" t="str">
            <v>L24</v>
          </cell>
          <cell r="E120" t="str">
            <v>24.</v>
          </cell>
          <cell r="F120" t="str">
            <v>руб/тнт</v>
          </cell>
          <cell r="G120">
            <v>0</v>
          </cell>
          <cell r="H120">
            <v>0</v>
          </cell>
          <cell r="I120">
            <v>0</v>
          </cell>
        </row>
        <row r="121">
          <cell r="H121">
            <v>0</v>
          </cell>
          <cell r="I121">
            <v>0</v>
          </cell>
        </row>
        <row r="123">
          <cell r="H123">
            <v>0</v>
          </cell>
          <cell r="I123">
            <v>0</v>
          </cell>
        </row>
        <row r="124">
          <cell r="H124">
            <v>0</v>
          </cell>
          <cell r="I124">
            <v>0</v>
          </cell>
        </row>
        <row r="125">
          <cell r="H125">
            <v>0</v>
          </cell>
          <cell r="I125">
            <v>0</v>
          </cell>
        </row>
        <row r="127">
          <cell r="C127" t="str">
            <v>Другие виды топлива</v>
          </cell>
          <cell r="D127" t="str">
            <v>L24</v>
          </cell>
          <cell r="E127" t="str">
            <v>24.</v>
          </cell>
          <cell r="F127" t="str">
            <v>руб/тнт</v>
          </cell>
          <cell r="G127">
            <v>0</v>
          </cell>
          <cell r="H127">
            <v>0</v>
          </cell>
          <cell r="I127">
            <v>0</v>
          </cell>
        </row>
        <row r="128">
          <cell r="C128" t="str">
            <v>Другие виды топлива</v>
          </cell>
          <cell r="D128" t="str">
            <v>L24</v>
          </cell>
          <cell r="E128" t="str">
            <v>24.</v>
          </cell>
          <cell r="F128" t="str">
            <v>руб/тнт</v>
          </cell>
          <cell r="G128">
            <v>0</v>
          </cell>
          <cell r="H128">
            <v>0</v>
          </cell>
          <cell r="I128">
            <v>0</v>
          </cell>
        </row>
        <row r="132">
          <cell r="C132" t="str">
            <v>Уголь</v>
          </cell>
          <cell r="D132" t="str">
            <v>L25</v>
          </cell>
          <cell r="F132" t="str">
            <v>тыс.руб.</v>
          </cell>
          <cell r="G132">
            <v>0</v>
          </cell>
          <cell r="H132">
            <v>0</v>
          </cell>
          <cell r="I132">
            <v>0</v>
          </cell>
        </row>
        <row r="133">
          <cell r="C133" t="str">
            <v>Уголь</v>
          </cell>
          <cell r="D133" t="str">
            <v>L25</v>
          </cell>
          <cell r="F133" t="str">
            <v>тыс.руб.</v>
          </cell>
          <cell r="G133">
            <v>0</v>
          </cell>
          <cell r="H133">
            <v>0</v>
          </cell>
          <cell r="I133">
            <v>0</v>
          </cell>
        </row>
        <row r="140">
          <cell r="C140" t="str">
            <v>Другие виды топлива</v>
          </cell>
          <cell r="D140" t="str">
            <v>L25</v>
          </cell>
          <cell r="F140" t="str">
            <v>тыс.руб.</v>
          </cell>
          <cell r="G140">
            <v>0</v>
          </cell>
          <cell r="H140">
            <v>0</v>
          </cell>
          <cell r="I140">
            <v>0</v>
          </cell>
        </row>
        <row r="141">
          <cell r="C141" t="str">
            <v>Другие виды топлива</v>
          </cell>
          <cell r="D141" t="str">
            <v>L25</v>
          </cell>
          <cell r="F141" t="str">
            <v>тыс.руб.</v>
          </cell>
          <cell r="G141">
            <v>0</v>
          </cell>
          <cell r="H141">
            <v>0</v>
          </cell>
          <cell r="I141">
            <v>0</v>
          </cell>
        </row>
        <row r="142">
          <cell r="H142">
            <v>0</v>
          </cell>
          <cell r="I142">
            <v>0</v>
          </cell>
        </row>
        <row r="146">
          <cell r="C146" t="str">
            <v>Уголь</v>
          </cell>
          <cell r="D146" t="str">
            <v>L26</v>
          </cell>
          <cell r="F146" t="str">
            <v>тыс.руб.</v>
          </cell>
          <cell r="G146">
            <v>0</v>
          </cell>
          <cell r="H146">
            <v>0</v>
          </cell>
          <cell r="I146">
            <v>0</v>
          </cell>
        </row>
        <row r="147">
          <cell r="C147" t="str">
            <v>Уголь</v>
          </cell>
          <cell r="D147" t="str">
            <v>L26</v>
          </cell>
          <cell r="F147" t="str">
            <v>тыс.руб.</v>
          </cell>
          <cell r="G147">
            <v>0</v>
          </cell>
          <cell r="H147">
            <v>0</v>
          </cell>
          <cell r="I147">
            <v>0</v>
          </cell>
        </row>
        <row r="154">
          <cell r="C154" t="str">
            <v>Другие виды топлива</v>
          </cell>
          <cell r="D154" t="str">
            <v>L26</v>
          </cell>
          <cell r="F154" t="str">
            <v>тыс.руб.</v>
          </cell>
          <cell r="G154">
            <v>0</v>
          </cell>
          <cell r="H154">
            <v>0</v>
          </cell>
          <cell r="I154">
            <v>0</v>
          </cell>
        </row>
        <row r="155">
          <cell r="C155" t="str">
            <v>Другие виды топлива</v>
          </cell>
          <cell r="D155" t="str">
            <v>L26</v>
          </cell>
          <cell r="F155" t="str">
            <v>тыс.руб.</v>
          </cell>
          <cell r="G155">
            <v>0</v>
          </cell>
          <cell r="H155">
            <v>0</v>
          </cell>
          <cell r="I155">
            <v>0</v>
          </cell>
        </row>
        <row r="160">
          <cell r="C160" t="str">
            <v>Уголь</v>
          </cell>
          <cell r="D160" t="str">
            <v>L27</v>
          </cell>
          <cell r="F160" t="str">
            <v>руб/тут</v>
          </cell>
          <cell r="G160">
            <v>0</v>
          </cell>
          <cell r="H160">
            <v>0</v>
          </cell>
          <cell r="I160">
            <v>0</v>
          </cell>
        </row>
        <row r="161">
          <cell r="C161" t="str">
            <v>Уголь</v>
          </cell>
          <cell r="D161" t="str">
            <v>L27</v>
          </cell>
          <cell r="F161" t="str">
            <v>руб/тут</v>
          </cell>
          <cell r="G161">
            <v>0</v>
          </cell>
          <cell r="H161">
            <v>0</v>
          </cell>
          <cell r="I161">
            <v>0</v>
          </cell>
        </row>
        <row r="168">
          <cell r="C168" t="str">
            <v>Другие виды топлива</v>
          </cell>
          <cell r="D168" t="str">
            <v>L27</v>
          </cell>
          <cell r="F168" t="str">
            <v>руб/тут</v>
          </cell>
          <cell r="G168">
            <v>0</v>
          </cell>
          <cell r="H168">
            <v>0</v>
          </cell>
          <cell r="I168">
            <v>0</v>
          </cell>
        </row>
        <row r="169">
          <cell r="C169" t="str">
            <v>Другие виды топлива</v>
          </cell>
          <cell r="D169" t="str">
            <v>L27</v>
          </cell>
          <cell r="F169" t="str">
            <v>руб/тут</v>
          </cell>
          <cell r="G169">
            <v>0</v>
          </cell>
          <cell r="H169">
            <v>0</v>
          </cell>
          <cell r="I169">
            <v>0</v>
          </cell>
        </row>
        <row r="174">
          <cell r="C174" t="str">
            <v>Уголь</v>
          </cell>
          <cell r="D174" t="str">
            <v>L28</v>
          </cell>
          <cell r="F174" t="str">
            <v>руб/тнт</v>
          </cell>
          <cell r="G174">
            <v>0</v>
          </cell>
          <cell r="H174">
            <v>0</v>
          </cell>
          <cell r="I174">
            <v>0</v>
          </cell>
        </row>
        <row r="175">
          <cell r="C175" t="str">
            <v>Уголь</v>
          </cell>
          <cell r="D175" t="str">
            <v>L28</v>
          </cell>
          <cell r="F175" t="str">
            <v>руб/тнт</v>
          </cell>
          <cell r="G175">
            <v>0</v>
          </cell>
          <cell r="H175">
            <v>0</v>
          </cell>
          <cell r="I175">
            <v>0</v>
          </cell>
        </row>
        <row r="182">
          <cell r="C182" t="str">
            <v>Другие виды топлива</v>
          </cell>
          <cell r="D182" t="str">
            <v>L28</v>
          </cell>
          <cell r="F182" t="str">
            <v>руб/тнт</v>
          </cell>
          <cell r="G182">
            <v>0</v>
          </cell>
          <cell r="H182">
            <v>0</v>
          </cell>
          <cell r="I182">
            <v>0</v>
          </cell>
        </row>
        <row r="183">
          <cell r="C183" t="str">
            <v>Другие виды топлива</v>
          </cell>
          <cell r="D183" t="str">
            <v>L28</v>
          </cell>
          <cell r="F183" t="str">
            <v>руб/тнт</v>
          </cell>
          <cell r="G183">
            <v>0</v>
          </cell>
          <cell r="H183">
            <v>0</v>
          </cell>
          <cell r="I183">
            <v>0</v>
          </cell>
        </row>
        <row r="185">
          <cell r="G185">
            <v>0</v>
          </cell>
          <cell r="H185">
            <v>0</v>
          </cell>
          <cell r="I185">
            <v>0</v>
          </cell>
          <cell r="J185">
            <v>0</v>
          </cell>
          <cell r="K185">
            <v>0</v>
          </cell>
          <cell r="L185">
            <v>0</v>
          </cell>
          <cell r="M185">
            <v>0</v>
          </cell>
        </row>
      </sheetData>
      <sheetData sheetId="9">
        <row r="8">
          <cell r="G8">
            <v>411.14800000000002</v>
          </cell>
          <cell r="H8">
            <v>411.14800000000002</v>
          </cell>
          <cell r="I8">
            <v>411.14800000000002</v>
          </cell>
          <cell r="J8">
            <v>411.14800000000002</v>
          </cell>
          <cell r="K8">
            <v>411.14800000000002</v>
          </cell>
          <cell r="L8">
            <v>411.14800000000002</v>
          </cell>
          <cell r="M8">
            <v>0</v>
          </cell>
          <cell r="N8">
            <v>0</v>
          </cell>
          <cell r="O8">
            <v>0</v>
          </cell>
        </row>
        <row r="9">
          <cell r="G9">
            <v>0</v>
          </cell>
          <cell r="H9">
            <v>0</v>
          </cell>
          <cell r="I9">
            <v>0</v>
          </cell>
          <cell r="K9">
            <v>0</v>
          </cell>
          <cell r="L9">
            <v>0</v>
          </cell>
          <cell r="N9">
            <v>0</v>
          </cell>
          <cell r="O9">
            <v>0</v>
          </cell>
        </row>
        <row r="10">
          <cell r="G10">
            <v>411.14800000000002</v>
          </cell>
          <cell r="H10">
            <v>411.14800000000002</v>
          </cell>
          <cell r="I10">
            <v>411.14800000000002</v>
          </cell>
          <cell r="J10">
            <v>411.14800000000002</v>
          </cell>
          <cell r="K10">
            <v>411.14800000000002</v>
          </cell>
          <cell r="L10">
            <v>411.14800000000002</v>
          </cell>
          <cell r="N10">
            <v>0</v>
          </cell>
          <cell r="O10">
            <v>0</v>
          </cell>
        </row>
        <row r="11">
          <cell r="G11">
            <v>24.236999999999998</v>
          </cell>
          <cell r="H11">
            <v>24.236999999999998</v>
          </cell>
          <cell r="I11">
            <v>24.236999999999998</v>
          </cell>
          <cell r="J11">
            <v>24.236999999999998</v>
          </cell>
          <cell r="K11">
            <v>24.236999999999998</v>
          </cell>
          <cell r="L11">
            <v>24.236999999999998</v>
          </cell>
          <cell r="M11">
            <v>0</v>
          </cell>
          <cell r="N11">
            <v>0</v>
          </cell>
          <cell r="O11">
            <v>0</v>
          </cell>
        </row>
        <row r="12">
          <cell r="G12">
            <v>24.236999999999998</v>
          </cell>
          <cell r="H12">
            <v>24.236999999999998</v>
          </cell>
          <cell r="I12">
            <v>24.236999999999998</v>
          </cell>
          <cell r="J12">
            <v>24.236999999999998</v>
          </cell>
          <cell r="K12">
            <v>24.236999999999998</v>
          </cell>
          <cell r="L12">
            <v>24.236999999999998</v>
          </cell>
          <cell r="N12">
            <v>0</v>
          </cell>
          <cell r="O12">
            <v>0</v>
          </cell>
        </row>
        <row r="13">
          <cell r="G13">
            <v>5.8949575335402331</v>
          </cell>
          <cell r="H13">
            <v>5.8949575335402331</v>
          </cell>
          <cell r="I13">
            <v>5.8949575335402331</v>
          </cell>
          <cell r="J13">
            <v>5.8949575335402331</v>
          </cell>
          <cell r="K13">
            <v>5.8949575335402331</v>
          </cell>
          <cell r="L13">
            <v>5.8949575335402331</v>
          </cell>
          <cell r="M13">
            <v>0</v>
          </cell>
          <cell r="N13">
            <v>0</v>
          </cell>
          <cell r="O13">
            <v>0</v>
          </cell>
        </row>
        <row r="14">
          <cell r="G14">
            <v>0</v>
          </cell>
          <cell r="H14">
            <v>0</v>
          </cell>
          <cell r="I14">
            <v>0</v>
          </cell>
          <cell r="J14">
            <v>0</v>
          </cell>
          <cell r="K14">
            <v>0</v>
          </cell>
          <cell r="L14">
            <v>0</v>
          </cell>
          <cell r="N14">
            <v>0</v>
          </cell>
          <cell r="O14">
            <v>0</v>
          </cell>
        </row>
        <row r="15">
          <cell r="G15">
            <v>0</v>
          </cell>
          <cell r="I15">
            <v>0</v>
          </cell>
          <cell r="J15">
            <v>0</v>
          </cell>
          <cell r="K15">
            <v>0</v>
          </cell>
          <cell r="L15">
            <v>0</v>
          </cell>
          <cell r="M15">
            <v>0</v>
          </cell>
          <cell r="N15">
            <v>0</v>
          </cell>
          <cell r="O15">
            <v>0</v>
          </cell>
        </row>
        <row r="16">
          <cell r="G16">
            <v>386.911</v>
          </cell>
          <cell r="H16">
            <v>386.911</v>
          </cell>
          <cell r="I16">
            <v>386.911</v>
          </cell>
          <cell r="J16">
            <v>386.911</v>
          </cell>
          <cell r="K16">
            <v>386.911</v>
          </cell>
          <cell r="L16">
            <v>386.911</v>
          </cell>
          <cell r="M16">
            <v>0</v>
          </cell>
          <cell r="N16">
            <v>0</v>
          </cell>
          <cell r="O16">
            <v>0</v>
          </cell>
        </row>
        <row r="17">
          <cell r="G17">
            <v>0</v>
          </cell>
          <cell r="H17">
            <v>0</v>
          </cell>
          <cell r="I17">
            <v>0</v>
          </cell>
          <cell r="J17">
            <v>0</v>
          </cell>
          <cell r="K17">
            <v>0</v>
          </cell>
          <cell r="L17">
            <v>0</v>
          </cell>
          <cell r="N17">
            <v>0</v>
          </cell>
          <cell r="O17">
            <v>0</v>
          </cell>
        </row>
        <row r="18">
          <cell r="G18">
            <v>386.911</v>
          </cell>
          <cell r="H18">
            <v>386.911</v>
          </cell>
          <cell r="I18">
            <v>386.911</v>
          </cell>
          <cell r="J18">
            <v>386.911</v>
          </cell>
          <cell r="K18">
            <v>386.911</v>
          </cell>
          <cell r="L18">
            <v>386.911</v>
          </cell>
          <cell r="M18">
            <v>0</v>
          </cell>
          <cell r="N18">
            <v>0</v>
          </cell>
          <cell r="O18">
            <v>0</v>
          </cell>
        </row>
        <row r="19">
          <cell r="G19">
            <v>0.34</v>
          </cell>
          <cell r="H19">
            <v>0.34</v>
          </cell>
          <cell r="I19">
            <v>0.34</v>
          </cell>
          <cell r="J19">
            <v>0.34</v>
          </cell>
          <cell r="K19">
            <v>0.34</v>
          </cell>
          <cell r="L19">
            <v>0.34</v>
          </cell>
          <cell r="N19">
            <v>0</v>
          </cell>
          <cell r="O19">
            <v>0</v>
          </cell>
        </row>
        <row r="20">
          <cell r="G20">
            <v>5.8760000000000003</v>
          </cell>
          <cell r="H20">
            <v>5.8760000000000003</v>
          </cell>
          <cell r="I20">
            <v>5.8760000000000003</v>
          </cell>
          <cell r="J20">
            <v>5.8760000000000003</v>
          </cell>
          <cell r="K20">
            <v>5.8760000000000003</v>
          </cell>
          <cell r="L20">
            <v>5.8760000000000003</v>
          </cell>
          <cell r="N20">
            <v>0</v>
          </cell>
          <cell r="O20">
            <v>0</v>
          </cell>
        </row>
        <row r="21">
          <cell r="G21">
            <v>1.5186955139554057</v>
          </cell>
          <cell r="I21">
            <v>1.5186955139554057</v>
          </cell>
          <cell r="J21">
            <v>1.5186955139554057</v>
          </cell>
          <cell r="K21">
            <v>1.5186955139554057</v>
          </cell>
          <cell r="L21">
            <v>1.5186955139554057</v>
          </cell>
          <cell r="M21">
            <v>0</v>
          </cell>
          <cell r="N21">
            <v>0</v>
          </cell>
          <cell r="O21">
            <v>0</v>
          </cell>
        </row>
        <row r="22">
          <cell r="G22">
            <v>380.69500000000005</v>
          </cell>
          <cell r="H22">
            <v>380.69500000000005</v>
          </cell>
          <cell r="I22">
            <v>380.69500000000005</v>
          </cell>
          <cell r="J22">
            <v>380.69500000000005</v>
          </cell>
          <cell r="K22">
            <v>380.69500000000005</v>
          </cell>
          <cell r="L22">
            <v>380.69500000000005</v>
          </cell>
          <cell r="M22">
            <v>0</v>
          </cell>
          <cell r="N22">
            <v>0</v>
          </cell>
          <cell r="O22">
            <v>0</v>
          </cell>
        </row>
        <row r="23">
          <cell r="G23">
            <v>0</v>
          </cell>
          <cell r="H23">
            <v>0</v>
          </cell>
          <cell r="I23">
            <v>0</v>
          </cell>
          <cell r="K23">
            <v>0</v>
          </cell>
          <cell r="L23">
            <v>0</v>
          </cell>
          <cell r="N23">
            <v>0</v>
          </cell>
          <cell r="O23">
            <v>0</v>
          </cell>
        </row>
        <row r="24">
          <cell r="G24">
            <v>0</v>
          </cell>
          <cell r="H24">
            <v>0</v>
          </cell>
          <cell r="I24">
            <v>0</v>
          </cell>
          <cell r="K24">
            <v>0</v>
          </cell>
          <cell r="L24">
            <v>0</v>
          </cell>
          <cell r="N24">
            <v>0</v>
          </cell>
          <cell r="O24">
            <v>0</v>
          </cell>
        </row>
        <row r="25">
          <cell r="G25">
            <v>0</v>
          </cell>
          <cell r="I25">
            <v>0</v>
          </cell>
          <cell r="J25">
            <v>0</v>
          </cell>
          <cell r="K25">
            <v>0</v>
          </cell>
          <cell r="L25">
            <v>0</v>
          </cell>
          <cell r="M25">
            <v>0</v>
          </cell>
          <cell r="N25">
            <v>0</v>
          </cell>
          <cell r="O25">
            <v>0</v>
          </cell>
        </row>
        <row r="26">
          <cell r="G26">
            <v>0</v>
          </cell>
          <cell r="H26">
            <v>0</v>
          </cell>
          <cell r="I26">
            <v>0</v>
          </cell>
          <cell r="J26">
            <v>0</v>
          </cell>
          <cell r="K26">
            <v>0</v>
          </cell>
          <cell r="L26">
            <v>0</v>
          </cell>
          <cell r="M26">
            <v>0</v>
          </cell>
          <cell r="N26">
            <v>0</v>
          </cell>
          <cell r="O26">
            <v>0</v>
          </cell>
        </row>
        <row r="27">
          <cell r="G27">
            <v>386.911</v>
          </cell>
          <cell r="H27">
            <v>386.911</v>
          </cell>
          <cell r="I27">
            <v>386.911</v>
          </cell>
          <cell r="J27">
            <v>386.911</v>
          </cell>
          <cell r="K27">
            <v>386.911</v>
          </cell>
          <cell r="L27">
            <v>386.911</v>
          </cell>
          <cell r="M27">
            <v>0</v>
          </cell>
          <cell r="N27">
            <v>0</v>
          </cell>
          <cell r="O27">
            <v>0</v>
          </cell>
        </row>
        <row r="28">
          <cell r="G28">
            <v>0</v>
          </cell>
          <cell r="H28">
            <v>0</v>
          </cell>
          <cell r="I28">
            <v>0</v>
          </cell>
          <cell r="J28">
            <v>0</v>
          </cell>
          <cell r="K28">
            <v>0</v>
          </cell>
          <cell r="L28">
            <v>0</v>
          </cell>
          <cell r="M28">
            <v>0</v>
          </cell>
          <cell r="N28">
            <v>0</v>
          </cell>
          <cell r="O28">
            <v>0</v>
          </cell>
        </row>
        <row r="29">
          <cell r="G29">
            <v>0</v>
          </cell>
          <cell r="H29">
            <v>0</v>
          </cell>
          <cell r="I29">
            <v>0</v>
          </cell>
          <cell r="K29">
            <v>0</v>
          </cell>
          <cell r="L29">
            <v>0</v>
          </cell>
          <cell r="N29">
            <v>0</v>
          </cell>
          <cell r="O29">
            <v>0</v>
          </cell>
        </row>
        <row r="30">
          <cell r="G30">
            <v>0</v>
          </cell>
          <cell r="H30">
            <v>0</v>
          </cell>
          <cell r="I30">
            <v>0</v>
          </cell>
          <cell r="K30">
            <v>0</v>
          </cell>
          <cell r="L30">
            <v>0</v>
          </cell>
          <cell r="N30">
            <v>0</v>
          </cell>
          <cell r="O30">
            <v>0</v>
          </cell>
        </row>
        <row r="31">
          <cell r="G31">
            <v>0</v>
          </cell>
          <cell r="H31">
            <v>0</v>
          </cell>
          <cell r="I31">
            <v>0</v>
          </cell>
          <cell r="J31">
            <v>0</v>
          </cell>
          <cell r="K31">
            <v>0</v>
          </cell>
          <cell r="L31">
            <v>0</v>
          </cell>
          <cell r="M31">
            <v>0</v>
          </cell>
          <cell r="N31">
            <v>0</v>
          </cell>
          <cell r="O31">
            <v>0</v>
          </cell>
        </row>
        <row r="32">
          <cell r="G32">
            <v>0</v>
          </cell>
          <cell r="H32">
            <v>0</v>
          </cell>
          <cell r="I32">
            <v>0</v>
          </cell>
          <cell r="J32">
            <v>0</v>
          </cell>
          <cell r="K32">
            <v>0</v>
          </cell>
          <cell r="L32">
            <v>0</v>
          </cell>
          <cell r="M32">
            <v>0</v>
          </cell>
          <cell r="N32">
            <v>0</v>
          </cell>
          <cell r="O32">
            <v>0</v>
          </cell>
        </row>
        <row r="33">
          <cell r="G33">
            <v>0</v>
          </cell>
          <cell r="H33">
            <v>0</v>
          </cell>
          <cell r="I33">
            <v>0</v>
          </cell>
          <cell r="K33">
            <v>0</v>
          </cell>
          <cell r="L33">
            <v>0</v>
          </cell>
          <cell r="N33">
            <v>0</v>
          </cell>
          <cell r="O33">
            <v>0</v>
          </cell>
        </row>
        <row r="34">
          <cell r="G34">
            <v>0</v>
          </cell>
          <cell r="H34">
            <v>0</v>
          </cell>
          <cell r="I34">
            <v>0</v>
          </cell>
          <cell r="J34">
            <v>0</v>
          </cell>
          <cell r="K34">
            <v>0</v>
          </cell>
          <cell r="L34">
            <v>0</v>
          </cell>
          <cell r="M34">
            <v>0</v>
          </cell>
          <cell r="N34">
            <v>0</v>
          </cell>
          <cell r="O34">
            <v>0</v>
          </cell>
        </row>
        <row r="35">
          <cell r="G35">
            <v>0</v>
          </cell>
          <cell r="H35">
            <v>0</v>
          </cell>
          <cell r="I35">
            <v>0</v>
          </cell>
          <cell r="J35">
            <v>0</v>
          </cell>
          <cell r="K35">
            <v>0</v>
          </cell>
          <cell r="L35">
            <v>0</v>
          </cell>
          <cell r="M35">
            <v>0</v>
          </cell>
          <cell r="N35">
            <v>0</v>
          </cell>
          <cell r="O35">
            <v>0</v>
          </cell>
        </row>
        <row r="36">
          <cell r="G36">
            <v>0</v>
          </cell>
          <cell r="H36">
            <v>0</v>
          </cell>
          <cell r="I36">
            <v>0</v>
          </cell>
          <cell r="J36">
            <v>0</v>
          </cell>
          <cell r="K36">
            <v>0</v>
          </cell>
          <cell r="L36">
            <v>0</v>
          </cell>
          <cell r="M36">
            <v>0</v>
          </cell>
          <cell r="N36">
            <v>0</v>
          </cell>
          <cell r="O36">
            <v>0</v>
          </cell>
        </row>
        <row r="39">
          <cell r="C39" t="str">
            <v>Уголь</v>
          </cell>
          <cell r="D39" t="str">
            <v>L18</v>
          </cell>
          <cell r="F39" t="str">
            <v>тыс.тут</v>
          </cell>
          <cell r="G39">
            <v>0</v>
          </cell>
          <cell r="H39">
            <v>0</v>
          </cell>
          <cell r="I39">
            <v>0</v>
          </cell>
          <cell r="J39">
            <v>0</v>
          </cell>
          <cell r="K39">
            <v>0</v>
          </cell>
          <cell r="L39">
            <v>0</v>
          </cell>
          <cell r="M39">
            <v>0</v>
          </cell>
          <cell r="N39">
            <v>0</v>
          </cell>
          <cell r="O39">
            <v>0</v>
          </cell>
        </row>
        <row r="40">
          <cell r="C40" t="str">
            <v>Уголь</v>
          </cell>
          <cell r="D40" t="str">
            <v>L18</v>
          </cell>
          <cell r="F40" t="str">
            <v>тыс.тут</v>
          </cell>
          <cell r="G40">
            <v>0</v>
          </cell>
          <cell r="H40">
            <v>0</v>
          </cell>
          <cell r="I40">
            <v>0</v>
          </cell>
          <cell r="J40">
            <v>0</v>
          </cell>
          <cell r="K40">
            <v>0</v>
          </cell>
          <cell r="L40">
            <v>0</v>
          </cell>
          <cell r="M40">
            <v>0</v>
          </cell>
          <cell r="N40">
            <v>0</v>
          </cell>
          <cell r="O40">
            <v>0</v>
          </cell>
        </row>
        <row r="48">
          <cell r="C48" t="str">
            <v>Другие виды топлива</v>
          </cell>
          <cell r="D48" t="str">
            <v>L18</v>
          </cell>
          <cell r="E48" t="str">
            <v>18</v>
          </cell>
          <cell r="F48" t="str">
            <v>тыс.тут</v>
          </cell>
          <cell r="G48">
            <v>0</v>
          </cell>
          <cell r="H48">
            <v>0</v>
          </cell>
          <cell r="I48">
            <v>0</v>
          </cell>
          <cell r="J48">
            <v>0</v>
          </cell>
          <cell r="K48">
            <v>0</v>
          </cell>
          <cell r="L48">
            <v>0</v>
          </cell>
          <cell r="M48">
            <v>0</v>
          </cell>
          <cell r="N48">
            <v>0</v>
          </cell>
          <cell r="O48">
            <v>0</v>
          </cell>
        </row>
        <row r="49">
          <cell r="C49" t="str">
            <v>Другие виды топлива</v>
          </cell>
          <cell r="D49" t="str">
            <v>L18</v>
          </cell>
          <cell r="E49" t="str">
            <v>18</v>
          </cell>
          <cell r="F49" t="str">
            <v>тыс.тут</v>
          </cell>
          <cell r="G49">
            <v>0</v>
          </cell>
          <cell r="H49">
            <v>0</v>
          </cell>
          <cell r="I49">
            <v>0</v>
          </cell>
          <cell r="J49">
            <v>0</v>
          </cell>
          <cell r="K49">
            <v>0</v>
          </cell>
          <cell r="L49">
            <v>0</v>
          </cell>
          <cell r="M49">
            <v>0</v>
          </cell>
          <cell r="N49">
            <v>0</v>
          </cell>
          <cell r="O49">
            <v>0</v>
          </cell>
        </row>
        <row r="55">
          <cell r="C55" t="str">
            <v>Уголь</v>
          </cell>
          <cell r="D55" t="str">
            <v>L19</v>
          </cell>
          <cell r="E55" t="str">
            <v>19</v>
          </cell>
          <cell r="F55" t="str">
            <v>%</v>
          </cell>
          <cell r="G55">
            <v>0</v>
          </cell>
          <cell r="H55">
            <v>0</v>
          </cell>
          <cell r="I55">
            <v>0</v>
          </cell>
          <cell r="K55">
            <v>0</v>
          </cell>
          <cell r="L55">
            <v>0</v>
          </cell>
          <cell r="N55">
            <v>0</v>
          </cell>
          <cell r="O55">
            <v>0</v>
          </cell>
        </row>
        <row r="56">
          <cell r="C56" t="str">
            <v>Уголь</v>
          </cell>
          <cell r="D56" t="str">
            <v>L19</v>
          </cell>
          <cell r="E56" t="str">
            <v>19</v>
          </cell>
          <cell r="F56" t="str">
            <v>%</v>
          </cell>
          <cell r="G56">
            <v>0</v>
          </cell>
          <cell r="H56">
            <v>0</v>
          </cell>
          <cell r="I56">
            <v>0</v>
          </cell>
          <cell r="K56">
            <v>0</v>
          </cell>
          <cell r="L56">
            <v>0</v>
          </cell>
          <cell r="N56">
            <v>0</v>
          </cell>
          <cell r="O56">
            <v>0</v>
          </cell>
        </row>
        <row r="63">
          <cell r="C63" t="str">
            <v>Другие виды топлива</v>
          </cell>
          <cell r="D63" t="str">
            <v>L19</v>
          </cell>
          <cell r="E63" t="str">
            <v>19</v>
          </cell>
          <cell r="F63" t="str">
            <v>%</v>
          </cell>
          <cell r="G63">
            <v>0</v>
          </cell>
          <cell r="H63">
            <v>0</v>
          </cell>
          <cell r="I63">
            <v>0</v>
          </cell>
          <cell r="K63">
            <v>0</v>
          </cell>
          <cell r="L63">
            <v>0</v>
          </cell>
          <cell r="N63">
            <v>0</v>
          </cell>
          <cell r="O63">
            <v>0</v>
          </cell>
        </row>
        <row r="64">
          <cell r="C64" t="str">
            <v>Другие виды топлива</v>
          </cell>
          <cell r="D64" t="str">
            <v>L19</v>
          </cell>
          <cell r="E64" t="str">
            <v>19</v>
          </cell>
          <cell r="F64" t="str">
            <v>%</v>
          </cell>
          <cell r="G64">
            <v>0</v>
          </cell>
          <cell r="H64">
            <v>0</v>
          </cell>
          <cell r="I64">
            <v>0</v>
          </cell>
          <cell r="K64">
            <v>0</v>
          </cell>
          <cell r="L64">
            <v>0</v>
          </cell>
          <cell r="N64">
            <v>0</v>
          </cell>
          <cell r="O64">
            <v>0</v>
          </cell>
        </row>
        <row r="68">
          <cell r="C68" t="str">
            <v>Уголь</v>
          </cell>
          <cell r="D68" t="str">
            <v>L20</v>
          </cell>
          <cell r="E68" t="str">
            <v>20</v>
          </cell>
          <cell r="G68">
            <v>0</v>
          </cell>
          <cell r="H68">
            <v>0</v>
          </cell>
          <cell r="I68">
            <v>0</v>
          </cell>
          <cell r="K68">
            <v>0</v>
          </cell>
          <cell r="L68">
            <v>0</v>
          </cell>
          <cell r="N68">
            <v>0</v>
          </cell>
          <cell r="O68">
            <v>0</v>
          </cell>
        </row>
        <row r="69">
          <cell r="C69" t="str">
            <v>Уголь</v>
          </cell>
          <cell r="D69" t="str">
            <v>L20</v>
          </cell>
          <cell r="E69" t="str">
            <v>20</v>
          </cell>
          <cell r="G69">
            <v>0</v>
          </cell>
          <cell r="H69">
            <v>0</v>
          </cell>
          <cell r="I69">
            <v>0</v>
          </cell>
          <cell r="K69">
            <v>0</v>
          </cell>
          <cell r="L69">
            <v>0</v>
          </cell>
          <cell r="N69">
            <v>0</v>
          </cell>
          <cell r="O69">
            <v>0</v>
          </cell>
        </row>
        <row r="76">
          <cell r="C76" t="str">
            <v>Другие виды топлива</v>
          </cell>
          <cell r="D76" t="str">
            <v>L20</v>
          </cell>
          <cell r="E76" t="str">
            <v>20</v>
          </cell>
          <cell r="G76">
            <v>0</v>
          </cell>
          <cell r="H76">
            <v>0</v>
          </cell>
          <cell r="I76">
            <v>0</v>
          </cell>
          <cell r="K76">
            <v>0</v>
          </cell>
          <cell r="L76">
            <v>0</v>
          </cell>
          <cell r="N76">
            <v>0</v>
          </cell>
          <cell r="O76">
            <v>0</v>
          </cell>
        </row>
        <row r="77">
          <cell r="C77" t="str">
            <v>Другие виды топлива</v>
          </cell>
          <cell r="D77" t="str">
            <v>L20</v>
          </cell>
          <cell r="E77" t="str">
            <v>20</v>
          </cell>
          <cell r="G77">
            <v>0</v>
          </cell>
          <cell r="H77">
            <v>0</v>
          </cell>
          <cell r="I77">
            <v>0</v>
          </cell>
          <cell r="K77">
            <v>0</v>
          </cell>
          <cell r="L77">
            <v>0</v>
          </cell>
          <cell r="N77">
            <v>0</v>
          </cell>
          <cell r="O77">
            <v>0</v>
          </cell>
        </row>
        <row r="81">
          <cell r="C81" t="str">
            <v>Уголь</v>
          </cell>
          <cell r="D81" t="str">
            <v>L21</v>
          </cell>
          <cell r="E81" t="str">
            <v>21</v>
          </cell>
          <cell r="F81" t="str">
            <v>тыс. тнт</v>
          </cell>
          <cell r="G81">
            <v>0</v>
          </cell>
          <cell r="H81">
            <v>0</v>
          </cell>
          <cell r="I81">
            <v>0</v>
          </cell>
          <cell r="J81">
            <v>0</v>
          </cell>
          <cell r="K81">
            <v>0</v>
          </cell>
          <cell r="L81">
            <v>0</v>
          </cell>
          <cell r="M81">
            <v>0</v>
          </cell>
          <cell r="N81">
            <v>0</v>
          </cell>
          <cell r="O81">
            <v>0</v>
          </cell>
        </row>
        <row r="82">
          <cell r="C82" t="str">
            <v>Уголь</v>
          </cell>
          <cell r="D82" t="str">
            <v>L21</v>
          </cell>
          <cell r="E82" t="str">
            <v>21</v>
          </cell>
          <cell r="F82" t="str">
            <v>тыс. тнт</v>
          </cell>
          <cell r="G82">
            <v>0</v>
          </cell>
          <cell r="H82">
            <v>0</v>
          </cell>
          <cell r="I82">
            <v>0</v>
          </cell>
          <cell r="J82">
            <v>0</v>
          </cell>
          <cell r="K82">
            <v>0</v>
          </cell>
          <cell r="L82">
            <v>0</v>
          </cell>
          <cell r="M82">
            <v>0</v>
          </cell>
          <cell r="N82">
            <v>0</v>
          </cell>
          <cell r="O82">
            <v>0</v>
          </cell>
        </row>
        <row r="89">
          <cell r="C89" t="str">
            <v>Другие виды топлива</v>
          </cell>
          <cell r="D89" t="str">
            <v>L21</v>
          </cell>
          <cell r="E89" t="str">
            <v>21</v>
          </cell>
          <cell r="F89" t="str">
            <v>тыс. тнт</v>
          </cell>
          <cell r="G89">
            <v>0</v>
          </cell>
          <cell r="H89">
            <v>0</v>
          </cell>
          <cell r="I89">
            <v>0</v>
          </cell>
          <cell r="J89">
            <v>0</v>
          </cell>
          <cell r="K89">
            <v>0</v>
          </cell>
          <cell r="L89">
            <v>0</v>
          </cell>
          <cell r="M89">
            <v>0</v>
          </cell>
          <cell r="N89">
            <v>0</v>
          </cell>
          <cell r="O89">
            <v>0</v>
          </cell>
        </row>
        <row r="90">
          <cell r="C90" t="str">
            <v>Другие виды топлива</v>
          </cell>
          <cell r="D90" t="str">
            <v>L21</v>
          </cell>
          <cell r="E90" t="str">
            <v>21</v>
          </cell>
          <cell r="F90" t="str">
            <v>тыс. тнт</v>
          </cell>
          <cell r="G90">
            <v>0</v>
          </cell>
          <cell r="H90">
            <v>0</v>
          </cell>
          <cell r="I90">
            <v>0</v>
          </cell>
          <cell r="J90">
            <v>0</v>
          </cell>
          <cell r="K90">
            <v>0</v>
          </cell>
          <cell r="L90">
            <v>0</v>
          </cell>
          <cell r="M90">
            <v>0</v>
          </cell>
          <cell r="N90">
            <v>0</v>
          </cell>
          <cell r="O90">
            <v>0</v>
          </cell>
        </row>
        <row r="94">
          <cell r="C94" t="str">
            <v>Уголь</v>
          </cell>
          <cell r="D94" t="str">
            <v>L22</v>
          </cell>
          <cell r="E94" t="str">
            <v>22.</v>
          </cell>
          <cell r="F94" t="str">
            <v>руб/тнт</v>
          </cell>
          <cell r="G94">
            <v>0</v>
          </cell>
          <cell r="H94">
            <v>0</v>
          </cell>
          <cell r="I94">
            <v>0</v>
          </cell>
          <cell r="K94">
            <v>0</v>
          </cell>
          <cell r="L94">
            <v>0</v>
          </cell>
          <cell r="N94">
            <v>0</v>
          </cell>
          <cell r="O94">
            <v>0</v>
          </cell>
        </row>
        <row r="95">
          <cell r="C95" t="str">
            <v>Уголь</v>
          </cell>
          <cell r="D95" t="str">
            <v>L22</v>
          </cell>
          <cell r="E95" t="str">
            <v>22.</v>
          </cell>
          <cell r="F95" t="str">
            <v>руб/тнт</v>
          </cell>
          <cell r="G95">
            <v>0</v>
          </cell>
          <cell r="H95">
            <v>0</v>
          </cell>
          <cell r="I95">
            <v>0</v>
          </cell>
          <cell r="K95">
            <v>0</v>
          </cell>
          <cell r="L95">
            <v>0</v>
          </cell>
          <cell r="N95">
            <v>0</v>
          </cell>
          <cell r="O95">
            <v>0</v>
          </cell>
        </row>
        <row r="96">
          <cell r="K96">
            <v>0</v>
          </cell>
          <cell r="L96">
            <v>0</v>
          </cell>
          <cell r="N96">
            <v>0</v>
          </cell>
          <cell r="O96">
            <v>0</v>
          </cell>
        </row>
        <row r="98">
          <cell r="K98">
            <v>0</v>
          </cell>
          <cell r="L98">
            <v>0</v>
          </cell>
          <cell r="N98">
            <v>0</v>
          </cell>
          <cell r="O98">
            <v>0</v>
          </cell>
        </row>
        <row r="99">
          <cell r="K99">
            <v>0</v>
          </cell>
          <cell r="L99">
            <v>0</v>
          </cell>
          <cell r="N99">
            <v>0</v>
          </cell>
          <cell r="O99">
            <v>0</v>
          </cell>
        </row>
        <row r="100">
          <cell r="K100">
            <v>0</v>
          </cell>
          <cell r="L100">
            <v>0</v>
          </cell>
          <cell r="N100">
            <v>0</v>
          </cell>
          <cell r="O100">
            <v>0</v>
          </cell>
        </row>
        <row r="102">
          <cell r="C102" t="str">
            <v>Другие виды топлива</v>
          </cell>
          <cell r="D102" t="str">
            <v>L22</v>
          </cell>
          <cell r="E102" t="str">
            <v>22.</v>
          </cell>
          <cell r="F102" t="str">
            <v>руб/тнт</v>
          </cell>
          <cell r="G102">
            <v>0</v>
          </cell>
          <cell r="H102">
            <v>0</v>
          </cell>
          <cell r="I102">
            <v>0</v>
          </cell>
          <cell r="K102">
            <v>0</v>
          </cell>
          <cell r="L102">
            <v>0</v>
          </cell>
          <cell r="N102">
            <v>0</v>
          </cell>
          <cell r="O102">
            <v>0</v>
          </cell>
        </row>
        <row r="103">
          <cell r="C103" t="str">
            <v>Другие виды топлива</v>
          </cell>
          <cell r="D103" t="str">
            <v>L22</v>
          </cell>
          <cell r="E103" t="str">
            <v>22.</v>
          </cell>
          <cell r="F103" t="str">
            <v>руб/тнт</v>
          </cell>
          <cell r="G103">
            <v>0</v>
          </cell>
          <cell r="H103">
            <v>0</v>
          </cell>
          <cell r="I103">
            <v>0</v>
          </cell>
          <cell r="K103">
            <v>0</v>
          </cell>
          <cell r="L103">
            <v>0</v>
          </cell>
          <cell r="N103">
            <v>0</v>
          </cell>
          <cell r="O103">
            <v>0</v>
          </cell>
        </row>
        <row r="107">
          <cell r="C107" t="str">
            <v>Уголь</v>
          </cell>
          <cell r="D107" t="str">
            <v>L23</v>
          </cell>
          <cell r="E107" t="str">
            <v>23.</v>
          </cell>
          <cell r="F107" t="str">
            <v>тыс.руб.</v>
          </cell>
          <cell r="G107">
            <v>0</v>
          </cell>
          <cell r="H107">
            <v>0</v>
          </cell>
          <cell r="I107">
            <v>0</v>
          </cell>
          <cell r="J107">
            <v>0</v>
          </cell>
          <cell r="K107">
            <v>0</v>
          </cell>
          <cell r="L107">
            <v>0</v>
          </cell>
          <cell r="M107">
            <v>0</v>
          </cell>
          <cell r="N107">
            <v>0</v>
          </cell>
          <cell r="O107">
            <v>0</v>
          </cell>
        </row>
        <row r="108">
          <cell r="C108" t="str">
            <v>Уголь</v>
          </cell>
          <cell r="D108" t="str">
            <v>L23</v>
          </cell>
          <cell r="E108" t="str">
            <v>23.</v>
          </cell>
          <cell r="F108" t="str">
            <v>тыс.руб.</v>
          </cell>
          <cell r="G108">
            <v>0</v>
          </cell>
          <cell r="H108">
            <v>0</v>
          </cell>
          <cell r="I108">
            <v>0</v>
          </cell>
          <cell r="J108">
            <v>0</v>
          </cell>
          <cell r="K108">
            <v>0</v>
          </cell>
          <cell r="L108">
            <v>0</v>
          </cell>
          <cell r="M108">
            <v>0</v>
          </cell>
          <cell r="N108">
            <v>0</v>
          </cell>
          <cell r="O108">
            <v>0</v>
          </cell>
        </row>
        <row r="115">
          <cell r="C115" t="str">
            <v>Другие виды топлива</v>
          </cell>
          <cell r="D115" t="str">
            <v>L23</v>
          </cell>
          <cell r="E115" t="str">
            <v>23.</v>
          </cell>
          <cell r="F115" t="str">
            <v>тыс.руб.</v>
          </cell>
          <cell r="G115">
            <v>0</v>
          </cell>
          <cell r="H115">
            <v>0</v>
          </cell>
          <cell r="I115">
            <v>0</v>
          </cell>
          <cell r="J115">
            <v>0</v>
          </cell>
          <cell r="K115">
            <v>0</v>
          </cell>
          <cell r="L115">
            <v>0</v>
          </cell>
          <cell r="M115">
            <v>0</v>
          </cell>
          <cell r="N115">
            <v>0</v>
          </cell>
          <cell r="O115">
            <v>0</v>
          </cell>
        </row>
        <row r="116">
          <cell r="C116" t="str">
            <v>Другие виды топлива</v>
          </cell>
          <cell r="D116" t="str">
            <v>L23</v>
          </cell>
          <cell r="E116" t="str">
            <v>23.</v>
          </cell>
          <cell r="F116" t="str">
            <v>тыс.руб.</v>
          </cell>
          <cell r="G116">
            <v>0</v>
          </cell>
          <cell r="H116">
            <v>0</v>
          </cell>
          <cell r="I116">
            <v>0</v>
          </cell>
          <cell r="J116">
            <v>0</v>
          </cell>
          <cell r="K116">
            <v>0</v>
          </cell>
          <cell r="L116">
            <v>0</v>
          </cell>
          <cell r="M116">
            <v>0</v>
          </cell>
          <cell r="N116">
            <v>0</v>
          </cell>
          <cell r="O116">
            <v>0</v>
          </cell>
        </row>
        <row r="117">
          <cell r="J117">
            <v>0</v>
          </cell>
          <cell r="K117">
            <v>0</v>
          </cell>
          <cell r="L117">
            <v>0</v>
          </cell>
          <cell r="M117">
            <v>0</v>
          </cell>
          <cell r="N117">
            <v>0</v>
          </cell>
          <cell r="O117">
            <v>0</v>
          </cell>
        </row>
        <row r="121">
          <cell r="C121" t="str">
            <v>Уголь</v>
          </cell>
          <cell r="D121" t="str">
            <v>L24</v>
          </cell>
          <cell r="E121" t="str">
            <v>24.</v>
          </cell>
          <cell r="F121" t="str">
            <v>руб/тнт</v>
          </cell>
          <cell r="G121">
            <v>0</v>
          </cell>
          <cell r="H121">
            <v>0</v>
          </cell>
          <cell r="I121">
            <v>0</v>
          </cell>
          <cell r="K121">
            <v>0</v>
          </cell>
          <cell r="L121">
            <v>0</v>
          </cell>
          <cell r="N121">
            <v>0</v>
          </cell>
          <cell r="O121">
            <v>0</v>
          </cell>
        </row>
        <row r="122">
          <cell r="C122" t="str">
            <v>Уголь</v>
          </cell>
          <cell r="D122" t="str">
            <v>L24</v>
          </cell>
          <cell r="E122" t="str">
            <v>24.</v>
          </cell>
          <cell r="F122" t="str">
            <v>руб/тнт</v>
          </cell>
          <cell r="G122">
            <v>0</v>
          </cell>
          <cell r="H122">
            <v>0</v>
          </cell>
          <cell r="I122">
            <v>0</v>
          </cell>
          <cell r="K122">
            <v>0</v>
          </cell>
          <cell r="L122">
            <v>0</v>
          </cell>
          <cell r="N122">
            <v>0</v>
          </cell>
          <cell r="O122">
            <v>0</v>
          </cell>
        </row>
        <row r="123">
          <cell r="K123">
            <v>0</v>
          </cell>
          <cell r="L123">
            <v>0</v>
          </cell>
          <cell r="N123">
            <v>0</v>
          </cell>
          <cell r="O123">
            <v>0</v>
          </cell>
        </row>
        <row r="125">
          <cell r="K125">
            <v>0</v>
          </cell>
          <cell r="L125">
            <v>0</v>
          </cell>
          <cell r="N125">
            <v>0</v>
          </cell>
          <cell r="O125">
            <v>0</v>
          </cell>
        </row>
        <row r="126">
          <cell r="K126">
            <v>0</v>
          </cell>
          <cell r="L126">
            <v>0</v>
          </cell>
          <cell r="N126">
            <v>0</v>
          </cell>
          <cell r="O126">
            <v>0</v>
          </cell>
        </row>
        <row r="127">
          <cell r="K127">
            <v>0</v>
          </cell>
          <cell r="L127">
            <v>0</v>
          </cell>
          <cell r="N127">
            <v>0</v>
          </cell>
          <cell r="O127">
            <v>0</v>
          </cell>
        </row>
        <row r="129">
          <cell r="C129" t="str">
            <v>Другие виды топлива</v>
          </cell>
          <cell r="D129" t="str">
            <v>L24</v>
          </cell>
          <cell r="E129" t="str">
            <v>24.</v>
          </cell>
          <cell r="F129" t="str">
            <v>руб/тнт</v>
          </cell>
          <cell r="G129">
            <v>0</v>
          </cell>
          <cell r="H129">
            <v>0</v>
          </cell>
          <cell r="I129">
            <v>0</v>
          </cell>
          <cell r="K129">
            <v>0</v>
          </cell>
          <cell r="L129">
            <v>0</v>
          </cell>
          <cell r="N129">
            <v>0</v>
          </cell>
          <cell r="O129">
            <v>0</v>
          </cell>
        </row>
        <row r="130">
          <cell r="C130" t="str">
            <v>Другие виды топлива</v>
          </cell>
          <cell r="D130" t="str">
            <v>L24</v>
          </cell>
          <cell r="E130" t="str">
            <v>24.</v>
          </cell>
          <cell r="F130" t="str">
            <v>руб/тнт</v>
          </cell>
          <cell r="G130">
            <v>0</v>
          </cell>
          <cell r="H130">
            <v>0</v>
          </cell>
          <cell r="I130">
            <v>0</v>
          </cell>
          <cell r="K130">
            <v>0</v>
          </cell>
          <cell r="L130">
            <v>0</v>
          </cell>
          <cell r="N130">
            <v>0</v>
          </cell>
          <cell r="O130">
            <v>0</v>
          </cell>
        </row>
        <row r="134">
          <cell r="C134" t="str">
            <v>Уголь</v>
          </cell>
          <cell r="D134" t="str">
            <v>L25</v>
          </cell>
          <cell r="F134" t="str">
            <v>тыс.руб.</v>
          </cell>
          <cell r="G134">
            <v>0</v>
          </cell>
          <cell r="H134">
            <v>0</v>
          </cell>
          <cell r="I134">
            <v>0</v>
          </cell>
          <cell r="J134">
            <v>0</v>
          </cell>
          <cell r="K134">
            <v>0</v>
          </cell>
          <cell r="L134">
            <v>0</v>
          </cell>
          <cell r="M134">
            <v>0</v>
          </cell>
          <cell r="N134">
            <v>0</v>
          </cell>
          <cell r="O134">
            <v>0</v>
          </cell>
        </row>
        <row r="135">
          <cell r="C135" t="str">
            <v>Уголь</v>
          </cell>
          <cell r="D135" t="str">
            <v>L25</v>
          </cell>
          <cell r="F135" t="str">
            <v>тыс.руб.</v>
          </cell>
          <cell r="G135">
            <v>0</v>
          </cell>
          <cell r="H135">
            <v>0</v>
          </cell>
          <cell r="I135">
            <v>0</v>
          </cell>
          <cell r="J135">
            <v>0</v>
          </cell>
          <cell r="K135">
            <v>0</v>
          </cell>
          <cell r="L135">
            <v>0</v>
          </cell>
          <cell r="M135">
            <v>0</v>
          </cell>
          <cell r="N135">
            <v>0</v>
          </cell>
          <cell r="O135">
            <v>0</v>
          </cell>
        </row>
        <row r="142">
          <cell r="C142" t="str">
            <v>Другие виды топлива</v>
          </cell>
          <cell r="D142" t="str">
            <v>L25</v>
          </cell>
          <cell r="F142" t="str">
            <v>тыс.руб.</v>
          </cell>
          <cell r="G142">
            <v>0</v>
          </cell>
          <cell r="H142">
            <v>0</v>
          </cell>
          <cell r="I142">
            <v>0</v>
          </cell>
          <cell r="J142">
            <v>0</v>
          </cell>
          <cell r="K142">
            <v>0</v>
          </cell>
          <cell r="L142">
            <v>0</v>
          </cell>
          <cell r="M142">
            <v>0</v>
          </cell>
          <cell r="N142">
            <v>0</v>
          </cell>
          <cell r="O142">
            <v>0</v>
          </cell>
        </row>
        <row r="143">
          <cell r="C143" t="str">
            <v>Другие виды топлива</v>
          </cell>
          <cell r="D143" t="str">
            <v>L25</v>
          </cell>
          <cell r="F143" t="str">
            <v>тыс.руб.</v>
          </cell>
          <cell r="G143">
            <v>0</v>
          </cell>
          <cell r="H143">
            <v>0</v>
          </cell>
          <cell r="I143">
            <v>0</v>
          </cell>
          <cell r="J143">
            <v>0</v>
          </cell>
          <cell r="K143">
            <v>0</v>
          </cell>
          <cell r="L143">
            <v>0</v>
          </cell>
          <cell r="M143">
            <v>0</v>
          </cell>
          <cell r="N143">
            <v>0</v>
          </cell>
          <cell r="O143">
            <v>0</v>
          </cell>
        </row>
        <row r="144">
          <cell r="J144">
            <v>0</v>
          </cell>
          <cell r="K144">
            <v>0</v>
          </cell>
          <cell r="L144">
            <v>0</v>
          </cell>
          <cell r="M144">
            <v>0</v>
          </cell>
          <cell r="N144">
            <v>0</v>
          </cell>
          <cell r="O144">
            <v>0</v>
          </cell>
        </row>
        <row r="148">
          <cell r="C148" t="str">
            <v>Уголь</v>
          </cell>
          <cell r="D148" t="str">
            <v>L26</v>
          </cell>
          <cell r="F148" t="str">
            <v>тыс.руб.</v>
          </cell>
          <cell r="G148">
            <v>0</v>
          </cell>
          <cell r="H148">
            <v>0</v>
          </cell>
          <cell r="I148">
            <v>0</v>
          </cell>
          <cell r="J148">
            <v>0</v>
          </cell>
          <cell r="K148">
            <v>0</v>
          </cell>
          <cell r="L148">
            <v>0</v>
          </cell>
          <cell r="M148">
            <v>0</v>
          </cell>
          <cell r="N148">
            <v>0</v>
          </cell>
          <cell r="O148">
            <v>0</v>
          </cell>
        </row>
        <row r="149">
          <cell r="C149" t="str">
            <v>Уголь</v>
          </cell>
          <cell r="D149" t="str">
            <v>L26</v>
          </cell>
          <cell r="F149" t="str">
            <v>тыс.руб.</v>
          </cell>
          <cell r="G149">
            <v>0</v>
          </cell>
          <cell r="H149">
            <v>0</v>
          </cell>
          <cell r="I149">
            <v>0</v>
          </cell>
          <cell r="J149">
            <v>0</v>
          </cell>
          <cell r="K149">
            <v>0</v>
          </cell>
          <cell r="L149">
            <v>0</v>
          </cell>
          <cell r="M149">
            <v>0</v>
          </cell>
          <cell r="N149">
            <v>0</v>
          </cell>
          <cell r="O149">
            <v>0</v>
          </cell>
        </row>
        <row r="156">
          <cell r="C156" t="str">
            <v>Другие виды топлива</v>
          </cell>
          <cell r="D156" t="str">
            <v>L26</v>
          </cell>
          <cell r="F156" t="str">
            <v>тыс.руб.</v>
          </cell>
          <cell r="G156">
            <v>0</v>
          </cell>
          <cell r="H156">
            <v>0</v>
          </cell>
          <cell r="I156">
            <v>0</v>
          </cell>
          <cell r="J156">
            <v>0</v>
          </cell>
          <cell r="K156">
            <v>0</v>
          </cell>
          <cell r="L156">
            <v>0</v>
          </cell>
          <cell r="M156">
            <v>0</v>
          </cell>
          <cell r="N156">
            <v>0</v>
          </cell>
          <cell r="O156">
            <v>0</v>
          </cell>
        </row>
        <row r="157">
          <cell r="C157" t="str">
            <v>Другие виды топлива</v>
          </cell>
          <cell r="D157" t="str">
            <v>L26</v>
          </cell>
          <cell r="F157" t="str">
            <v>тыс.руб.</v>
          </cell>
          <cell r="G157">
            <v>0</v>
          </cell>
          <cell r="H157">
            <v>0</v>
          </cell>
          <cell r="I157">
            <v>0</v>
          </cell>
          <cell r="J157">
            <v>0</v>
          </cell>
          <cell r="K157">
            <v>0</v>
          </cell>
          <cell r="L157">
            <v>0</v>
          </cell>
          <cell r="M157">
            <v>0</v>
          </cell>
          <cell r="N157">
            <v>0</v>
          </cell>
          <cell r="O157">
            <v>0</v>
          </cell>
        </row>
        <row r="162">
          <cell r="C162" t="str">
            <v>Уголь</v>
          </cell>
          <cell r="D162" t="str">
            <v>L27</v>
          </cell>
          <cell r="F162" t="str">
            <v>руб/тут</v>
          </cell>
          <cell r="G162">
            <v>0</v>
          </cell>
          <cell r="H162">
            <v>0</v>
          </cell>
          <cell r="I162">
            <v>0</v>
          </cell>
          <cell r="J162">
            <v>0</v>
          </cell>
          <cell r="K162">
            <v>0</v>
          </cell>
          <cell r="L162">
            <v>0</v>
          </cell>
          <cell r="M162">
            <v>0</v>
          </cell>
          <cell r="N162">
            <v>0</v>
          </cell>
          <cell r="O162">
            <v>0</v>
          </cell>
        </row>
        <row r="163">
          <cell r="C163" t="str">
            <v>Уголь</v>
          </cell>
          <cell r="D163" t="str">
            <v>L27</v>
          </cell>
          <cell r="F163" t="str">
            <v>руб/тут</v>
          </cell>
          <cell r="G163">
            <v>0</v>
          </cell>
          <cell r="H163">
            <v>0</v>
          </cell>
          <cell r="I163">
            <v>0</v>
          </cell>
          <cell r="J163">
            <v>0</v>
          </cell>
          <cell r="K163">
            <v>0</v>
          </cell>
          <cell r="L163">
            <v>0</v>
          </cell>
          <cell r="M163">
            <v>0</v>
          </cell>
          <cell r="N163">
            <v>0</v>
          </cell>
          <cell r="O163">
            <v>0</v>
          </cell>
        </row>
        <row r="170">
          <cell r="C170" t="str">
            <v>Другие виды топлива</v>
          </cell>
          <cell r="D170" t="str">
            <v>L27</v>
          </cell>
          <cell r="F170" t="str">
            <v>руб/тут</v>
          </cell>
          <cell r="G170">
            <v>0</v>
          </cell>
          <cell r="H170">
            <v>0</v>
          </cell>
          <cell r="I170">
            <v>0</v>
          </cell>
          <cell r="J170">
            <v>0</v>
          </cell>
          <cell r="K170">
            <v>0</v>
          </cell>
          <cell r="L170">
            <v>0</v>
          </cell>
          <cell r="M170">
            <v>0</v>
          </cell>
          <cell r="N170">
            <v>0</v>
          </cell>
          <cell r="O170">
            <v>0</v>
          </cell>
        </row>
        <row r="171">
          <cell r="C171" t="str">
            <v>Другие виды топлива</v>
          </cell>
          <cell r="D171" t="str">
            <v>L27</v>
          </cell>
          <cell r="F171" t="str">
            <v>руб/тут</v>
          </cell>
          <cell r="G171">
            <v>0</v>
          </cell>
          <cell r="H171">
            <v>0</v>
          </cell>
          <cell r="I171">
            <v>0</v>
          </cell>
          <cell r="J171">
            <v>0</v>
          </cell>
          <cell r="K171">
            <v>0</v>
          </cell>
          <cell r="L171">
            <v>0</v>
          </cell>
          <cell r="M171">
            <v>0</v>
          </cell>
          <cell r="N171">
            <v>0</v>
          </cell>
          <cell r="O171">
            <v>0</v>
          </cell>
        </row>
        <row r="176">
          <cell r="C176" t="str">
            <v>Уголь</v>
          </cell>
          <cell r="D176" t="str">
            <v>L28</v>
          </cell>
          <cell r="F176" t="str">
            <v>руб/тнт</v>
          </cell>
          <cell r="G176">
            <v>0</v>
          </cell>
          <cell r="H176">
            <v>0</v>
          </cell>
          <cell r="I176">
            <v>0</v>
          </cell>
          <cell r="J176">
            <v>0</v>
          </cell>
          <cell r="K176">
            <v>0</v>
          </cell>
          <cell r="L176">
            <v>0</v>
          </cell>
          <cell r="M176">
            <v>0</v>
          </cell>
          <cell r="N176">
            <v>0</v>
          </cell>
          <cell r="O176">
            <v>0</v>
          </cell>
        </row>
        <row r="177">
          <cell r="C177" t="str">
            <v>Уголь</v>
          </cell>
          <cell r="D177" t="str">
            <v>L28</v>
          </cell>
          <cell r="F177" t="str">
            <v>руб/тнт</v>
          </cell>
          <cell r="G177">
            <v>0</v>
          </cell>
          <cell r="H177">
            <v>0</v>
          </cell>
          <cell r="I177">
            <v>0</v>
          </cell>
          <cell r="J177">
            <v>0</v>
          </cell>
          <cell r="K177">
            <v>0</v>
          </cell>
          <cell r="L177">
            <v>0</v>
          </cell>
          <cell r="M177">
            <v>0</v>
          </cell>
          <cell r="N177">
            <v>0</v>
          </cell>
          <cell r="O177">
            <v>0</v>
          </cell>
        </row>
        <row r="184">
          <cell r="C184" t="str">
            <v>Другие виды топлива</v>
          </cell>
          <cell r="D184" t="str">
            <v>L28</v>
          </cell>
          <cell r="F184" t="str">
            <v>руб/тнт</v>
          </cell>
          <cell r="G184">
            <v>0</v>
          </cell>
          <cell r="H184">
            <v>0</v>
          </cell>
          <cell r="I184">
            <v>0</v>
          </cell>
          <cell r="J184">
            <v>0</v>
          </cell>
          <cell r="K184">
            <v>0</v>
          </cell>
          <cell r="L184">
            <v>0</v>
          </cell>
          <cell r="M184">
            <v>0</v>
          </cell>
          <cell r="N184">
            <v>0</v>
          </cell>
          <cell r="O184">
            <v>0</v>
          </cell>
        </row>
        <row r="185">
          <cell r="C185" t="str">
            <v>Другие виды топлива</v>
          </cell>
          <cell r="D185" t="str">
            <v>L28</v>
          </cell>
          <cell r="F185" t="str">
            <v>руб/тнт</v>
          </cell>
          <cell r="G185">
            <v>0</v>
          </cell>
          <cell r="H185">
            <v>0</v>
          </cell>
          <cell r="I185">
            <v>0</v>
          </cell>
          <cell r="J185">
            <v>0</v>
          </cell>
          <cell r="K185">
            <v>0</v>
          </cell>
          <cell r="L185">
            <v>0</v>
          </cell>
          <cell r="M185">
            <v>0</v>
          </cell>
          <cell r="N185">
            <v>0</v>
          </cell>
          <cell r="O185">
            <v>0</v>
          </cell>
        </row>
        <row r="187">
          <cell r="G187">
            <v>0</v>
          </cell>
          <cell r="H187">
            <v>0</v>
          </cell>
          <cell r="I187">
            <v>0</v>
          </cell>
          <cell r="J187">
            <v>0</v>
          </cell>
          <cell r="K187">
            <v>0</v>
          </cell>
          <cell r="L187">
            <v>0</v>
          </cell>
          <cell r="M187">
            <v>0</v>
          </cell>
          <cell r="N187">
            <v>0</v>
          </cell>
          <cell r="O187">
            <v>0</v>
          </cell>
        </row>
      </sheetData>
      <sheetData sheetId="10">
        <row r="8">
          <cell r="G8">
            <v>398.62</v>
          </cell>
          <cell r="H8">
            <v>398.62</v>
          </cell>
          <cell r="I8">
            <v>398.62</v>
          </cell>
          <cell r="J8">
            <v>398.62</v>
          </cell>
          <cell r="K8">
            <v>398.62</v>
          </cell>
          <cell r="L8">
            <v>398.62</v>
          </cell>
          <cell r="M8">
            <v>0</v>
          </cell>
          <cell r="N8">
            <v>0</v>
          </cell>
          <cell r="O8">
            <v>0</v>
          </cell>
        </row>
        <row r="9">
          <cell r="G9">
            <v>0</v>
          </cell>
          <cell r="H9">
            <v>0</v>
          </cell>
          <cell r="I9">
            <v>0</v>
          </cell>
          <cell r="K9">
            <v>0</v>
          </cell>
          <cell r="L9">
            <v>0</v>
          </cell>
          <cell r="N9">
            <v>0</v>
          </cell>
          <cell r="O9">
            <v>0</v>
          </cell>
        </row>
        <row r="10">
          <cell r="G10">
            <v>398.62</v>
          </cell>
          <cell r="H10">
            <v>398.62</v>
          </cell>
          <cell r="I10">
            <v>398.62</v>
          </cell>
          <cell r="J10">
            <v>398.62</v>
          </cell>
          <cell r="K10">
            <v>398.62</v>
          </cell>
          <cell r="L10">
            <v>398.62</v>
          </cell>
          <cell r="N10">
            <v>0</v>
          </cell>
          <cell r="O10">
            <v>0</v>
          </cell>
        </row>
        <row r="11">
          <cell r="G11">
            <v>23.38</v>
          </cell>
          <cell r="H11">
            <v>23.38</v>
          </cell>
          <cell r="I11">
            <v>23.38</v>
          </cell>
          <cell r="J11">
            <v>23.38</v>
          </cell>
          <cell r="K11">
            <v>23.38</v>
          </cell>
          <cell r="L11">
            <v>23.38</v>
          </cell>
          <cell r="M11">
            <v>0</v>
          </cell>
          <cell r="N11">
            <v>0</v>
          </cell>
          <cell r="O11">
            <v>0</v>
          </cell>
        </row>
        <row r="12">
          <cell r="G12">
            <v>23.38</v>
          </cell>
          <cell r="H12">
            <v>23.38</v>
          </cell>
          <cell r="I12">
            <v>23.38</v>
          </cell>
          <cell r="J12">
            <v>23.38</v>
          </cell>
          <cell r="K12">
            <v>23.38</v>
          </cell>
          <cell r="L12">
            <v>23.38</v>
          </cell>
          <cell r="N12">
            <v>0</v>
          </cell>
          <cell r="O12">
            <v>0</v>
          </cell>
        </row>
        <row r="13">
          <cell r="G13">
            <v>5.8652350609603134</v>
          </cell>
          <cell r="H13">
            <v>5.8652350609603134</v>
          </cell>
          <cell r="I13">
            <v>5.8652350609603134</v>
          </cell>
          <cell r="J13">
            <v>5.8652350609603134</v>
          </cell>
          <cell r="K13">
            <v>5.8652350609603134</v>
          </cell>
          <cell r="L13">
            <v>5.8652350609603134</v>
          </cell>
          <cell r="M13">
            <v>0</v>
          </cell>
          <cell r="N13">
            <v>0</v>
          </cell>
          <cell r="O13">
            <v>0</v>
          </cell>
        </row>
        <row r="14">
          <cell r="G14">
            <v>0</v>
          </cell>
          <cell r="H14">
            <v>0</v>
          </cell>
          <cell r="I14">
            <v>0</v>
          </cell>
          <cell r="J14">
            <v>0</v>
          </cell>
          <cell r="K14">
            <v>0</v>
          </cell>
          <cell r="L14">
            <v>0</v>
          </cell>
          <cell r="N14">
            <v>0</v>
          </cell>
          <cell r="O14">
            <v>0</v>
          </cell>
        </row>
        <row r="15">
          <cell r="G15">
            <v>0</v>
          </cell>
          <cell r="H15">
            <v>0</v>
          </cell>
          <cell r="I15">
            <v>0</v>
          </cell>
          <cell r="J15">
            <v>0</v>
          </cell>
          <cell r="K15">
            <v>0</v>
          </cell>
          <cell r="L15">
            <v>0</v>
          </cell>
          <cell r="M15">
            <v>0</v>
          </cell>
          <cell r="N15">
            <v>0</v>
          </cell>
          <cell r="O15">
            <v>0</v>
          </cell>
        </row>
        <row r="16">
          <cell r="G16">
            <v>375.24</v>
          </cell>
          <cell r="H16">
            <v>375.24</v>
          </cell>
          <cell r="I16">
            <v>375.24</v>
          </cell>
          <cell r="J16">
            <v>375.24</v>
          </cell>
          <cell r="K16">
            <v>375.24</v>
          </cell>
          <cell r="L16">
            <v>375.24</v>
          </cell>
          <cell r="M16">
            <v>0</v>
          </cell>
          <cell r="N16">
            <v>0</v>
          </cell>
          <cell r="O16">
            <v>0</v>
          </cell>
        </row>
        <row r="17">
          <cell r="G17">
            <v>0</v>
          </cell>
          <cell r="H17">
            <v>0</v>
          </cell>
          <cell r="I17">
            <v>0</v>
          </cell>
          <cell r="J17">
            <v>0</v>
          </cell>
          <cell r="K17">
            <v>0</v>
          </cell>
          <cell r="L17">
            <v>0</v>
          </cell>
          <cell r="N17">
            <v>0</v>
          </cell>
          <cell r="O17">
            <v>0</v>
          </cell>
        </row>
        <row r="18">
          <cell r="G18">
            <v>375.24</v>
          </cell>
          <cell r="H18">
            <v>375.24</v>
          </cell>
          <cell r="I18">
            <v>375.24</v>
          </cell>
          <cell r="J18">
            <v>375.24</v>
          </cell>
          <cell r="K18">
            <v>375.24</v>
          </cell>
          <cell r="L18">
            <v>375.24</v>
          </cell>
          <cell r="M18">
            <v>0</v>
          </cell>
          <cell r="N18">
            <v>0</v>
          </cell>
          <cell r="O18">
            <v>0</v>
          </cell>
        </row>
        <row r="19">
          <cell r="G19">
            <v>0.34</v>
          </cell>
          <cell r="H19">
            <v>0.34</v>
          </cell>
          <cell r="I19">
            <v>0.34</v>
          </cell>
          <cell r="J19">
            <v>0.34</v>
          </cell>
          <cell r="K19">
            <v>0.34</v>
          </cell>
          <cell r="L19">
            <v>0.34</v>
          </cell>
          <cell r="N19">
            <v>0</v>
          </cell>
          <cell r="O19">
            <v>0</v>
          </cell>
        </row>
        <row r="20">
          <cell r="G20">
            <v>5.5119999999999996</v>
          </cell>
          <cell r="H20">
            <v>5.5119999999999996</v>
          </cell>
          <cell r="I20">
            <v>5.5119999999999996</v>
          </cell>
          <cell r="J20">
            <v>5.5119999999999996</v>
          </cell>
          <cell r="K20">
            <v>5.5119999999999996</v>
          </cell>
          <cell r="L20">
            <v>5.5119999999999996</v>
          </cell>
          <cell r="N20">
            <v>0</v>
          </cell>
          <cell r="O20">
            <v>0</v>
          </cell>
        </row>
        <row r="21">
          <cell r="G21">
            <v>1.4689265536723162</v>
          </cell>
          <cell r="H21">
            <v>1.4689265536723162</v>
          </cell>
          <cell r="I21">
            <v>1.4689265536723162</v>
          </cell>
          <cell r="J21">
            <v>1.4689265536723162</v>
          </cell>
          <cell r="K21">
            <v>1.4689265536723162</v>
          </cell>
          <cell r="L21">
            <v>1.4689265536723162</v>
          </cell>
          <cell r="M21">
            <v>0</v>
          </cell>
          <cell r="N21">
            <v>0</v>
          </cell>
          <cell r="O21">
            <v>0</v>
          </cell>
        </row>
        <row r="22">
          <cell r="G22">
            <v>369.38800000000003</v>
          </cell>
          <cell r="H22">
            <v>369.38800000000003</v>
          </cell>
          <cell r="I22">
            <v>369.38800000000003</v>
          </cell>
          <cell r="J22">
            <v>369.38800000000003</v>
          </cell>
          <cell r="K22">
            <v>369.38800000000003</v>
          </cell>
          <cell r="L22">
            <v>369.38800000000003</v>
          </cell>
          <cell r="M22">
            <v>0</v>
          </cell>
          <cell r="N22">
            <v>0</v>
          </cell>
          <cell r="O22">
            <v>0</v>
          </cell>
        </row>
        <row r="23">
          <cell r="G23">
            <v>0</v>
          </cell>
          <cell r="H23">
            <v>0</v>
          </cell>
          <cell r="I23">
            <v>0</v>
          </cell>
          <cell r="K23">
            <v>0</v>
          </cell>
          <cell r="L23">
            <v>0</v>
          </cell>
          <cell r="N23">
            <v>0</v>
          </cell>
          <cell r="O23">
            <v>0</v>
          </cell>
        </row>
        <row r="24">
          <cell r="G24">
            <v>0</v>
          </cell>
          <cell r="H24">
            <v>0</v>
          </cell>
          <cell r="I24">
            <v>0</v>
          </cell>
          <cell r="K24">
            <v>0</v>
          </cell>
          <cell r="L24">
            <v>0</v>
          </cell>
          <cell r="N24">
            <v>0</v>
          </cell>
          <cell r="O24">
            <v>0</v>
          </cell>
        </row>
        <row r="25">
          <cell r="G25">
            <v>0</v>
          </cell>
          <cell r="H25">
            <v>0</v>
          </cell>
          <cell r="I25">
            <v>0</v>
          </cell>
          <cell r="J25">
            <v>0</v>
          </cell>
          <cell r="K25">
            <v>0</v>
          </cell>
          <cell r="L25">
            <v>0</v>
          </cell>
          <cell r="M25">
            <v>0</v>
          </cell>
          <cell r="N25">
            <v>0</v>
          </cell>
          <cell r="O25">
            <v>0</v>
          </cell>
        </row>
        <row r="26">
          <cell r="G26">
            <v>0</v>
          </cell>
          <cell r="H26">
            <v>0</v>
          </cell>
          <cell r="I26">
            <v>0</v>
          </cell>
          <cell r="J26">
            <v>0</v>
          </cell>
          <cell r="K26">
            <v>0</v>
          </cell>
          <cell r="L26">
            <v>0</v>
          </cell>
          <cell r="M26">
            <v>0</v>
          </cell>
          <cell r="N26">
            <v>0</v>
          </cell>
          <cell r="O26">
            <v>0</v>
          </cell>
        </row>
        <row r="27">
          <cell r="G27">
            <v>375.24</v>
          </cell>
          <cell r="H27">
            <v>375.24</v>
          </cell>
          <cell r="I27">
            <v>375.24</v>
          </cell>
          <cell r="J27">
            <v>375.24</v>
          </cell>
          <cell r="K27">
            <v>375.24</v>
          </cell>
          <cell r="L27">
            <v>375.24</v>
          </cell>
          <cell r="M27">
            <v>0</v>
          </cell>
          <cell r="N27">
            <v>0</v>
          </cell>
          <cell r="O27">
            <v>0</v>
          </cell>
        </row>
        <row r="28">
          <cell r="G28">
            <v>0</v>
          </cell>
          <cell r="H28">
            <v>0</v>
          </cell>
          <cell r="I28">
            <v>0</v>
          </cell>
          <cell r="J28">
            <v>0</v>
          </cell>
          <cell r="K28">
            <v>0</v>
          </cell>
          <cell r="L28">
            <v>0</v>
          </cell>
          <cell r="M28">
            <v>0</v>
          </cell>
          <cell r="N28">
            <v>0</v>
          </cell>
          <cell r="O28">
            <v>0</v>
          </cell>
        </row>
        <row r="29">
          <cell r="G29">
            <v>0</v>
          </cell>
          <cell r="H29">
            <v>0</v>
          </cell>
          <cell r="I29">
            <v>0</v>
          </cell>
          <cell r="K29">
            <v>0</v>
          </cell>
          <cell r="L29">
            <v>0</v>
          </cell>
          <cell r="N29">
            <v>0</v>
          </cell>
          <cell r="O29">
            <v>0</v>
          </cell>
        </row>
        <row r="30">
          <cell r="G30">
            <v>0</v>
          </cell>
          <cell r="H30">
            <v>0</v>
          </cell>
          <cell r="I30">
            <v>0</v>
          </cell>
          <cell r="K30">
            <v>0</v>
          </cell>
          <cell r="L30">
            <v>0</v>
          </cell>
          <cell r="N30">
            <v>0</v>
          </cell>
          <cell r="O30">
            <v>0</v>
          </cell>
        </row>
        <row r="31">
          <cell r="G31">
            <v>0</v>
          </cell>
          <cell r="H31">
            <v>0</v>
          </cell>
          <cell r="I31">
            <v>0</v>
          </cell>
          <cell r="J31">
            <v>0</v>
          </cell>
          <cell r="K31">
            <v>0</v>
          </cell>
          <cell r="L31">
            <v>0</v>
          </cell>
          <cell r="M31">
            <v>0</v>
          </cell>
          <cell r="N31">
            <v>0</v>
          </cell>
          <cell r="O31">
            <v>0</v>
          </cell>
        </row>
        <row r="32">
          <cell r="G32">
            <v>0</v>
          </cell>
          <cell r="H32">
            <v>0</v>
          </cell>
          <cell r="I32">
            <v>0</v>
          </cell>
          <cell r="J32">
            <v>0</v>
          </cell>
          <cell r="K32">
            <v>0</v>
          </cell>
          <cell r="L32">
            <v>0</v>
          </cell>
          <cell r="M32">
            <v>0</v>
          </cell>
          <cell r="N32">
            <v>0</v>
          </cell>
          <cell r="O32">
            <v>0</v>
          </cell>
        </row>
        <row r="33">
          <cell r="G33">
            <v>0</v>
          </cell>
          <cell r="H33">
            <v>0</v>
          </cell>
          <cell r="I33">
            <v>0</v>
          </cell>
          <cell r="K33">
            <v>0</v>
          </cell>
          <cell r="L33">
            <v>0</v>
          </cell>
          <cell r="N33">
            <v>0</v>
          </cell>
          <cell r="O33">
            <v>0</v>
          </cell>
        </row>
        <row r="34">
          <cell r="G34">
            <v>0</v>
          </cell>
          <cell r="H34">
            <v>0</v>
          </cell>
          <cell r="I34">
            <v>0</v>
          </cell>
          <cell r="J34">
            <v>0</v>
          </cell>
          <cell r="K34">
            <v>0</v>
          </cell>
          <cell r="L34">
            <v>0</v>
          </cell>
          <cell r="M34">
            <v>0</v>
          </cell>
          <cell r="N34">
            <v>0</v>
          </cell>
          <cell r="O34">
            <v>0</v>
          </cell>
        </row>
        <row r="35">
          <cell r="G35">
            <v>0</v>
          </cell>
          <cell r="H35">
            <v>0</v>
          </cell>
          <cell r="I35">
            <v>0</v>
          </cell>
          <cell r="J35">
            <v>0</v>
          </cell>
          <cell r="K35">
            <v>0</v>
          </cell>
          <cell r="L35">
            <v>0</v>
          </cell>
          <cell r="M35">
            <v>0</v>
          </cell>
          <cell r="N35">
            <v>0</v>
          </cell>
          <cell r="O35">
            <v>0</v>
          </cell>
        </row>
        <row r="36">
          <cell r="G36">
            <v>0</v>
          </cell>
          <cell r="H36">
            <v>0</v>
          </cell>
          <cell r="I36">
            <v>0</v>
          </cell>
          <cell r="J36">
            <v>0</v>
          </cell>
          <cell r="K36">
            <v>0</v>
          </cell>
          <cell r="L36">
            <v>0</v>
          </cell>
          <cell r="M36">
            <v>0</v>
          </cell>
          <cell r="N36">
            <v>0</v>
          </cell>
          <cell r="O36">
            <v>0</v>
          </cell>
        </row>
        <row r="39">
          <cell r="C39" t="str">
            <v>Уголь</v>
          </cell>
          <cell r="D39" t="str">
            <v>L18</v>
          </cell>
          <cell r="F39" t="str">
            <v>тыс.тут</v>
          </cell>
          <cell r="G39">
            <v>0</v>
          </cell>
          <cell r="H39">
            <v>0</v>
          </cell>
          <cell r="I39">
            <v>0</v>
          </cell>
          <cell r="J39">
            <v>0</v>
          </cell>
          <cell r="K39">
            <v>0</v>
          </cell>
          <cell r="L39">
            <v>0</v>
          </cell>
          <cell r="M39">
            <v>0</v>
          </cell>
          <cell r="N39">
            <v>0</v>
          </cell>
          <cell r="O39">
            <v>0</v>
          </cell>
        </row>
        <row r="40">
          <cell r="C40" t="str">
            <v>Уголь</v>
          </cell>
          <cell r="D40" t="str">
            <v>L18</v>
          </cell>
          <cell r="F40" t="str">
            <v>тыс.тут</v>
          </cell>
          <cell r="G40">
            <v>0</v>
          </cell>
          <cell r="H40">
            <v>0</v>
          </cell>
          <cell r="I40">
            <v>0</v>
          </cell>
          <cell r="J40">
            <v>0</v>
          </cell>
          <cell r="K40">
            <v>0</v>
          </cell>
          <cell r="L40">
            <v>0</v>
          </cell>
          <cell r="M40">
            <v>0</v>
          </cell>
          <cell r="N40">
            <v>0</v>
          </cell>
          <cell r="O40">
            <v>0</v>
          </cell>
        </row>
        <row r="48">
          <cell r="C48" t="str">
            <v>Другие виды топлива</v>
          </cell>
          <cell r="D48" t="str">
            <v>L18</v>
          </cell>
          <cell r="F48" t="str">
            <v>тыс.тут</v>
          </cell>
          <cell r="G48">
            <v>0</v>
          </cell>
          <cell r="H48">
            <v>0</v>
          </cell>
          <cell r="I48">
            <v>0</v>
          </cell>
          <cell r="J48">
            <v>0</v>
          </cell>
          <cell r="K48">
            <v>0</v>
          </cell>
          <cell r="L48">
            <v>0</v>
          </cell>
          <cell r="M48">
            <v>0</v>
          </cell>
          <cell r="N48">
            <v>0</v>
          </cell>
          <cell r="O48">
            <v>0</v>
          </cell>
        </row>
        <row r="49">
          <cell r="C49" t="str">
            <v>Другие виды топлива</v>
          </cell>
          <cell r="D49" t="str">
            <v>L18</v>
          </cell>
          <cell r="F49" t="str">
            <v>тыс.тут</v>
          </cell>
          <cell r="G49">
            <v>0</v>
          </cell>
          <cell r="H49">
            <v>0</v>
          </cell>
          <cell r="I49">
            <v>0</v>
          </cell>
          <cell r="J49">
            <v>0</v>
          </cell>
          <cell r="K49">
            <v>0</v>
          </cell>
          <cell r="L49">
            <v>0</v>
          </cell>
          <cell r="M49">
            <v>0</v>
          </cell>
          <cell r="N49">
            <v>0</v>
          </cell>
          <cell r="O49">
            <v>0</v>
          </cell>
        </row>
        <row r="55">
          <cell r="C55" t="str">
            <v>Уголь</v>
          </cell>
          <cell r="D55" t="str">
            <v>L19</v>
          </cell>
          <cell r="F55" t="str">
            <v>%</v>
          </cell>
          <cell r="G55">
            <v>0</v>
          </cell>
          <cell r="H55">
            <v>0</v>
          </cell>
          <cell r="I55">
            <v>0</v>
          </cell>
          <cell r="K55">
            <v>0</v>
          </cell>
          <cell r="L55">
            <v>0</v>
          </cell>
          <cell r="N55">
            <v>0</v>
          </cell>
          <cell r="O55">
            <v>0</v>
          </cell>
        </row>
        <row r="56">
          <cell r="C56" t="str">
            <v>Уголь</v>
          </cell>
          <cell r="D56" t="str">
            <v>L19</v>
          </cell>
          <cell r="F56" t="str">
            <v>%</v>
          </cell>
          <cell r="G56">
            <v>0</v>
          </cell>
          <cell r="H56">
            <v>0</v>
          </cell>
          <cell r="I56">
            <v>0</v>
          </cell>
          <cell r="K56">
            <v>0</v>
          </cell>
          <cell r="L56">
            <v>0</v>
          </cell>
          <cell r="N56">
            <v>0</v>
          </cell>
          <cell r="O56">
            <v>0</v>
          </cell>
        </row>
        <row r="57">
          <cell r="K57">
            <v>0</v>
          </cell>
          <cell r="L57">
            <v>0</v>
          </cell>
          <cell r="N57">
            <v>0</v>
          </cell>
          <cell r="O57">
            <v>0</v>
          </cell>
        </row>
        <row r="59">
          <cell r="K59">
            <v>0</v>
          </cell>
          <cell r="L59">
            <v>0</v>
          </cell>
          <cell r="N59">
            <v>0</v>
          </cell>
          <cell r="O59">
            <v>0</v>
          </cell>
        </row>
        <row r="60">
          <cell r="K60">
            <v>0</v>
          </cell>
          <cell r="L60">
            <v>0</v>
          </cell>
          <cell r="N60">
            <v>0</v>
          </cell>
          <cell r="O60">
            <v>0</v>
          </cell>
        </row>
        <row r="61">
          <cell r="K61">
            <v>0</v>
          </cell>
          <cell r="L61">
            <v>0</v>
          </cell>
          <cell r="N61">
            <v>0</v>
          </cell>
          <cell r="O61">
            <v>0</v>
          </cell>
        </row>
        <row r="63">
          <cell r="C63" t="str">
            <v>Другие виды топлива</v>
          </cell>
          <cell r="D63" t="str">
            <v>L19</v>
          </cell>
          <cell r="F63" t="str">
            <v>%</v>
          </cell>
          <cell r="G63">
            <v>0</v>
          </cell>
          <cell r="H63">
            <v>0</v>
          </cell>
          <cell r="I63">
            <v>0</v>
          </cell>
          <cell r="K63">
            <v>0</v>
          </cell>
          <cell r="L63">
            <v>0</v>
          </cell>
          <cell r="N63">
            <v>0</v>
          </cell>
          <cell r="O63">
            <v>0</v>
          </cell>
        </row>
        <row r="64">
          <cell r="C64" t="str">
            <v>Другие виды топлива</v>
          </cell>
          <cell r="D64" t="str">
            <v>L19</v>
          </cell>
          <cell r="F64" t="str">
            <v>%</v>
          </cell>
          <cell r="G64">
            <v>0</v>
          </cell>
          <cell r="H64">
            <v>0</v>
          </cell>
          <cell r="I64">
            <v>0</v>
          </cell>
          <cell r="K64">
            <v>0</v>
          </cell>
          <cell r="L64">
            <v>0</v>
          </cell>
          <cell r="N64">
            <v>0</v>
          </cell>
          <cell r="O64">
            <v>0</v>
          </cell>
        </row>
        <row r="68">
          <cell r="C68" t="str">
            <v>Уголь</v>
          </cell>
          <cell r="D68" t="str">
            <v>L20</v>
          </cell>
          <cell r="G68">
            <v>0</v>
          </cell>
          <cell r="H68">
            <v>0</v>
          </cell>
          <cell r="I68">
            <v>0</v>
          </cell>
          <cell r="K68">
            <v>0</v>
          </cell>
          <cell r="L68">
            <v>0</v>
          </cell>
          <cell r="N68">
            <v>0</v>
          </cell>
          <cell r="O68">
            <v>0</v>
          </cell>
        </row>
        <row r="69">
          <cell r="C69" t="str">
            <v>Уголь</v>
          </cell>
          <cell r="D69" t="str">
            <v>L20</v>
          </cell>
          <cell r="G69">
            <v>0</v>
          </cell>
          <cell r="H69">
            <v>0</v>
          </cell>
          <cell r="I69">
            <v>0</v>
          </cell>
          <cell r="K69">
            <v>0</v>
          </cell>
          <cell r="L69">
            <v>0</v>
          </cell>
          <cell r="N69">
            <v>0</v>
          </cell>
          <cell r="O69">
            <v>0</v>
          </cell>
        </row>
        <row r="70">
          <cell r="K70">
            <v>0</v>
          </cell>
          <cell r="L70">
            <v>0</v>
          </cell>
          <cell r="N70">
            <v>0</v>
          </cell>
          <cell r="O70">
            <v>0</v>
          </cell>
        </row>
        <row r="72">
          <cell r="K72">
            <v>0</v>
          </cell>
          <cell r="L72">
            <v>0</v>
          </cell>
          <cell r="N72">
            <v>0</v>
          </cell>
          <cell r="O72">
            <v>0</v>
          </cell>
        </row>
        <row r="73">
          <cell r="K73">
            <v>0</v>
          </cell>
          <cell r="L73">
            <v>0</v>
          </cell>
          <cell r="N73">
            <v>0</v>
          </cell>
          <cell r="O73">
            <v>0</v>
          </cell>
        </row>
        <row r="74">
          <cell r="K74">
            <v>0</v>
          </cell>
          <cell r="L74">
            <v>0</v>
          </cell>
          <cell r="N74">
            <v>0</v>
          </cell>
          <cell r="O74">
            <v>0</v>
          </cell>
        </row>
        <row r="76">
          <cell r="C76" t="str">
            <v>Другие виды топлива</v>
          </cell>
          <cell r="D76" t="str">
            <v>L20</v>
          </cell>
          <cell r="G76">
            <v>0</v>
          </cell>
          <cell r="H76">
            <v>0</v>
          </cell>
          <cell r="I76">
            <v>0</v>
          </cell>
          <cell r="K76">
            <v>0</v>
          </cell>
          <cell r="L76">
            <v>0</v>
          </cell>
          <cell r="N76">
            <v>0</v>
          </cell>
          <cell r="O76">
            <v>0</v>
          </cell>
        </row>
        <row r="77">
          <cell r="C77" t="str">
            <v>Другие виды топлива</v>
          </cell>
          <cell r="D77" t="str">
            <v>L20</v>
          </cell>
          <cell r="G77">
            <v>0</v>
          </cell>
          <cell r="H77">
            <v>0</v>
          </cell>
          <cell r="I77">
            <v>0</v>
          </cell>
          <cell r="K77">
            <v>0</v>
          </cell>
          <cell r="L77">
            <v>0</v>
          </cell>
          <cell r="N77">
            <v>0</v>
          </cell>
          <cell r="O77">
            <v>0</v>
          </cell>
        </row>
        <row r="81">
          <cell r="C81" t="str">
            <v>Уголь</v>
          </cell>
          <cell r="D81" t="str">
            <v>L21</v>
          </cell>
          <cell r="F81" t="str">
            <v>тыс. тнт</v>
          </cell>
          <cell r="G81">
            <v>0</v>
          </cell>
          <cell r="H81">
            <v>0</v>
          </cell>
          <cell r="I81">
            <v>0</v>
          </cell>
          <cell r="J81">
            <v>0</v>
          </cell>
          <cell r="K81">
            <v>0</v>
          </cell>
          <cell r="L81">
            <v>0</v>
          </cell>
          <cell r="M81">
            <v>0</v>
          </cell>
          <cell r="N81">
            <v>0</v>
          </cell>
          <cell r="O81">
            <v>0</v>
          </cell>
        </row>
        <row r="82">
          <cell r="C82" t="str">
            <v>Уголь</v>
          </cell>
          <cell r="D82" t="str">
            <v>L21</v>
          </cell>
          <cell r="F82" t="str">
            <v>тыс. тнт</v>
          </cell>
          <cell r="G82">
            <v>0</v>
          </cell>
          <cell r="H82">
            <v>0</v>
          </cell>
          <cell r="I82">
            <v>0</v>
          </cell>
          <cell r="J82">
            <v>0</v>
          </cell>
          <cell r="K82">
            <v>0</v>
          </cell>
          <cell r="L82">
            <v>0</v>
          </cell>
          <cell r="M82">
            <v>0</v>
          </cell>
          <cell r="N82">
            <v>0</v>
          </cell>
          <cell r="O82">
            <v>0</v>
          </cell>
        </row>
        <row r="89">
          <cell r="C89" t="str">
            <v>Другие виды топлива</v>
          </cell>
          <cell r="D89" t="str">
            <v>L21</v>
          </cell>
          <cell r="F89" t="str">
            <v>тыс. тнт</v>
          </cell>
          <cell r="G89">
            <v>0</v>
          </cell>
          <cell r="H89">
            <v>0</v>
          </cell>
          <cell r="I89">
            <v>0</v>
          </cell>
          <cell r="J89">
            <v>0</v>
          </cell>
          <cell r="K89">
            <v>0</v>
          </cell>
          <cell r="L89">
            <v>0</v>
          </cell>
          <cell r="M89">
            <v>0</v>
          </cell>
          <cell r="N89">
            <v>0</v>
          </cell>
          <cell r="O89">
            <v>0</v>
          </cell>
        </row>
        <row r="90">
          <cell r="C90" t="str">
            <v>Другие виды топлива</v>
          </cell>
          <cell r="D90" t="str">
            <v>L21</v>
          </cell>
          <cell r="F90" t="str">
            <v>тыс. тнт</v>
          </cell>
          <cell r="G90">
            <v>0</v>
          </cell>
          <cell r="H90">
            <v>0</v>
          </cell>
          <cell r="I90">
            <v>0</v>
          </cell>
          <cell r="J90">
            <v>0</v>
          </cell>
          <cell r="K90">
            <v>0</v>
          </cell>
          <cell r="L90">
            <v>0</v>
          </cell>
          <cell r="M90">
            <v>0</v>
          </cell>
          <cell r="N90">
            <v>0</v>
          </cell>
          <cell r="O90">
            <v>0</v>
          </cell>
        </row>
        <row r="94">
          <cell r="C94" t="str">
            <v>Уголь</v>
          </cell>
          <cell r="D94" t="str">
            <v>L22</v>
          </cell>
          <cell r="E94" t="str">
            <v>22.</v>
          </cell>
          <cell r="F94" t="str">
            <v>руб/тнт</v>
          </cell>
          <cell r="G94">
            <v>0</v>
          </cell>
          <cell r="H94">
            <v>0</v>
          </cell>
          <cell r="I94">
            <v>0</v>
          </cell>
          <cell r="K94">
            <v>0</v>
          </cell>
          <cell r="L94">
            <v>0</v>
          </cell>
          <cell r="N94">
            <v>0</v>
          </cell>
          <cell r="O94">
            <v>0</v>
          </cell>
        </row>
        <row r="95">
          <cell r="C95" t="str">
            <v>Уголь</v>
          </cell>
          <cell r="D95" t="str">
            <v>L22</v>
          </cell>
          <cell r="E95" t="str">
            <v>22.</v>
          </cell>
          <cell r="F95" t="str">
            <v>руб/тнт</v>
          </cell>
          <cell r="G95">
            <v>0</v>
          </cell>
          <cell r="H95">
            <v>0</v>
          </cell>
          <cell r="I95">
            <v>0</v>
          </cell>
          <cell r="K95">
            <v>0</v>
          </cell>
          <cell r="L95">
            <v>0</v>
          </cell>
          <cell r="N95">
            <v>0</v>
          </cell>
          <cell r="O95">
            <v>0</v>
          </cell>
        </row>
        <row r="96">
          <cell r="K96">
            <v>0</v>
          </cell>
          <cell r="L96">
            <v>0</v>
          </cell>
          <cell r="N96">
            <v>0</v>
          </cell>
          <cell r="O96">
            <v>0</v>
          </cell>
        </row>
        <row r="98">
          <cell r="K98">
            <v>0</v>
          </cell>
          <cell r="L98">
            <v>0</v>
          </cell>
          <cell r="N98">
            <v>0</v>
          </cell>
          <cell r="O98">
            <v>0</v>
          </cell>
        </row>
        <row r="99">
          <cell r="K99">
            <v>0</v>
          </cell>
          <cell r="L99">
            <v>0</v>
          </cell>
          <cell r="N99">
            <v>0</v>
          </cell>
          <cell r="O99">
            <v>0</v>
          </cell>
        </row>
        <row r="100">
          <cell r="K100">
            <v>0</v>
          </cell>
          <cell r="L100">
            <v>0</v>
          </cell>
          <cell r="N100">
            <v>0</v>
          </cell>
          <cell r="O100">
            <v>0</v>
          </cell>
        </row>
        <row r="102">
          <cell r="C102" t="str">
            <v>Другие виды топлива</v>
          </cell>
          <cell r="D102" t="str">
            <v>L22</v>
          </cell>
          <cell r="E102" t="str">
            <v>22.</v>
          </cell>
          <cell r="F102" t="str">
            <v>руб/тнт</v>
          </cell>
          <cell r="G102">
            <v>0</v>
          </cell>
          <cell r="H102">
            <v>0</v>
          </cell>
          <cell r="I102">
            <v>0</v>
          </cell>
          <cell r="K102">
            <v>0</v>
          </cell>
          <cell r="L102">
            <v>0</v>
          </cell>
          <cell r="N102">
            <v>0</v>
          </cell>
          <cell r="O102">
            <v>0</v>
          </cell>
        </row>
        <row r="103">
          <cell r="C103" t="str">
            <v>Другие виды топлива</v>
          </cell>
          <cell r="D103" t="str">
            <v>L22</v>
          </cell>
          <cell r="E103" t="str">
            <v>22.</v>
          </cell>
          <cell r="F103" t="str">
            <v>руб/тнт</v>
          </cell>
          <cell r="G103">
            <v>0</v>
          </cell>
          <cell r="H103">
            <v>0</v>
          </cell>
          <cell r="I103">
            <v>0</v>
          </cell>
          <cell r="K103">
            <v>0</v>
          </cell>
          <cell r="L103">
            <v>0</v>
          </cell>
          <cell r="N103">
            <v>0</v>
          </cell>
          <cell r="O103">
            <v>0</v>
          </cell>
        </row>
        <row r="107">
          <cell r="C107" t="str">
            <v>Уголь</v>
          </cell>
          <cell r="D107" t="str">
            <v>L23</v>
          </cell>
          <cell r="F107" t="str">
            <v>тыс.руб.</v>
          </cell>
          <cell r="G107">
            <v>0</v>
          </cell>
          <cell r="H107">
            <v>0</v>
          </cell>
          <cell r="I107">
            <v>0</v>
          </cell>
          <cell r="J107">
            <v>0</v>
          </cell>
          <cell r="K107">
            <v>0</v>
          </cell>
          <cell r="L107">
            <v>0</v>
          </cell>
          <cell r="M107">
            <v>0</v>
          </cell>
          <cell r="N107">
            <v>0</v>
          </cell>
          <cell r="O107">
            <v>0</v>
          </cell>
        </row>
        <row r="108">
          <cell r="C108" t="str">
            <v>Уголь</v>
          </cell>
          <cell r="D108" t="str">
            <v>L23</v>
          </cell>
          <cell r="F108" t="str">
            <v>тыс.руб.</v>
          </cell>
          <cell r="G108">
            <v>0</v>
          </cell>
          <cell r="H108">
            <v>0</v>
          </cell>
          <cell r="I108">
            <v>0</v>
          </cell>
          <cell r="J108">
            <v>0</v>
          </cell>
          <cell r="K108">
            <v>0</v>
          </cell>
          <cell r="L108">
            <v>0</v>
          </cell>
          <cell r="M108">
            <v>0</v>
          </cell>
          <cell r="N108">
            <v>0</v>
          </cell>
          <cell r="O108">
            <v>0</v>
          </cell>
        </row>
        <row r="115">
          <cell r="C115" t="str">
            <v>Другие виды топлива</v>
          </cell>
          <cell r="D115" t="str">
            <v>L23</v>
          </cell>
          <cell r="F115" t="str">
            <v>тыс.руб.</v>
          </cell>
          <cell r="G115">
            <v>0</v>
          </cell>
          <cell r="H115">
            <v>0</v>
          </cell>
          <cell r="I115">
            <v>0</v>
          </cell>
          <cell r="J115">
            <v>0</v>
          </cell>
          <cell r="K115">
            <v>0</v>
          </cell>
          <cell r="L115">
            <v>0</v>
          </cell>
          <cell r="M115">
            <v>0</v>
          </cell>
          <cell r="N115">
            <v>0</v>
          </cell>
          <cell r="O115">
            <v>0</v>
          </cell>
        </row>
        <row r="116">
          <cell r="C116" t="str">
            <v>Другие виды топлива</v>
          </cell>
          <cell r="D116" t="str">
            <v>L23</v>
          </cell>
          <cell r="F116" t="str">
            <v>тыс.руб.</v>
          </cell>
          <cell r="G116">
            <v>0</v>
          </cell>
          <cell r="H116">
            <v>0</v>
          </cell>
          <cell r="I116">
            <v>0</v>
          </cell>
          <cell r="J116">
            <v>0</v>
          </cell>
          <cell r="K116">
            <v>0</v>
          </cell>
          <cell r="L116">
            <v>0</v>
          </cell>
          <cell r="M116">
            <v>0</v>
          </cell>
          <cell r="N116">
            <v>0</v>
          </cell>
          <cell r="O116">
            <v>0</v>
          </cell>
        </row>
        <row r="117">
          <cell r="J117">
            <v>0</v>
          </cell>
          <cell r="K117">
            <v>0</v>
          </cell>
          <cell r="L117">
            <v>0</v>
          </cell>
          <cell r="M117">
            <v>0</v>
          </cell>
          <cell r="N117">
            <v>0</v>
          </cell>
          <cell r="O117">
            <v>0</v>
          </cell>
        </row>
        <row r="121">
          <cell r="C121" t="str">
            <v>Уголь</v>
          </cell>
          <cell r="D121" t="str">
            <v>L24</v>
          </cell>
          <cell r="E121" t="str">
            <v>24.</v>
          </cell>
          <cell r="F121" t="str">
            <v>руб/тнт</v>
          </cell>
          <cell r="G121">
            <v>0</v>
          </cell>
          <cell r="H121">
            <v>0</v>
          </cell>
          <cell r="I121">
            <v>0</v>
          </cell>
          <cell r="K121">
            <v>0</v>
          </cell>
          <cell r="L121">
            <v>0</v>
          </cell>
          <cell r="N121">
            <v>0</v>
          </cell>
          <cell r="O121">
            <v>0</v>
          </cell>
        </row>
        <row r="122">
          <cell r="C122" t="str">
            <v>Уголь</v>
          </cell>
          <cell r="D122" t="str">
            <v>L24</v>
          </cell>
          <cell r="E122" t="str">
            <v>24.</v>
          </cell>
          <cell r="F122" t="str">
            <v>руб/тнт</v>
          </cell>
          <cell r="G122">
            <v>0</v>
          </cell>
          <cell r="H122">
            <v>0</v>
          </cell>
          <cell r="I122">
            <v>0</v>
          </cell>
          <cell r="K122">
            <v>0</v>
          </cell>
          <cell r="L122">
            <v>0</v>
          </cell>
          <cell r="N122">
            <v>0</v>
          </cell>
          <cell r="O122">
            <v>0</v>
          </cell>
        </row>
        <row r="123">
          <cell r="K123">
            <v>0</v>
          </cell>
          <cell r="L123">
            <v>0</v>
          </cell>
          <cell r="N123">
            <v>0</v>
          </cell>
          <cell r="O123">
            <v>0</v>
          </cell>
        </row>
        <row r="125">
          <cell r="K125">
            <v>0</v>
          </cell>
          <cell r="L125">
            <v>0</v>
          </cell>
          <cell r="N125">
            <v>0</v>
          </cell>
          <cell r="O125">
            <v>0</v>
          </cell>
        </row>
        <row r="126">
          <cell r="K126">
            <v>0</v>
          </cell>
          <cell r="L126">
            <v>0</v>
          </cell>
          <cell r="N126">
            <v>0</v>
          </cell>
          <cell r="O126">
            <v>0</v>
          </cell>
        </row>
        <row r="127">
          <cell r="K127">
            <v>0</v>
          </cell>
          <cell r="L127">
            <v>0</v>
          </cell>
          <cell r="N127">
            <v>0</v>
          </cell>
          <cell r="O127">
            <v>0</v>
          </cell>
        </row>
        <row r="129">
          <cell r="C129" t="str">
            <v>Другие виды топлива</v>
          </cell>
          <cell r="D129" t="str">
            <v>L24</v>
          </cell>
          <cell r="E129" t="str">
            <v>24.</v>
          </cell>
          <cell r="F129" t="str">
            <v>руб/тнт</v>
          </cell>
          <cell r="G129">
            <v>0</v>
          </cell>
          <cell r="H129">
            <v>0</v>
          </cell>
          <cell r="I129">
            <v>0</v>
          </cell>
          <cell r="K129">
            <v>0</v>
          </cell>
          <cell r="L129">
            <v>0</v>
          </cell>
          <cell r="N129">
            <v>0</v>
          </cell>
          <cell r="O129">
            <v>0</v>
          </cell>
        </row>
        <row r="130">
          <cell r="C130" t="str">
            <v>Другие виды топлива</v>
          </cell>
          <cell r="D130" t="str">
            <v>L24</v>
          </cell>
          <cell r="E130" t="str">
            <v>24.</v>
          </cell>
          <cell r="F130" t="str">
            <v>руб/тнт</v>
          </cell>
          <cell r="G130">
            <v>0</v>
          </cell>
          <cell r="H130">
            <v>0</v>
          </cell>
          <cell r="I130">
            <v>0</v>
          </cell>
          <cell r="K130">
            <v>0</v>
          </cell>
          <cell r="L130">
            <v>0</v>
          </cell>
          <cell r="N130">
            <v>0</v>
          </cell>
          <cell r="O130">
            <v>0</v>
          </cell>
        </row>
        <row r="134">
          <cell r="C134" t="str">
            <v>Уголь</v>
          </cell>
          <cell r="D134" t="str">
            <v>L25</v>
          </cell>
          <cell r="F134" t="str">
            <v>тыс.руб.</v>
          </cell>
          <cell r="G134">
            <v>0</v>
          </cell>
          <cell r="H134">
            <v>0</v>
          </cell>
          <cell r="I134">
            <v>0</v>
          </cell>
          <cell r="J134">
            <v>0</v>
          </cell>
          <cell r="K134">
            <v>0</v>
          </cell>
          <cell r="L134">
            <v>0</v>
          </cell>
          <cell r="M134">
            <v>0</v>
          </cell>
          <cell r="N134">
            <v>0</v>
          </cell>
          <cell r="O134">
            <v>0</v>
          </cell>
        </row>
        <row r="135">
          <cell r="C135" t="str">
            <v>Уголь</v>
          </cell>
          <cell r="D135" t="str">
            <v>L25</v>
          </cell>
          <cell r="F135" t="str">
            <v>тыс.руб.</v>
          </cell>
          <cell r="G135">
            <v>0</v>
          </cell>
          <cell r="H135">
            <v>0</v>
          </cell>
          <cell r="I135">
            <v>0</v>
          </cell>
          <cell r="J135">
            <v>0</v>
          </cell>
          <cell r="K135">
            <v>0</v>
          </cell>
          <cell r="L135">
            <v>0</v>
          </cell>
          <cell r="M135">
            <v>0</v>
          </cell>
          <cell r="N135">
            <v>0</v>
          </cell>
          <cell r="O135">
            <v>0</v>
          </cell>
        </row>
        <row r="142">
          <cell r="C142" t="str">
            <v>Другие виды топлива</v>
          </cell>
          <cell r="D142" t="str">
            <v>L25</v>
          </cell>
          <cell r="F142" t="str">
            <v>тыс.руб.</v>
          </cell>
          <cell r="G142">
            <v>0</v>
          </cell>
          <cell r="H142">
            <v>0</v>
          </cell>
          <cell r="I142">
            <v>0</v>
          </cell>
          <cell r="J142">
            <v>0</v>
          </cell>
          <cell r="K142">
            <v>0</v>
          </cell>
          <cell r="L142">
            <v>0</v>
          </cell>
          <cell r="M142">
            <v>0</v>
          </cell>
          <cell r="N142">
            <v>0</v>
          </cell>
          <cell r="O142">
            <v>0</v>
          </cell>
        </row>
        <row r="143">
          <cell r="C143" t="str">
            <v>Другие виды топлива</v>
          </cell>
          <cell r="D143" t="str">
            <v>L25</v>
          </cell>
          <cell r="F143" t="str">
            <v>тыс.руб.</v>
          </cell>
          <cell r="G143">
            <v>0</v>
          </cell>
          <cell r="H143">
            <v>0</v>
          </cell>
          <cell r="I143">
            <v>0</v>
          </cell>
          <cell r="J143">
            <v>0</v>
          </cell>
          <cell r="K143">
            <v>0</v>
          </cell>
          <cell r="L143">
            <v>0</v>
          </cell>
          <cell r="M143">
            <v>0</v>
          </cell>
          <cell r="N143">
            <v>0</v>
          </cell>
          <cell r="O143">
            <v>0</v>
          </cell>
        </row>
        <row r="144">
          <cell r="J144">
            <v>0</v>
          </cell>
          <cell r="K144">
            <v>0</v>
          </cell>
          <cell r="L144">
            <v>0</v>
          </cell>
          <cell r="M144">
            <v>0</v>
          </cell>
          <cell r="N144">
            <v>0</v>
          </cell>
          <cell r="O144">
            <v>0</v>
          </cell>
        </row>
        <row r="148">
          <cell r="C148" t="str">
            <v>Уголь</v>
          </cell>
          <cell r="D148" t="str">
            <v>L26</v>
          </cell>
          <cell r="F148" t="str">
            <v>тыс.руб.</v>
          </cell>
          <cell r="G148">
            <v>0</v>
          </cell>
          <cell r="H148">
            <v>0</v>
          </cell>
          <cell r="I148">
            <v>0</v>
          </cell>
          <cell r="J148">
            <v>0</v>
          </cell>
          <cell r="K148">
            <v>0</v>
          </cell>
          <cell r="L148">
            <v>0</v>
          </cell>
          <cell r="M148">
            <v>0</v>
          </cell>
          <cell r="N148">
            <v>0</v>
          </cell>
          <cell r="O148">
            <v>0</v>
          </cell>
        </row>
        <row r="149">
          <cell r="C149" t="str">
            <v>Уголь</v>
          </cell>
          <cell r="D149" t="str">
            <v>L26</v>
          </cell>
          <cell r="F149" t="str">
            <v>тыс.руб.</v>
          </cell>
          <cell r="G149">
            <v>0</v>
          </cell>
          <cell r="H149">
            <v>0</v>
          </cell>
          <cell r="I149">
            <v>0</v>
          </cell>
          <cell r="J149">
            <v>0</v>
          </cell>
          <cell r="K149">
            <v>0</v>
          </cell>
          <cell r="L149">
            <v>0</v>
          </cell>
          <cell r="M149">
            <v>0</v>
          </cell>
          <cell r="N149">
            <v>0</v>
          </cell>
          <cell r="O149">
            <v>0</v>
          </cell>
        </row>
        <row r="156">
          <cell r="C156" t="str">
            <v>Другие виды топлива</v>
          </cell>
          <cell r="D156" t="str">
            <v>L26</v>
          </cell>
          <cell r="F156" t="str">
            <v>тыс.руб.</v>
          </cell>
          <cell r="G156">
            <v>0</v>
          </cell>
          <cell r="H156">
            <v>0</v>
          </cell>
          <cell r="I156">
            <v>0</v>
          </cell>
          <cell r="J156">
            <v>0</v>
          </cell>
          <cell r="K156">
            <v>0</v>
          </cell>
          <cell r="L156">
            <v>0</v>
          </cell>
          <cell r="M156">
            <v>0</v>
          </cell>
          <cell r="N156">
            <v>0</v>
          </cell>
          <cell r="O156">
            <v>0</v>
          </cell>
        </row>
        <row r="157">
          <cell r="C157" t="str">
            <v>Другие виды топлива</v>
          </cell>
          <cell r="D157" t="str">
            <v>L26</v>
          </cell>
          <cell r="F157" t="str">
            <v>тыс.руб.</v>
          </cell>
          <cell r="G157">
            <v>0</v>
          </cell>
          <cell r="H157">
            <v>0</v>
          </cell>
          <cell r="I157">
            <v>0</v>
          </cell>
          <cell r="J157">
            <v>0</v>
          </cell>
          <cell r="K157">
            <v>0</v>
          </cell>
          <cell r="L157">
            <v>0</v>
          </cell>
          <cell r="M157">
            <v>0</v>
          </cell>
          <cell r="N157">
            <v>0</v>
          </cell>
          <cell r="O157">
            <v>0</v>
          </cell>
        </row>
        <row r="162">
          <cell r="C162" t="str">
            <v>Уголь</v>
          </cell>
          <cell r="D162" t="str">
            <v>L27</v>
          </cell>
          <cell r="F162" t="str">
            <v>руб/тут</v>
          </cell>
          <cell r="G162">
            <v>0</v>
          </cell>
          <cell r="H162">
            <v>0</v>
          </cell>
          <cell r="I162">
            <v>0</v>
          </cell>
          <cell r="J162">
            <v>0</v>
          </cell>
          <cell r="K162">
            <v>0</v>
          </cell>
          <cell r="L162">
            <v>0</v>
          </cell>
          <cell r="M162">
            <v>0</v>
          </cell>
          <cell r="N162">
            <v>0</v>
          </cell>
          <cell r="O162">
            <v>0</v>
          </cell>
        </row>
        <row r="163">
          <cell r="C163" t="str">
            <v>Уголь</v>
          </cell>
          <cell r="D163" t="str">
            <v>L27</v>
          </cell>
          <cell r="F163" t="str">
            <v>руб/тут</v>
          </cell>
          <cell r="G163">
            <v>0</v>
          </cell>
          <cell r="H163">
            <v>0</v>
          </cell>
          <cell r="I163">
            <v>0</v>
          </cell>
          <cell r="J163">
            <v>0</v>
          </cell>
          <cell r="K163">
            <v>0</v>
          </cell>
          <cell r="L163">
            <v>0</v>
          </cell>
          <cell r="M163">
            <v>0</v>
          </cell>
          <cell r="N163">
            <v>0</v>
          </cell>
          <cell r="O163">
            <v>0</v>
          </cell>
        </row>
        <row r="170">
          <cell r="C170" t="str">
            <v>Другие виды топлива</v>
          </cell>
          <cell r="D170" t="str">
            <v>L27</v>
          </cell>
          <cell r="F170" t="str">
            <v>руб/тут</v>
          </cell>
          <cell r="G170">
            <v>0</v>
          </cell>
          <cell r="H170">
            <v>0</v>
          </cell>
          <cell r="I170">
            <v>0</v>
          </cell>
          <cell r="J170">
            <v>0</v>
          </cell>
          <cell r="K170">
            <v>0</v>
          </cell>
          <cell r="L170">
            <v>0</v>
          </cell>
          <cell r="M170">
            <v>0</v>
          </cell>
          <cell r="N170">
            <v>0</v>
          </cell>
          <cell r="O170">
            <v>0</v>
          </cell>
        </row>
        <row r="171">
          <cell r="C171" t="str">
            <v>Другие виды топлива</v>
          </cell>
          <cell r="D171" t="str">
            <v>L27</v>
          </cell>
          <cell r="F171" t="str">
            <v>руб/тут</v>
          </cell>
          <cell r="G171">
            <v>0</v>
          </cell>
          <cell r="H171">
            <v>0</v>
          </cell>
          <cell r="I171">
            <v>0</v>
          </cell>
          <cell r="J171">
            <v>0</v>
          </cell>
          <cell r="K171">
            <v>0</v>
          </cell>
          <cell r="L171">
            <v>0</v>
          </cell>
          <cell r="M171">
            <v>0</v>
          </cell>
          <cell r="N171">
            <v>0</v>
          </cell>
          <cell r="O171">
            <v>0</v>
          </cell>
        </row>
        <row r="176">
          <cell r="C176" t="str">
            <v>Уголь</v>
          </cell>
          <cell r="D176" t="str">
            <v>L28</v>
          </cell>
          <cell r="F176" t="str">
            <v>руб/тнт</v>
          </cell>
          <cell r="G176">
            <v>0</v>
          </cell>
          <cell r="H176">
            <v>0</v>
          </cell>
          <cell r="I176">
            <v>0</v>
          </cell>
          <cell r="J176">
            <v>0</v>
          </cell>
          <cell r="K176">
            <v>0</v>
          </cell>
          <cell r="L176">
            <v>0</v>
          </cell>
          <cell r="M176">
            <v>0</v>
          </cell>
          <cell r="N176">
            <v>0</v>
          </cell>
          <cell r="O176">
            <v>0</v>
          </cell>
        </row>
        <row r="177">
          <cell r="C177" t="str">
            <v>Уголь</v>
          </cell>
          <cell r="D177" t="str">
            <v>L28</v>
          </cell>
          <cell r="F177" t="str">
            <v>руб/тнт</v>
          </cell>
          <cell r="G177">
            <v>0</v>
          </cell>
          <cell r="H177">
            <v>0</v>
          </cell>
          <cell r="I177">
            <v>0</v>
          </cell>
          <cell r="J177">
            <v>0</v>
          </cell>
          <cell r="K177">
            <v>0</v>
          </cell>
          <cell r="L177">
            <v>0</v>
          </cell>
          <cell r="M177">
            <v>0</v>
          </cell>
          <cell r="N177">
            <v>0</v>
          </cell>
          <cell r="O177">
            <v>0</v>
          </cell>
        </row>
        <row r="184">
          <cell r="C184" t="str">
            <v>Другие виды топлива</v>
          </cell>
          <cell r="D184" t="str">
            <v>L28</v>
          </cell>
          <cell r="F184" t="str">
            <v>руб/тнт</v>
          </cell>
          <cell r="G184">
            <v>0</v>
          </cell>
          <cell r="H184">
            <v>0</v>
          </cell>
          <cell r="I184">
            <v>0</v>
          </cell>
          <cell r="J184">
            <v>0</v>
          </cell>
          <cell r="K184">
            <v>0</v>
          </cell>
          <cell r="L184">
            <v>0</v>
          </cell>
          <cell r="M184">
            <v>0</v>
          </cell>
          <cell r="N184">
            <v>0</v>
          </cell>
          <cell r="O184">
            <v>0</v>
          </cell>
        </row>
        <row r="185">
          <cell r="C185" t="str">
            <v>Другие виды топлива</v>
          </cell>
          <cell r="D185" t="str">
            <v>L28</v>
          </cell>
          <cell r="F185" t="str">
            <v>руб/тнт</v>
          </cell>
          <cell r="G185">
            <v>0</v>
          </cell>
          <cell r="H185">
            <v>0</v>
          </cell>
          <cell r="I185">
            <v>0</v>
          </cell>
          <cell r="J185">
            <v>0</v>
          </cell>
          <cell r="K185">
            <v>0</v>
          </cell>
          <cell r="L185">
            <v>0</v>
          </cell>
          <cell r="M185">
            <v>0</v>
          </cell>
          <cell r="N185">
            <v>0</v>
          </cell>
          <cell r="O185">
            <v>0</v>
          </cell>
        </row>
        <row r="187">
          <cell r="G187">
            <v>0</v>
          </cell>
          <cell r="H187">
            <v>0</v>
          </cell>
          <cell r="I187">
            <v>0</v>
          </cell>
          <cell r="J187">
            <v>0</v>
          </cell>
          <cell r="K187">
            <v>0</v>
          </cell>
          <cell r="L187">
            <v>0</v>
          </cell>
          <cell r="M187">
            <v>0</v>
          </cell>
          <cell r="N187">
            <v>0</v>
          </cell>
          <cell r="O187">
            <v>0</v>
          </cell>
        </row>
      </sheetData>
      <sheetData sheetId="11">
        <row r="8">
          <cell r="G8">
            <v>398.6</v>
          </cell>
          <cell r="H8">
            <v>0</v>
          </cell>
          <cell r="I8">
            <v>398.6</v>
          </cell>
          <cell r="J8">
            <v>0</v>
          </cell>
          <cell r="K8">
            <v>0</v>
          </cell>
          <cell r="L8">
            <v>0</v>
          </cell>
        </row>
        <row r="9">
          <cell r="G9">
            <v>0</v>
          </cell>
          <cell r="H9">
            <v>0</v>
          </cell>
        </row>
        <row r="10">
          <cell r="G10">
            <v>398.6</v>
          </cell>
          <cell r="H10">
            <v>0</v>
          </cell>
          <cell r="I10">
            <v>398.6</v>
          </cell>
        </row>
        <row r="11">
          <cell r="G11">
            <v>23.19</v>
          </cell>
          <cell r="H11">
            <v>0</v>
          </cell>
          <cell r="I11">
            <v>23.19</v>
          </cell>
          <cell r="J11">
            <v>0</v>
          </cell>
          <cell r="K11">
            <v>0</v>
          </cell>
          <cell r="L11">
            <v>0</v>
          </cell>
        </row>
        <row r="12">
          <cell r="G12">
            <v>23.19</v>
          </cell>
          <cell r="H12">
            <v>0</v>
          </cell>
          <cell r="I12">
            <v>23.19</v>
          </cell>
        </row>
        <row r="13">
          <cell r="G13">
            <v>5.8178625188158559</v>
          </cell>
          <cell r="H13">
            <v>0</v>
          </cell>
          <cell r="I13">
            <v>5.8178625188158559</v>
          </cell>
          <cell r="J13">
            <v>0</v>
          </cell>
          <cell r="K13">
            <v>0</v>
          </cell>
          <cell r="L13">
            <v>0</v>
          </cell>
        </row>
        <row r="14">
          <cell r="G14">
            <v>0</v>
          </cell>
          <cell r="H14">
            <v>0</v>
          </cell>
        </row>
        <row r="15">
          <cell r="G15">
            <v>0</v>
          </cell>
          <cell r="H15">
            <v>0</v>
          </cell>
          <cell r="I15">
            <v>0</v>
          </cell>
          <cell r="J15">
            <v>0</v>
          </cell>
          <cell r="K15">
            <v>0</v>
          </cell>
          <cell r="L15">
            <v>0</v>
          </cell>
        </row>
        <row r="16">
          <cell r="G16">
            <v>375.41</v>
          </cell>
          <cell r="H16">
            <v>0</v>
          </cell>
          <cell r="I16">
            <v>375.41</v>
          </cell>
          <cell r="J16">
            <v>0</v>
          </cell>
          <cell r="K16">
            <v>0</v>
          </cell>
          <cell r="L16">
            <v>0</v>
          </cell>
        </row>
        <row r="17">
          <cell r="G17">
            <v>0</v>
          </cell>
          <cell r="H17">
            <v>0</v>
          </cell>
        </row>
        <row r="18">
          <cell r="G18">
            <v>375.41</v>
          </cell>
          <cell r="H18">
            <v>0</v>
          </cell>
          <cell r="I18">
            <v>375.41</v>
          </cell>
          <cell r="J18">
            <v>0</v>
          </cell>
          <cell r="K18">
            <v>0</v>
          </cell>
          <cell r="L18">
            <v>0</v>
          </cell>
        </row>
        <row r="19">
          <cell r="G19">
            <v>0.33</v>
          </cell>
          <cell r="H19">
            <v>0</v>
          </cell>
          <cell r="I19">
            <v>0.33</v>
          </cell>
        </row>
        <row r="20">
          <cell r="G20">
            <v>5.39</v>
          </cell>
          <cell r="H20">
            <v>0</v>
          </cell>
          <cell r="I20">
            <v>5.39</v>
          </cell>
        </row>
        <row r="21">
          <cell r="G21">
            <v>1.4357635651687486</v>
          </cell>
          <cell r="H21">
            <v>0</v>
          </cell>
          <cell r="I21">
            <v>1.4357635651687486</v>
          </cell>
          <cell r="J21">
            <v>0</v>
          </cell>
          <cell r="K21">
            <v>0</v>
          </cell>
          <cell r="L21">
            <v>0</v>
          </cell>
        </row>
        <row r="22">
          <cell r="G22">
            <v>369.69000000000005</v>
          </cell>
          <cell r="H22">
            <v>0</v>
          </cell>
          <cell r="I22">
            <v>369.69000000000005</v>
          </cell>
          <cell r="J22">
            <v>0</v>
          </cell>
          <cell r="K22">
            <v>0</v>
          </cell>
          <cell r="L22">
            <v>0</v>
          </cell>
        </row>
        <row r="23">
          <cell r="G23">
            <v>0</v>
          </cell>
          <cell r="H23">
            <v>0</v>
          </cell>
        </row>
        <row r="24">
          <cell r="G24">
            <v>0</v>
          </cell>
          <cell r="H24">
            <v>0</v>
          </cell>
        </row>
        <row r="25">
          <cell r="G25">
            <v>0</v>
          </cell>
          <cell r="H25">
            <v>0</v>
          </cell>
          <cell r="I25">
            <v>0</v>
          </cell>
          <cell r="J25">
            <v>0</v>
          </cell>
          <cell r="K25">
            <v>0</v>
          </cell>
          <cell r="L25">
            <v>0</v>
          </cell>
        </row>
        <row r="26">
          <cell r="G26">
            <v>0</v>
          </cell>
          <cell r="H26">
            <v>0</v>
          </cell>
          <cell r="I26">
            <v>0</v>
          </cell>
          <cell r="J26">
            <v>0</v>
          </cell>
          <cell r="K26">
            <v>0</v>
          </cell>
          <cell r="L26">
            <v>0</v>
          </cell>
        </row>
        <row r="27">
          <cell r="G27">
            <v>375.41</v>
          </cell>
          <cell r="H27">
            <v>0</v>
          </cell>
          <cell r="I27">
            <v>375.41</v>
          </cell>
          <cell r="J27">
            <v>0</v>
          </cell>
          <cell r="K27">
            <v>0</v>
          </cell>
          <cell r="L27">
            <v>0</v>
          </cell>
        </row>
        <row r="28">
          <cell r="G28">
            <v>0</v>
          </cell>
          <cell r="H28">
            <v>0</v>
          </cell>
          <cell r="I28">
            <v>0</v>
          </cell>
          <cell r="J28">
            <v>0</v>
          </cell>
          <cell r="K28">
            <v>0</v>
          </cell>
          <cell r="L28">
            <v>0</v>
          </cell>
        </row>
        <row r="29">
          <cell r="G29">
            <v>0</v>
          </cell>
          <cell r="H29">
            <v>0</v>
          </cell>
        </row>
        <row r="30">
          <cell r="G30">
            <v>0</v>
          </cell>
          <cell r="H30">
            <v>0</v>
          </cell>
        </row>
        <row r="31">
          <cell r="G31">
            <v>0</v>
          </cell>
          <cell r="H31">
            <v>0</v>
          </cell>
          <cell r="I31">
            <v>0</v>
          </cell>
          <cell r="J31">
            <v>0</v>
          </cell>
          <cell r="K31">
            <v>0</v>
          </cell>
          <cell r="L31">
            <v>0</v>
          </cell>
        </row>
        <row r="32">
          <cell r="G32">
            <v>0</v>
          </cell>
          <cell r="H32">
            <v>0</v>
          </cell>
          <cell r="I32">
            <v>0</v>
          </cell>
          <cell r="J32">
            <v>0</v>
          </cell>
          <cell r="K32">
            <v>0</v>
          </cell>
          <cell r="L32">
            <v>0</v>
          </cell>
        </row>
        <row r="33">
          <cell r="G33">
            <v>0</v>
          </cell>
          <cell r="H33">
            <v>0</v>
          </cell>
        </row>
        <row r="34">
          <cell r="G34">
            <v>0</v>
          </cell>
          <cell r="H34">
            <v>0</v>
          </cell>
          <cell r="I34">
            <v>0</v>
          </cell>
          <cell r="J34">
            <v>0</v>
          </cell>
          <cell r="K34">
            <v>0</v>
          </cell>
          <cell r="L34">
            <v>0</v>
          </cell>
        </row>
        <row r="35">
          <cell r="G35">
            <v>0</v>
          </cell>
          <cell r="H35">
            <v>0</v>
          </cell>
          <cell r="I35">
            <v>0</v>
          </cell>
          <cell r="J35">
            <v>0</v>
          </cell>
          <cell r="K35">
            <v>0</v>
          </cell>
          <cell r="L35">
            <v>0</v>
          </cell>
        </row>
        <row r="36">
          <cell r="G36">
            <v>0</v>
          </cell>
          <cell r="H36">
            <v>0</v>
          </cell>
          <cell r="I36">
            <v>0</v>
          </cell>
          <cell r="J36">
            <v>0</v>
          </cell>
          <cell r="K36">
            <v>0</v>
          </cell>
          <cell r="L36">
            <v>0</v>
          </cell>
        </row>
        <row r="39">
          <cell r="C39" t="str">
            <v>Уголь</v>
          </cell>
          <cell r="D39" t="str">
            <v>L18</v>
          </cell>
          <cell r="F39" t="str">
            <v>тыс.тут</v>
          </cell>
          <cell r="G39">
            <v>0</v>
          </cell>
          <cell r="H39">
            <v>0</v>
          </cell>
          <cell r="I39">
            <v>0</v>
          </cell>
          <cell r="J39">
            <v>0</v>
          </cell>
          <cell r="K39">
            <v>0</v>
          </cell>
          <cell r="L39">
            <v>0</v>
          </cell>
        </row>
        <row r="40">
          <cell r="C40" t="str">
            <v>Уголь</v>
          </cell>
          <cell r="D40" t="str">
            <v>L18</v>
          </cell>
          <cell r="F40" t="str">
            <v>тыс.тут</v>
          </cell>
          <cell r="G40">
            <v>0</v>
          </cell>
          <cell r="H40">
            <v>0</v>
          </cell>
          <cell r="I40">
            <v>0</v>
          </cell>
          <cell r="J40">
            <v>0</v>
          </cell>
          <cell r="K40">
            <v>0</v>
          </cell>
          <cell r="L40">
            <v>0</v>
          </cell>
        </row>
        <row r="48">
          <cell r="C48" t="str">
            <v>Другие виды топлива</v>
          </cell>
          <cell r="D48" t="str">
            <v>L18</v>
          </cell>
          <cell r="F48" t="str">
            <v>тыс.тут</v>
          </cell>
          <cell r="G48">
            <v>0</v>
          </cell>
          <cell r="H48">
            <v>0</v>
          </cell>
          <cell r="I48">
            <v>0</v>
          </cell>
          <cell r="J48">
            <v>0</v>
          </cell>
          <cell r="K48">
            <v>0</v>
          </cell>
          <cell r="L48">
            <v>0</v>
          </cell>
        </row>
        <row r="49">
          <cell r="C49" t="str">
            <v>Другие виды топлива</v>
          </cell>
          <cell r="D49" t="str">
            <v>L18</v>
          </cell>
          <cell r="F49" t="str">
            <v>тыс.тут</v>
          </cell>
          <cell r="G49">
            <v>0</v>
          </cell>
          <cell r="H49">
            <v>0</v>
          </cell>
          <cell r="I49">
            <v>0</v>
          </cell>
          <cell r="J49">
            <v>0</v>
          </cell>
          <cell r="K49">
            <v>0</v>
          </cell>
          <cell r="L49">
            <v>0</v>
          </cell>
        </row>
        <row r="55">
          <cell r="C55" t="str">
            <v>Уголь</v>
          </cell>
          <cell r="D55" t="str">
            <v>L19</v>
          </cell>
          <cell r="F55" t="str">
            <v>%</v>
          </cell>
          <cell r="G55">
            <v>0</v>
          </cell>
          <cell r="H55">
            <v>0</v>
          </cell>
        </row>
        <row r="56">
          <cell r="C56" t="str">
            <v>Уголь</v>
          </cell>
          <cell r="D56" t="str">
            <v>L19</v>
          </cell>
          <cell r="F56" t="str">
            <v>%</v>
          </cell>
          <cell r="G56">
            <v>0</v>
          </cell>
          <cell r="H56">
            <v>0</v>
          </cell>
        </row>
        <row r="63">
          <cell r="C63" t="str">
            <v>Другие виды топлива</v>
          </cell>
          <cell r="D63" t="str">
            <v>L19</v>
          </cell>
          <cell r="F63" t="str">
            <v>%</v>
          </cell>
          <cell r="G63">
            <v>0</v>
          </cell>
          <cell r="H63">
            <v>0</v>
          </cell>
        </row>
        <row r="64">
          <cell r="C64" t="str">
            <v>Другие виды топлива</v>
          </cell>
          <cell r="D64" t="str">
            <v>L19</v>
          </cell>
          <cell r="F64" t="str">
            <v>%</v>
          </cell>
          <cell r="G64">
            <v>0</v>
          </cell>
          <cell r="H64">
            <v>0</v>
          </cell>
        </row>
        <row r="68">
          <cell r="C68" t="str">
            <v>Уголь</v>
          </cell>
          <cell r="D68" t="str">
            <v>L20</v>
          </cell>
          <cell r="G68">
            <v>0</v>
          </cell>
          <cell r="H68">
            <v>0</v>
          </cell>
        </row>
        <row r="69">
          <cell r="C69" t="str">
            <v>Уголь</v>
          </cell>
          <cell r="D69" t="str">
            <v>L20</v>
          </cell>
          <cell r="G69">
            <v>0</v>
          </cell>
          <cell r="H69">
            <v>0</v>
          </cell>
        </row>
        <row r="70">
          <cell r="I70">
            <v>2</v>
          </cell>
        </row>
        <row r="76">
          <cell r="C76" t="str">
            <v>Другие виды топлива</v>
          </cell>
          <cell r="D76" t="str">
            <v>L20</v>
          </cell>
          <cell r="G76">
            <v>0</v>
          </cell>
          <cell r="H76">
            <v>0</v>
          </cell>
        </row>
        <row r="77">
          <cell r="C77" t="str">
            <v>Другие виды топлива</v>
          </cell>
          <cell r="D77" t="str">
            <v>L20</v>
          </cell>
          <cell r="G77">
            <v>0</v>
          </cell>
          <cell r="H77">
            <v>0</v>
          </cell>
        </row>
        <row r="81">
          <cell r="C81" t="str">
            <v>Уголь</v>
          </cell>
          <cell r="D81" t="str">
            <v>L21</v>
          </cell>
          <cell r="F81" t="str">
            <v>тыс. тнт</v>
          </cell>
          <cell r="G81">
            <v>0</v>
          </cell>
          <cell r="H81">
            <v>0</v>
          </cell>
          <cell r="I81">
            <v>0</v>
          </cell>
          <cell r="J81">
            <v>0</v>
          </cell>
          <cell r="K81">
            <v>0</v>
          </cell>
          <cell r="L81">
            <v>0</v>
          </cell>
        </row>
        <row r="82">
          <cell r="C82" t="str">
            <v>Уголь</v>
          </cell>
          <cell r="D82" t="str">
            <v>L21</v>
          </cell>
          <cell r="F82" t="str">
            <v>тыс. тнт</v>
          </cell>
          <cell r="G82">
            <v>0</v>
          </cell>
          <cell r="H82">
            <v>0</v>
          </cell>
          <cell r="I82">
            <v>0</v>
          </cell>
          <cell r="J82">
            <v>0</v>
          </cell>
          <cell r="K82">
            <v>0</v>
          </cell>
          <cell r="L82">
            <v>0</v>
          </cell>
        </row>
        <row r="89">
          <cell r="C89" t="str">
            <v>Другие виды топлива</v>
          </cell>
          <cell r="D89" t="str">
            <v>L21</v>
          </cell>
          <cell r="F89" t="str">
            <v>тыс. тнт</v>
          </cell>
          <cell r="G89">
            <v>0</v>
          </cell>
          <cell r="H89">
            <v>0</v>
          </cell>
          <cell r="I89">
            <v>0</v>
          </cell>
          <cell r="J89">
            <v>0</v>
          </cell>
          <cell r="K89">
            <v>0</v>
          </cell>
          <cell r="L89">
            <v>0</v>
          </cell>
        </row>
        <row r="90">
          <cell r="C90" t="str">
            <v>Другие виды топлива</v>
          </cell>
          <cell r="D90" t="str">
            <v>L21</v>
          </cell>
          <cell r="F90" t="str">
            <v>тыс. тнт</v>
          </cell>
          <cell r="G90">
            <v>0</v>
          </cell>
          <cell r="H90">
            <v>0</v>
          </cell>
          <cell r="I90">
            <v>0</v>
          </cell>
          <cell r="J90">
            <v>0</v>
          </cell>
          <cell r="K90">
            <v>0</v>
          </cell>
          <cell r="L90">
            <v>0</v>
          </cell>
        </row>
        <row r="94">
          <cell r="C94" t="str">
            <v>Уголь</v>
          </cell>
          <cell r="D94" t="str">
            <v>L22</v>
          </cell>
          <cell r="E94" t="str">
            <v>22.</v>
          </cell>
          <cell r="F94" t="str">
            <v>руб/тнт</v>
          </cell>
          <cell r="G94">
            <v>0</v>
          </cell>
          <cell r="H94">
            <v>0</v>
          </cell>
        </row>
        <row r="95">
          <cell r="C95" t="str">
            <v>Уголь</v>
          </cell>
          <cell r="D95" t="str">
            <v>L22</v>
          </cell>
          <cell r="E95" t="str">
            <v>22.</v>
          </cell>
          <cell r="F95" t="str">
            <v>руб/тнт</v>
          </cell>
          <cell r="G95">
            <v>0</v>
          </cell>
          <cell r="H95">
            <v>0</v>
          </cell>
        </row>
        <row r="102">
          <cell r="C102" t="str">
            <v>Другие виды топлива</v>
          </cell>
          <cell r="D102" t="str">
            <v>L22</v>
          </cell>
          <cell r="E102" t="str">
            <v>22.</v>
          </cell>
          <cell r="F102" t="str">
            <v>руб/тнт</v>
          </cell>
          <cell r="G102">
            <v>0</v>
          </cell>
          <cell r="H102">
            <v>0</v>
          </cell>
        </row>
        <row r="103">
          <cell r="C103" t="str">
            <v>Другие виды топлива</v>
          </cell>
          <cell r="D103" t="str">
            <v>L22</v>
          </cell>
          <cell r="E103" t="str">
            <v>22.</v>
          </cell>
          <cell r="F103" t="str">
            <v>руб/тнт</v>
          </cell>
          <cell r="G103">
            <v>0</v>
          </cell>
          <cell r="H103">
            <v>0</v>
          </cell>
        </row>
        <row r="107">
          <cell r="C107" t="str">
            <v>Уголь</v>
          </cell>
          <cell r="D107" t="str">
            <v>L23</v>
          </cell>
          <cell r="F107" t="str">
            <v>тыс.руб.</v>
          </cell>
          <cell r="G107">
            <v>0</v>
          </cell>
          <cell r="H107">
            <v>0</v>
          </cell>
          <cell r="I107">
            <v>0</v>
          </cell>
          <cell r="J107">
            <v>0</v>
          </cell>
          <cell r="K107">
            <v>0</v>
          </cell>
          <cell r="L107">
            <v>0</v>
          </cell>
        </row>
        <row r="108">
          <cell r="C108" t="str">
            <v>Уголь</v>
          </cell>
          <cell r="D108" t="str">
            <v>L23</v>
          </cell>
          <cell r="F108" t="str">
            <v>тыс.руб.</v>
          </cell>
          <cell r="G108">
            <v>0</v>
          </cell>
          <cell r="H108">
            <v>0</v>
          </cell>
          <cell r="I108">
            <v>0</v>
          </cell>
          <cell r="J108">
            <v>0</v>
          </cell>
          <cell r="K108">
            <v>0</v>
          </cell>
          <cell r="L108">
            <v>0</v>
          </cell>
        </row>
        <row r="115">
          <cell r="C115" t="str">
            <v>Другие виды топлива</v>
          </cell>
          <cell r="D115" t="str">
            <v>L23</v>
          </cell>
          <cell r="F115" t="str">
            <v>тыс.руб.</v>
          </cell>
          <cell r="G115">
            <v>0</v>
          </cell>
          <cell r="H115">
            <v>0</v>
          </cell>
          <cell r="I115">
            <v>0</v>
          </cell>
          <cell r="J115">
            <v>0</v>
          </cell>
          <cell r="K115">
            <v>0</v>
          </cell>
          <cell r="L115">
            <v>0</v>
          </cell>
        </row>
        <row r="116">
          <cell r="C116" t="str">
            <v>Другие виды топлива</v>
          </cell>
          <cell r="D116" t="str">
            <v>L23</v>
          </cell>
          <cell r="F116" t="str">
            <v>тыс.руб.</v>
          </cell>
          <cell r="G116">
            <v>0</v>
          </cell>
          <cell r="H116">
            <v>0</v>
          </cell>
          <cell r="I116">
            <v>0</v>
          </cell>
          <cell r="J116">
            <v>0</v>
          </cell>
          <cell r="K116">
            <v>0</v>
          </cell>
          <cell r="L116">
            <v>0</v>
          </cell>
        </row>
        <row r="117">
          <cell r="I117">
            <v>0</v>
          </cell>
          <cell r="J117">
            <v>0</v>
          </cell>
          <cell r="K117">
            <v>0</v>
          </cell>
          <cell r="L117">
            <v>0</v>
          </cell>
        </row>
        <row r="121">
          <cell r="C121" t="str">
            <v>Уголь</v>
          </cell>
          <cell r="D121" t="str">
            <v>L24</v>
          </cell>
          <cell r="E121" t="str">
            <v>24.</v>
          </cell>
          <cell r="F121" t="str">
            <v>руб/тнт</v>
          </cell>
          <cell r="G121">
            <v>0</v>
          </cell>
          <cell r="H121">
            <v>0</v>
          </cell>
        </row>
        <row r="122">
          <cell r="C122" t="str">
            <v>Уголь</v>
          </cell>
          <cell r="D122" t="str">
            <v>L24</v>
          </cell>
          <cell r="E122" t="str">
            <v>24.</v>
          </cell>
          <cell r="F122" t="str">
            <v>руб/тнт</v>
          </cell>
          <cell r="G122">
            <v>0</v>
          </cell>
          <cell r="H122">
            <v>0</v>
          </cell>
        </row>
        <row r="129">
          <cell r="C129" t="str">
            <v>Другие виды топлива</v>
          </cell>
          <cell r="D129" t="str">
            <v>L24</v>
          </cell>
          <cell r="E129" t="str">
            <v>24.</v>
          </cell>
          <cell r="F129" t="str">
            <v>руб/тнт</v>
          </cell>
          <cell r="G129">
            <v>0</v>
          </cell>
          <cell r="H129">
            <v>0</v>
          </cell>
        </row>
        <row r="130">
          <cell r="C130" t="str">
            <v>Другие виды топлива</v>
          </cell>
          <cell r="D130" t="str">
            <v>L24</v>
          </cell>
          <cell r="E130" t="str">
            <v>24.</v>
          </cell>
          <cell r="F130" t="str">
            <v>руб/тнт</v>
          </cell>
          <cell r="G130">
            <v>0</v>
          </cell>
          <cell r="H130">
            <v>0</v>
          </cell>
        </row>
        <row r="134">
          <cell r="C134" t="str">
            <v>Уголь</v>
          </cell>
          <cell r="D134" t="str">
            <v>L25</v>
          </cell>
          <cell r="F134" t="str">
            <v>тыс.руб.</v>
          </cell>
          <cell r="G134">
            <v>0</v>
          </cell>
          <cell r="H134">
            <v>0</v>
          </cell>
          <cell r="I134">
            <v>0</v>
          </cell>
          <cell r="J134">
            <v>0</v>
          </cell>
          <cell r="K134">
            <v>0</v>
          </cell>
          <cell r="L134">
            <v>0</v>
          </cell>
        </row>
        <row r="135">
          <cell r="C135" t="str">
            <v>Уголь</v>
          </cell>
          <cell r="D135" t="str">
            <v>L25</v>
          </cell>
          <cell r="F135" t="str">
            <v>тыс.руб.</v>
          </cell>
          <cell r="G135">
            <v>0</v>
          </cell>
          <cell r="H135">
            <v>0</v>
          </cell>
          <cell r="I135">
            <v>0</v>
          </cell>
          <cell r="J135">
            <v>0</v>
          </cell>
          <cell r="K135">
            <v>0</v>
          </cell>
          <cell r="L135">
            <v>0</v>
          </cell>
        </row>
        <row r="142">
          <cell r="C142" t="str">
            <v>Другие виды топлива</v>
          </cell>
          <cell r="D142" t="str">
            <v>L25</v>
          </cell>
          <cell r="F142" t="str">
            <v>тыс.руб.</v>
          </cell>
          <cell r="G142">
            <v>0</v>
          </cell>
          <cell r="H142">
            <v>0</v>
          </cell>
          <cell r="I142">
            <v>0</v>
          </cell>
          <cell r="J142">
            <v>0</v>
          </cell>
          <cell r="K142">
            <v>0</v>
          </cell>
          <cell r="L142">
            <v>0</v>
          </cell>
        </row>
        <row r="143">
          <cell r="C143" t="str">
            <v>Другие виды топлива</v>
          </cell>
          <cell r="D143" t="str">
            <v>L25</v>
          </cell>
          <cell r="F143" t="str">
            <v>тыс.руб.</v>
          </cell>
          <cell r="G143">
            <v>0</v>
          </cell>
          <cell r="H143">
            <v>0</v>
          </cell>
          <cell r="I143">
            <v>0</v>
          </cell>
          <cell r="J143">
            <v>0</v>
          </cell>
          <cell r="K143">
            <v>0</v>
          </cell>
          <cell r="L143">
            <v>0</v>
          </cell>
        </row>
        <row r="144">
          <cell r="I144">
            <v>0</v>
          </cell>
          <cell r="J144">
            <v>0</v>
          </cell>
          <cell r="K144">
            <v>0</v>
          </cell>
          <cell r="L144">
            <v>0</v>
          </cell>
        </row>
        <row r="148">
          <cell r="C148" t="str">
            <v>Уголь</v>
          </cell>
          <cell r="D148" t="str">
            <v>L26</v>
          </cell>
          <cell r="F148" t="str">
            <v>тыс.руб.</v>
          </cell>
          <cell r="G148">
            <v>0</v>
          </cell>
          <cell r="H148">
            <v>0</v>
          </cell>
          <cell r="I148">
            <v>0</v>
          </cell>
          <cell r="J148">
            <v>0</v>
          </cell>
          <cell r="K148">
            <v>0</v>
          </cell>
          <cell r="L148">
            <v>0</v>
          </cell>
        </row>
        <row r="149">
          <cell r="C149" t="str">
            <v>Уголь</v>
          </cell>
          <cell r="D149" t="str">
            <v>L26</v>
          </cell>
          <cell r="F149" t="str">
            <v>тыс.руб.</v>
          </cell>
          <cell r="G149">
            <v>0</v>
          </cell>
          <cell r="H149">
            <v>0</v>
          </cell>
          <cell r="I149">
            <v>0</v>
          </cell>
          <cell r="J149">
            <v>0</v>
          </cell>
          <cell r="K149">
            <v>0</v>
          </cell>
          <cell r="L149">
            <v>0</v>
          </cell>
        </row>
        <row r="156">
          <cell r="C156" t="str">
            <v>Другие виды топлива</v>
          </cell>
          <cell r="D156" t="str">
            <v>L26</v>
          </cell>
          <cell r="F156" t="str">
            <v>тыс.руб.</v>
          </cell>
          <cell r="G156">
            <v>0</v>
          </cell>
          <cell r="H156">
            <v>0</v>
          </cell>
          <cell r="I156">
            <v>0</v>
          </cell>
          <cell r="J156">
            <v>0</v>
          </cell>
          <cell r="K156">
            <v>0</v>
          </cell>
          <cell r="L156">
            <v>0</v>
          </cell>
        </row>
        <row r="157">
          <cell r="C157" t="str">
            <v>Другие виды топлива</v>
          </cell>
          <cell r="D157" t="str">
            <v>L26</v>
          </cell>
          <cell r="F157" t="str">
            <v>тыс.руб.</v>
          </cell>
          <cell r="G157">
            <v>0</v>
          </cell>
          <cell r="H157">
            <v>0</v>
          </cell>
          <cell r="I157">
            <v>0</v>
          </cell>
          <cell r="J157">
            <v>0</v>
          </cell>
          <cell r="K157">
            <v>0</v>
          </cell>
          <cell r="L157">
            <v>0</v>
          </cell>
        </row>
        <row r="162">
          <cell r="C162" t="str">
            <v>Уголь</v>
          </cell>
          <cell r="D162" t="str">
            <v>L27</v>
          </cell>
          <cell r="F162" t="str">
            <v>руб/тут</v>
          </cell>
          <cell r="G162">
            <v>0</v>
          </cell>
          <cell r="H162">
            <v>0</v>
          </cell>
          <cell r="I162">
            <v>0</v>
          </cell>
          <cell r="J162">
            <v>0</v>
          </cell>
          <cell r="K162">
            <v>0</v>
          </cell>
          <cell r="L162">
            <v>0</v>
          </cell>
        </row>
        <row r="163">
          <cell r="C163" t="str">
            <v>Уголь</v>
          </cell>
          <cell r="D163" t="str">
            <v>L27</v>
          </cell>
          <cell r="F163" t="str">
            <v>руб/тут</v>
          </cell>
          <cell r="G163">
            <v>0</v>
          </cell>
          <cell r="H163">
            <v>0</v>
          </cell>
          <cell r="I163">
            <v>0</v>
          </cell>
          <cell r="J163">
            <v>0</v>
          </cell>
          <cell r="K163">
            <v>0</v>
          </cell>
          <cell r="L163">
            <v>0</v>
          </cell>
        </row>
        <row r="170">
          <cell r="C170" t="str">
            <v>Другие виды топлива</v>
          </cell>
          <cell r="D170" t="str">
            <v>L27</v>
          </cell>
          <cell r="F170" t="str">
            <v>руб/тут</v>
          </cell>
          <cell r="G170">
            <v>0</v>
          </cell>
          <cell r="H170">
            <v>0</v>
          </cell>
          <cell r="I170">
            <v>0</v>
          </cell>
          <cell r="J170">
            <v>0</v>
          </cell>
          <cell r="K170">
            <v>0</v>
          </cell>
          <cell r="L170">
            <v>0</v>
          </cell>
        </row>
        <row r="171">
          <cell r="C171" t="str">
            <v>Другие виды топлива</v>
          </cell>
          <cell r="D171" t="str">
            <v>L27</v>
          </cell>
          <cell r="F171" t="str">
            <v>руб/тут</v>
          </cell>
          <cell r="G171">
            <v>0</v>
          </cell>
          <cell r="H171">
            <v>0</v>
          </cell>
          <cell r="I171">
            <v>0</v>
          </cell>
          <cell r="J171">
            <v>0</v>
          </cell>
          <cell r="K171">
            <v>0</v>
          </cell>
          <cell r="L171">
            <v>0</v>
          </cell>
        </row>
        <row r="176">
          <cell r="C176" t="str">
            <v>Уголь</v>
          </cell>
          <cell r="D176" t="str">
            <v>L28</v>
          </cell>
          <cell r="F176" t="str">
            <v>руб/тнт</v>
          </cell>
          <cell r="G176">
            <v>0</v>
          </cell>
          <cell r="H176">
            <v>0</v>
          </cell>
          <cell r="I176">
            <v>0</v>
          </cell>
          <cell r="J176">
            <v>0</v>
          </cell>
          <cell r="K176">
            <v>0</v>
          </cell>
          <cell r="L176">
            <v>0</v>
          </cell>
        </row>
        <row r="177">
          <cell r="C177" t="str">
            <v>Уголь</v>
          </cell>
          <cell r="D177" t="str">
            <v>L28</v>
          </cell>
          <cell r="F177" t="str">
            <v>руб/тнт</v>
          </cell>
          <cell r="G177">
            <v>0</v>
          </cell>
          <cell r="H177">
            <v>0</v>
          </cell>
          <cell r="I177">
            <v>0</v>
          </cell>
          <cell r="J177">
            <v>0</v>
          </cell>
          <cell r="K177">
            <v>0</v>
          </cell>
          <cell r="L177">
            <v>0</v>
          </cell>
        </row>
        <row r="184">
          <cell r="C184" t="str">
            <v>Другие виды топлива</v>
          </cell>
          <cell r="D184" t="str">
            <v>L28</v>
          </cell>
          <cell r="F184" t="str">
            <v>руб/тнт</v>
          </cell>
          <cell r="G184">
            <v>0</v>
          </cell>
          <cell r="H184">
            <v>0</v>
          </cell>
          <cell r="I184">
            <v>0</v>
          </cell>
          <cell r="J184">
            <v>0</v>
          </cell>
          <cell r="K184">
            <v>0</v>
          </cell>
          <cell r="L184">
            <v>0</v>
          </cell>
        </row>
        <row r="185">
          <cell r="C185" t="str">
            <v>Другие виды топлива</v>
          </cell>
          <cell r="D185" t="str">
            <v>L28</v>
          </cell>
          <cell r="F185" t="str">
            <v>руб/тнт</v>
          </cell>
          <cell r="G185">
            <v>0</v>
          </cell>
          <cell r="H185">
            <v>0</v>
          </cell>
          <cell r="I185">
            <v>0</v>
          </cell>
          <cell r="J185">
            <v>0</v>
          </cell>
          <cell r="K185">
            <v>0</v>
          </cell>
          <cell r="L185">
            <v>0</v>
          </cell>
        </row>
        <row r="187">
          <cell r="G187">
            <v>0</v>
          </cell>
          <cell r="H187">
            <v>0</v>
          </cell>
          <cell r="I187">
            <v>0</v>
          </cell>
          <cell r="J187">
            <v>0</v>
          </cell>
          <cell r="K187">
            <v>0</v>
          </cell>
          <cell r="L187">
            <v>0</v>
          </cell>
        </row>
      </sheetData>
      <sheetData sheetId="12">
        <row r="17">
          <cell r="C17" t="str">
            <v>Уголь</v>
          </cell>
          <cell r="D17" t="str">
            <v>L5</v>
          </cell>
          <cell r="E17" t="str">
            <v>тыс.тут</v>
          </cell>
          <cell r="I17">
            <v>0</v>
          </cell>
          <cell r="O17">
            <v>0</v>
          </cell>
          <cell r="U17">
            <v>0</v>
          </cell>
        </row>
        <row r="18">
          <cell r="C18" t="str">
            <v>Уголь</v>
          </cell>
          <cell r="D18" t="str">
            <v>L5</v>
          </cell>
          <cell r="E18" t="str">
            <v>тыс.тут</v>
          </cell>
          <cell r="I18">
            <v>0</v>
          </cell>
          <cell r="O18">
            <v>0</v>
          </cell>
          <cell r="U18">
            <v>0</v>
          </cell>
        </row>
        <row r="26">
          <cell r="C26" t="str">
            <v>Другие виды топлива</v>
          </cell>
          <cell r="D26" t="str">
            <v>L5</v>
          </cell>
          <cell r="E26" t="str">
            <v>тыс.тут</v>
          </cell>
          <cell r="I26">
            <v>0</v>
          </cell>
          <cell r="O26">
            <v>0</v>
          </cell>
          <cell r="U26">
            <v>0</v>
          </cell>
        </row>
        <row r="27">
          <cell r="C27" t="str">
            <v>Другие виды топлива</v>
          </cell>
          <cell r="D27" t="str">
            <v>L5</v>
          </cell>
          <cell r="E27" t="str">
            <v>тыс.тут</v>
          </cell>
          <cell r="I27">
            <v>0</v>
          </cell>
          <cell r="O27">
            <v>0</v>
          </cell>
          <cell r="U27">
            <v>0</v>
          </cell>
        </row>
        <row r="33">
          <cell r="C33" t="str">
            <v>Уголь</v>
          </cell>
          <cell r="D33" t="str">
            <v>L6</v>
          </cell>
          <cell r="E33" t="str">
            <v>%</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C34" t="str">
            <v>Уголь</v>
          </cell>
          <cell r="D34" t="str">
            <v>L6</v>
          </cell>
          <cell r="E34" t="str">
            <v>%</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41">
          <cell r="C41" t="str">
            <v>Другие виды топлива</v>
          </cell>
          <cell r="D41" t="str">
            <v>L6</v>
          </cell>
          <cell r="E41" t="str">
            <v>%</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C42" t="str">
            <v>Другие виды топлива</v>
          </cell>
          <cell r="D42" t="str">
            <v>L6</v>
          </cell>
          <cell r="E42" t="str">
            <v>%</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6">
          <cell r="C46" t="str">
            <v>Уголь</v>
          </cell>
          <cell r="D46" t="str">
            <v>L7</v>
          </cell>
        </row>
        <row r="47">
          <cell r="C47" t="str">
            <v>Уголь</v>
          </cell>
          <cell r="D47" t="str">
            <v>L7</v>
          </cell>
        </row>
        <row r="54">
          <cell r="C54" t="str">
            <v>Другие виды топлива</v>
          </cell>
          <cell r="D54" t="str">
            <v>L7</v>
          </cell>
        </row>
        <row r="55">
          <cell r="C55" t="str">
            <v>Другие виды топлива</v>
          </cell>
          <cell r="D55" t="str">
            <v>L7</v>
          </cell>
        </row>
      </sheetData>
      <sheetData sheetId="13"/>
      <sheetData sheetId="14"/>
      <sheetData sheetId="15">
        <row r="1">
          <cell r="D1" t="str">
            <v>Введите название проекта</v>
          </cell>
        </row>
        <row r="11">
          <cell r="K11">
            <v>0</v>
          </cell>
          <cell r="L11">
            <v>0</v>
          </cell>
          <cell r="M11">
            <v>0</v>
          </cell>
          <cell r="N11">
            <v>0</v>
          </cell>
          <cell r="O11">
            <v>0</v>
          </cell>
          <cell r="P11">
            <v>0</v>
          </cell>
          <cell r="Q11">
            <v>0</v>
          </cell>
          <cell r="R11">
            <v>0</v>
          </cell>
          <cell r="S11">
            <v>0</v>
          </cell>
          <cell r="T11">
            <v>0</v>
          </cell>
          <cell r="U11">
            <v>0</v>
          </cell>
        </row>
        <row r="12">
          <cell r="E12">
            <v>0</v>
          </cell>
          <cell r="J12">
            <v>0</v>
          </cell>
          <cell r="U12">
            <v>0</v>
          </cell>
        </row>
        <row r="13">
          <cell r="D13" t="str">
            <v>Введите название проекта</v>
          </cell>
          <cell r="J13">
            <v>0</v>
          </cell>
          <cell r="U13">
            <v>0</v>
          </cell>
        </row>
        <row r="14">
          <cell r="D14" t="str">
            <v>Введите название проекта</v>
          </cell>
          <cell r="E14" t="str">
            <v>Введите название проекта</v>
          </cell>
          <cell r="J14">
            <v>0</v>
          </cell>
          <cell r="U14">
            <v>0</v>
          </cell>
        </row>
        <row r="16">
          <cell r="J16">
            <v>0</v>
          </cell>
          <cell r="K16">
            <v>0</v>
          </cell>
          <cell r="L16">
            <v>0</v>
          </cell>
          <cell r="M16">
            <v>0</v>
          </cell>
          <cell r="N16">
            <v>0</v>
          </cell>
          <cell r="O16">
            <v>0</v>
          </cell>
          <cell r="P16">
            <v>0</v>
          </cell>
          <cell r="Q16">
            <v>0</v>
          </cell>
          <cell r="R16">
            <v>0</v>
          </cell>
          <cell r="S16">
            <v>0</v>
          </cell>
          <cell r="T16">
            <v>0</v>
          </cell>
          <cell r="U16">
            <v>0</v>
          </cell>
        </row>
        <row r="17">
          <cell r="J17">
            <v>0</v>
          </cell>
          <cell r="U17">
            <v>0</v>
          </cell>
        </row>
        <row r="18">
          <cell r="D18" t="str">
            <v>Введите название проекта</v>
          </cell>
          <cell r="J18">
            <v>0</v>
          </cell>
          <cell r="U18">
            <v>0</v>
          </cell>
        </row>
        <row r="20">
          <cell r="J20">
            <v>0</v>
          </cell>
          <cell r="K20">
            <v>0</v>
          </cell>
          <cell r="L20">
            <v>0</v>
          </cell>
          <cell r="M20">
            <v>0</v>
          </cell>
          <cell r="N20">
            <v>0</v>
          </cell>
          <cell r="O20">
            <v>0</v>
          </cell>
          <cell r="P20">
            <v>0</v>
          </cell>
          <cell r="Q20">
            <v>0</v>
          </cell>
          <cell r="R20">
            <v>0</v>
          </cell>
          <cell r="S20">
            <v>0</v>
          </cell>
          <cell r="T20">
            <v>0</v>
          </cell>
          <cell r="U20">
            <v>0</v>
          </cell>
        </row>
        <row r="21">
          <cell r="J21">
            <v>0</v>
          </cell>
          <cell r="U21">
            <v>0</v>
          </cell>
        </row>
        <row r="22">
          <cell r="D22" t="str">
            <v>Введите название проекта</v>
          </cell>
          <cell r="J22">
            <v>0</v>
          </cell>
          <cell r="U22">
            <v>0</v>
          </cell>
        </row>
        <row r="24">
          <cell r="J24">
            <v>0</v>
          </cell>
          <cell r="K24">
            <v>0</v>
          </cell>
          <cell r="L24">
            <v>0</v>
          </cell>
          <cell r="M24">
            <v>0</v>
          </cell>
          <cell r="N24">
            <v>0</v>
          </cell>
          <cell r="O24">
            <v>0</v>
          </cell>
          <cell r="P24">
            <v>0</v>
          </cell>
          <cell r="Q24">
            <v>0</v>
          </cell>
          <cell r="R24">
            <v>0</v>
          </cell>
          <cell r="S24">
            <v>0</v>
          </cell>
          <cell r="T24">
            <v>0</v>
          </cell>
          <cell r="U24">
            <v>0</v>
          </cell>
        </row>
        <row r="25">
          <cell r="J25">
            <v>0</v>
          </cell>
          <cell r="U25">
            <v>0</v>
          </cell>
        </row>
        <row r="26">
          <cell r="D26" t="str">
            <v>Введите название проекта</v>
          </cell>
          <cell r="J26">
            <v>0</v>
          </cell>
          <cell r="U26">
            <v>0</v>
          </cell>
        </row>
        <row r="27">
          <cell r="D27" t="str">
            <v>Введите название проекта</v>
          </cell>
          <cell r="J27">
            <v>0</v>
          </cell>
          <cell r="U27">
            <v>0</v>
          </cell>
        </row>
        <row r="29">
          <cell r="U29">
            <v>0</v>
          </cell>
        </row>
        <row r="30">
          <cell r="K30">
            <v>0</v>
          </cell>
          <cell r="L30">
            <v>0</v>
          </cell>
          <cell r="M30">
            <v>0</v>
          </cell>
          <cell r="N30">
            <v>0</v>
          </cell>
          <cell r="O30">
            <v>0</v>
          </cell>
          <cell r="P30">
            <v>0</v>
          </cell>
          <cell r="Q30">
            <v>0</v>
          </cell>
          <cell r="R30">
            <v>0</v>
          </cell>
          <cell r="S30">
            <v>0</v>
          </cell>
          <cell r="T30">
            <v>0</v>
          </cell>
          <cell r="U30">
            <v>0</v>
          </cell>
        </row>
        <row r="31">
          <cell r="U31">
            <v>0</v>
          </cell>
        </row>
      </sheetData>
      <sheetData sheetId="16">
        <row r="32">
          <cell r="B32" t="str">
            <v>* - указываются плановые показатели, учтенные при утверждении тарифов</v>
          </cell>
        </row>
      </sheetData>
      <sheetData sheetId="17">
        <row r="8">
          <cell r="C8">
            <v>372.63</v>
          </cell>
        </row>
        <row r="10">
          <cell r="C10">
            <v>372.63</v>
          </cell>
        </row>
        <row r="12">
          <cell r="C12">
            <v>1760</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Регионы"/>
      <sheetName val="отчет 2007"/>
      <sheetName val="FST5"/>
      <sheetName val="regs"/>
      <sheetName val="Заголовок"/>
      <sheetName val="прил 1"/>
      <sheetName val="киев"/>
      <sheetName val="уфа"/>
      <sheetName val="Уравнения"/>
      <sheetName val="расчетный"/>
      <sheetName val="Файлы"/>
      <sheetName val="TEHSHEET"/>
      <sheetName val="1"/>
      <sheetName val="2"/>
      <sheetName val="2.1"/>
      <sheetName val="2.2"/>
      <sheetName val="2.3"/>
      <sheetName val="4"/>
      <sheetName val="ИП"/>
      <sheetName val="Ист-ики финанс-я"/>
      <sheetName val="Расчет прибыли"/>
      <sheetName val="fes"/>
      <sheetName val="март"/>
      <sheetName val="5.2-опер.рас пп"/>
    </sheetNames>
    <sheetDataSet>
      <sheetData sheetId="0" refreshError="1"/>
      <sheetData sheetId="1" refreshError="1"/>
      <sheetData sheetId="2">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Инструкция"/>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s>
    <sheetDataSet>
      <sheetData sheetId="0"/>
      <sheetData sheetId="1">
        <row r="14">
          <cell r="B14">
            <v>2011</v>
          </cell>
        </row>
      </sheetData>
      <sheetData sheetId="2"/>
      <sheetData sheetId="3">
        <row r="4">
          <cell r="A4" t="str">
            <v>РГК</v>
          </cell>
        </row>
        <row r="10">
          <cell r="A10" t="str">
            <v>ОАО «Камчатскэнерго»</v>
          </cell>
        </row>
        <row r="18">
          <cell r="A18" t="str">
            <v>Уголь разреза-1</v>
          </cell>
        </row>
        <row r="24">
          <cell r="A24" t="str">
            <v>мазут</v>
          </cell>
        </row>
        <row r="25">
          <cell r="A25" t="str">
            <v>дизельное топливо</v>
          </cell>
        </row>
      </sheetData>
      <sheetData sheetId="4">
        <row r="8">
          <cell r="D8">
            <v>406.8</v>
          </cell>
          <cell r="E8">
            <v>0</v>
          </cell>
          <cell r="F8">
            <v>406.8</v>
          </cell>
          <cell r="G8">
            <v>0</v>
          </cell>
          <cell r="H8">
            <v>0</v>
          </cell>
          <cell r="I8">
            <v>0</v>
          </cell>
          <cell r="J8">
            <v>0</v>
          </cell>
          <cell r="K8">
            <v>0</v>
          </cell>
          <cell r="L8">
            <v>0</v>
          </cell>
        </row>
        <row r="9">
          <cell r="D9">
            <v>948.05899999999997</v>
          </cell>
          <cell r="E9">
            <v>0</v>
          </cell>
          <cell r="F9">
            <v>0</v>
          </cell>
          <cell r="G9">
            <v>0</v>
          </cell>
          <cell r="I9">
            <v>0</v>
          </cell>
          <cell r="J9">
            <v>0</v>
          </cell>
          <cell r="K9">
            <v>0</v>
          </cell>
          <cell r="L9">
            <v>0</v>
          </cell>
        </row>
        <row r="10">
          <cell r="D10">
            <v>877.26699999999994</v>
          </cell>
          <cell r="E10">
            <v>0</v>
          </cell>
          <cell r="F10">
            <v>0</v>
          </cell>
          <cell r="G10">
            <v>0</v>
          </cell>
          <cell r="I10">
            <v>0</v>
          </cell>
          <cell r="J10">
            <v>0</v>
          </cell>
          <cell r="K10">
            <v>0</v>
          </cell>
          <cell r="L10">
            <v>0</v>
          </cell>
        </row>
        <row r="11">
          <cell r="D11">
            <v>738.94799999999987</v>
          </cell>
          <cell r="E11">
            <v>0</v>
          </cell>
          <cell r="F11">
            <v>0</v>
          </cell>
          <cell r="G11">
            <v>0</v>
          </cell>
          <cell r="I11">
            <v>0</v>
          </cell>
          <cell r="J11">
            <v>0</v>
          </cell>
          <cell r="K11">
            <v>0</v>
          </cell>
          <cell r="L11">
            <v>0</v>
          </cell>
        </row>
        <row r="12">
          <cell r="D12">
            <v>1224.4349999999999</v>
          </cell>
          <cell r="E12">
            <v>0</v>
          </cell>
          <cell r="F12">
            <v>0</v>
          </cell>
          <cell r="G12">
            <v>0</v>
          </cell>
          <cell r="I12">
            <v>0</v>
          </cell>
          <cell r="J12">
            <v>0</v>
          </cell>
          <cell r="K12">
            <v>0</v>
          </cell>
          <cell r="L12">
            <v>0</v>
          </cell>
        </row>
        <row r="13">
          <cell r="D13">
            <v>1180.6369999999999</v>
          </cell>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I51">
            <v>0</v>
          </cell>
          <cell r="J51">
            <v>0</v>
          </cell>
          <cell r="K51">
            <v>0</v>
          </cell>
          <cell r="L51">
            <v>0</v>
          </cell>
        </row>
        <row r="52">
          <cell r="D52">
            <v>0</v>
          </cell>
          <cell r="E52">
            <v>0</v>
          </cell>
          <cell r="F52">
            <v>0</v>
          </cell>
          <cell r="G52">
            <v>0</v>
          </cell>
          <cell r="H52">
            <v>0</v>
          </cell>
          <cell r="I52">
            <v>0</v>
          </cell>
          <cell r="J52">
            <v>0</v>
          </cell>
          <cell r="K52">
            <v>0</v>
          </cell>
          <cell r="L52">
            <v>0</v>
          </cell>
        </row>
        <row r="53">
          <cell r="D53">
            <v>0</v>
          </cell>
          <cell r="E53">
            <v>0</v>
          </cell>
          <cell r="F53">
            <v>0</v>
          </cell>
          <cell r="G53">
            <v>0</v>
          </cell>
          <cell r="H53">
            <v>0</v>
          </cell>
          <cell r="I53">
            <v>0</v>
          </cell>
          <cell r="J53">
            <v>0</v>
          </cell>
          <cell r="K53">
            <v>0</v>
          </cell>
          <cell r="L53">
            <v>0</v>
          </cell>
        </row>
        <row r="54">
          <cell r="D54">
            <v>0</v>
          </cell>
          <cell r="E54">
            <v>0</v>
          </cell>
          <cell r="F54">
            <v>0</v>
          </cell>
          <cell r="G54">
            <v>0</v>
          </cell>
          <cell r="H54">
            <v>0</v>
          </cell>
          <cell r="I54">
            <v>0</v>
          </cell>
          <cell r="J54">
            <v>0</v>
          </cell>
          <cell r="K54">
            <v>0</v>
          </cell>
          <cell r="L54">
            <v>0</v>
          </cell>
        </row>
        <row r="55">
          <cell r="I55">
            <v>0</v>
          </cell>
          <cell r="J55">
            <v>0</v>
          </cell>
          <cell r="K55">
            <v>0</v>
          </cell>
          <cell r="L55">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0">
          <cell r="D60">
            <v>0</v>
          </cell>
          <cell r="E60">
            <v>0</v>
          </cell>
          <cell r="F60">
            <v>0</v>
          </cell>
          <cell r="G60">
            <v>0</v>
          </cell>
          <cell r="H60">
            <v>0</v>
          </cell>
          <cell r="I60">
            <v>0</v>
          </cell>
          <cell r="J60">
            <v>0</v>
          </cell>
          <cell r="K60">
            <v>0</v>
          </cell>
          <cell r="L60">
            <v>0</v>
          </cell>
        </row>
        <row r="61">
          <cell r="D61">
            <v>0</v>
          </cell>
          <cell r="E61">
            <v>0</v>
          </cell>
          <cell r="F61">
            <v>0</v>
          </cell>
          <cell r="G61">
            <v>0</v>
          </cell>
          <cell r="H61">
            <v>0</v>
          </cell>
          <cell r="I61">
            <v>0</v>
          </cell>
          <cell r="J61">
            <v>0</v>
          </cell>
          <cell r="K61">
            <v>0</v>
          </cell>
          <cell r="L61">
            <v>0</v>
          </cell>
        </row>
        <row r="62">
          <cell r="I62">
            <v>0</v>
          </cell>
          <cell r="J62">
            <v>0</v>
          </cell>
          <cell r="K62">
            <v>0</v>
          </cell>
          <cell r="L62">
            <v>0</v>
          </cell>
        </row>
        <row r="63">
          <cell r="D63">
            <v>0</v>
          </cell>
          <cell r="E63">
            <v>0</v>
          </cell>
          <cell r="F63">
            <v>0</v>
          </cell>
          <cell r="G63">
            <v>0</v>
          </cell>
          <cell r="H63">
            <v>0</v>
          </cell>
          <cell r="I63">
            <v>0</v>
          </cell>
          <cell r="J63">
            <v>0</v>
          </cell>
          <cell r="K63">
            <v>0</v>
          </cell>
          <cell r="L63">
            <v>0</v>
          </cell>
        </row>
        <row r="65">
          <cell r="I65">
            <v>0</v>
          </cell>
          <cell r="J65">
            <v>0</v>
          </cell>
          <cell r="K65">
            <v>0</v>
          </cell>
          <cell r="L65">
            <v>0</v>
          </cell>
        </row>
        <row r="67">
          <cell r="D67">
            <v>0</v>
          </cell>
          <cell r="E67">
            <v>0</v>
          </cell>
          <cell r="F67">
            <v>0</v>
          </cell>
          <cell r="G67">
            <v>0</v>
          </cell>
          <cell r="H67">
            <v>0</v>
          </cell>
          <cell r="I67">
            <v>0</v>
          </cell>
          <cell r="J67">
            <v>0</v>
          </cell>
          <cell r="K67">
            <v>0</v>
          </cell>
          <cell r="L67">
            <v>0</v>
          </cell>
        </row>
        <row r="68">
          <cell r="D68">
            <v>0</v>
          </cell>
          <cell r="E68">
            <v>0</v>
          </cell>
          <cell r="F68">
            <v>0</v>
          </cell>
          <cell r="G68">
            <v>0</v>
          </cell>
          <cell r="H68">
            <v>0</v>
          </cell>
          <cell r="I68">
            <v>0</v>
          </cell>
          <cell r="J68">
            <v>0</v>
          </cell>
          <cell r="K68">
            <v>0</v>
          </cell>
          <cell r="L68">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5">
          <cell r="I75">
            <v>0</v>
          </cell>
          <cell r="J75">
            <v>0</v>
          </cell>
          <cell r="K75">
            <v>0</v>
          </cell>
          <cell r="L75">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2">
          <cell r="D82">
            <v>0</v>
          </cell>
          <cell r="E82">
            <v>0</v>
          </cell>
          <cell r="F82">
            <v>0</v>
          </cell>
          <cell r="G82">
            <v>0</v>
          </cell>
          <cell r="I82">
            <v>0</v>
          </cell>
          <cell r="J82">
            <v>0</v>
          </cell>
          <cell r="K82">
            <v>0</v>
          </cell>
          <cell r="L82">
            <v>0</v>
          </cell>
        </row>
        <row r="83">
          <cell r="D83">
            <v>0</v>
          </cell>
          <cell r="F83">
            <v>0</v>
          </cell>
          <cell r="I83">
            <v>0</v>
          </cell>
          <cell r="J83">
            <v>0</v>
          </cell>
          <cell r="K83">
            <v>0</v>
          </cell>
          <cell r="L83">
            <v>0</v>
          </cell>
        </row>
        <row r="84">
          <cell r="D84">
            <v>0</v>
          </cell>
          <cell r="F84">
            <v>0</v>
          </cell>
          <cell r="I84">
            <v>0</v>
          </cell>
          <cell r="J84">
            <v>0</v>
          </cell>
          <cell r="K84">
            <v>0</v>
          </cell>
          <cell r="L84">
            <v>0</v>
          </cell>
        </row>
        <row r="86">
          <cell r="D86">
            <v>0</v>
          </cell>
          <cell r="E86">
            <v>0</v>
          </cell>
          <cell r="F86">
            <v>0</v>
          </cell>
          <cell r="G86">
            <v>0</v>
          </cell>
          <cell r="I86">
            <v>0</v>
          </cell>
          <cell r="J86">
            <v>0</v>
          </cell>
          <cell r="K86">
            <v>0</v>
          </cell>
          <cell r="L86">
            <v>0</v>
          </cell>
        </row>
        <row r="87">
          <cell r="D87">
            <v>0</v>
          </cell>
          <cell r="E87">
            <v>0</v>
          </cell>
          <cell r="F87">
            <v>0</v>
          </cell>
          <cell r="G87">
            <v>0</v>
          </cell>
          <cell r="I87">
            <v>0</v>
          </cell>
          <cell r="J87">
            <v>0</v>
          </cell>
          <cell r="K87">
            <v>0</v>
          </cell>
          <cell r="L87">
            <v>0</v>
          </cell>
        </row>
        <row r="88">
          <cell r="D88">
            <v>0</v>
          </cell>
          <cell r="E88">
            <v>0</v>
          </cell>
          <cell r="F88">
            <v>0</v>
          </cell>
          <cell r="G88">
            <v>0</v>
          </cell>
          <cell r="I88">
            <v>0</v>
          </cell>
          <cell r="J88">
            <v>0</v>
          </cell>
          <cell r="K88">
            <v>0</v>
          </cell>
          <cell r="L88">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3">
          <cell r="D93">
            <v>0</v>
          </cell>
          <cell r="E93">
            <v>0</v>
          </cell>
          <cell r="F93">
            <v>0</v>
          </cell>
          <cell r="G93">
            <v>0</v>
          </cell>
          <cell r="H93">
            <v>0</v>
          </cell>
          <cell r="I93">
            <v>0</v>
          </cell>
          <cell r="J93">
            <v>0</v>
          </cell>
          <cell r="K93">
            <v>0</v>
          </cell>
          <cell r="L93">
            <v>0</v>
          </cell>
        </row>
        <row r="94">
          <cell r="D94">
            <v>0</v>
          </cell>
          <cell r="E94">
            <v>0</v>
          </cell>
          <cell r="F94">
            <v>0</v>
          </cell>
          <cell r="G94">
            <v>0</v>
          </cell>
          <cell r="H94">
            <v>0</v>
          </cell>
          <cell r="I94">
            <v>0</v>
          </cell>
          <cell r="J94">
            <v>0</v>
          </cell>
          <cell r="K94">
            <v>0</v>
          </cell>
          <cell r="L94">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8">
          <cell r="D98">
            <v>0</v>
          </cell>
          <cell r="E98">
            <v>0</v>
          </cell>
          <cell r="F98">
            <v>0</v>
          </cell>
          <cell r="G98">
            <v>0</v>
          </cell>
          <cell r="H98">
            <v>0</v>
          </cell>
          <cell r="I98">
            <v>0</v>
          </cell>
          <cell r="J98">
            <v>0</v>
          </cell>
          <cell r="K98">
            <v>0</v>
          </cell>
          <cell r="L98">
            <v>0</v>
          </cell>
        </row>
        <row r="99">
          <cell r="E99">
            <v>0</v>
          </cell>
          <cell r="G99">
            <v>0</v>
          </cell>
          <cell r="H99">
            <v>0</v>
          </cell>
          <cell r="I99">
            <v>0</v>
          </cell>
          <cell r="J99">
            <v>0</v>
          </cell>
          <cell r="K99">
            <v>0</v>
          </cell>
          <cell r="L99">
            <v>0</v>
          </cell>
        </row>
        <row r="100">
          <cell r="D100" t="str">
            <v>12</v>
          </cell>
          <cell r="E100">
            <v>12</v>
          </cell>
          <cell r="F100">
            <v>12</v>
          </cell>
          <cell r="G100">
            <v>12</v>
          </cell>
          <cell r="H100">
            <v>12</v>
          </cell>
        </row>
        <row r="101">
          <cell r="D101">
            <v>406.8</v>
          </cell>
          <cell r="E101">
            <v>0</v>
          </cell>
          <cell r="F101">
            <v>406.8</v>
          </cell>
          <cell r="G101">
            <v>0</v>
          </cell>
          <cell r="H101">
            <v>0</v>
          </cell>
          <cell r="I101">
            <v>0</v>
          </cell>
          <cell r="J101">
            <v>0</v>
          </cell>
          <cell r="K101">
            <v>0</v>
          </cell>
          <cell r="L101">
            <v>0</v>
          </cell>
        </row>
        <row r="102">
          <cell r="D102">
            <v>0</v>
          </cell>
          <cell r="E102">
            <v>0</v>
          </cell>
          <cell r="F102">
            <v>0</v>
          </cell>
          <cell r="G102">
            <v>0</v>
          </cell>
          <cell r="H102">
            <v>0</v>
          </cell>
          <cell r="I102">
            <v>0</v>
          </cell>
          <cell r="J102">
            <v>0</v>
          </cell>
          <cell r="K102">
            <v>0</v>
          </cell>
          <cell r="L102">
            <v>0</v>
          </cell>
        </row>
        <row r="103">
          <cell r="H103">
            <v>0</v>
          </cell>
          <cell r="I103">
            <v>0</v>
          </cell>
          <cell r="J103">
            <v>0</v>
          </cell>
          <cell r="K103">
            <v>0</v>
          </cell>
          <cell r="L103">
            <v>0</v>
          </cell>
        </row>
        <row r="104">
          <cell r="D104">
            <v>0</v>
          </cell>
          <cell r="E104">
            <v>0</v>
          </cell>
          <cell r="F104">
            <v>0</v>
          </cell>
          <cell r="G104">
            <v>0</v>
          </cell>
          <cell r="H104">
            <v>0</v>
          </cell>
          <cell r="I104">
            <v>0</v>
          </cell>
          <cell r="J104">
            <v>0</v>
          </cell>
          <cell r="K104">
            <v>0</v>
          </cell>
          <cell r="L104">
            <v>0</v>
          </cell>
        </row>
        <row r="105">
          <cell r="D105">
            <v>0</v>
          </cell>
          <cell r="E105">
            <v>0</v>
          </cell>
          <cell r="F105">
            <v>0</v>
          </cell>
          <cell r="G105">
            <v>0</v>
          </cell>
          <cell r="H105">
            <v>0</v>
          </cell>
          <cell r="I105">
            <v>0</v>
          </cell>
          <cell r="J105">
            <v>0</v>
          </cell>
          <cell r="K105">
            <v>0</v>
          </cell>
          <cell r="L105">
            <v>0</v>
          </cell>
        </row>
        <row r="106">
          <cell r="D106">
            <v>0</v>
          </cell>
          <cell r="E106">
            <v>0</v>
          </cell>
          <cell r="F106">
            <v>0</v>
          </cell>
          <cell r="G106">
            <v>0</v>
          </cell>
          <cell r="H106">
            <v>0</v>
          </cell>
          <cell r="I106">
            <v>0</v>
          </cell>
          <cell r="J106">
            <v>0</v>
          </cell>
          <cell r="K106">
            <v>0</v>
          </cell>
          <cell r="L106">
            <v>0</v>
          </cell>
        </row>
        <row r="107">
          <cell r="E107">
            <v>0</v>
          </cell>
          <cell r="G107">
            <v>0</v>
          </cell>
          <cell r="H107">
            <v>0</v>
          </cell>
          <cell r="I107">
            <v>0</v>
          </cell>
          <cell r="J107">
            <v>0</v>
          </cell>
          <cell r="K107">
            <v>0</v>
          </cell>
          <cell r="L107">
            <v>0</v>
          </cell>
        </row>
        <row r="110">
          <cell r="D110">
            <v>0</v>
          </cell>
          <cell r="E110">
            <v>0</v>
          </cell>
          <cell r="F110">
            <v>0</v>
          </cell>
          <cell r="G110">
            <v>0</v>
          </cell>
          <cell r="H110">
            <v>0</v>
          </cell>
          <cell r="I110">
            <v>0</v>
          </cell>
          <cell r="J110">
            <v>0</v>
          </cell>
          <cell r="K110">
            <v>0</v>
          </cell>
          <cell r="L110">
            <v>0</v>
          </cell>
        </row>
        <row r="111">
          <cell r="D111">
            <v>0</v>
          </cell>
          <cell r="E111">
            <v>0</v>
          </cell>
          <cell r="F111">
            <v>0</v>
          </cell>
          <cell r="G111">
            <v>0</v>
          </cell>
          <cell r="H111">
            <v>0</v>
          </cell>
          <cell r="I111">
            <v>0</v>
          </cell>
          <cell r="J111">
            <v>0</v>
          </cell>
          <cell r="K111">
            <v>0</v>
          </cell>
          <cell r="L111">
            <v>0</v>
          </cell>
        </row>
        <row r="112">
          <cell r="D112">
            <v>0</v>
          </cell>
          <cell r="E112">
            <v>0</v>
          </cell>
          <cell r="F112">
            <v>0</v>
          </cell>
          <cell r="G112">
            <v>0</v>
          </cell>
          <cell r="H112">
            <v>0</v>
          </cell>
          <cell r="I112">
            <v>0</v>
          </cell>
          <cell r="J112">
            <v>0</v>
          </cell>
          <cell r="K112">
            <v>0</v>
          </cell>
          <cell r="L112">
            <v>0</v>
          </cell>
        </row>
        <row r="114">
          <cell r="D114">
            <v>0</v>
          </cell>
          <cell r="E114">
            <v>0</v>
          </cell>
          <cell r="F114">
            <v>0</v>
          </cell>
          <cell r="G114">
            <v>0</v>
          </cell>
          <cell r="H114">
            <v>0</v>
          </cell>
          <cell r="I114">
            <v>0</v>
          </cell>
          <cell r="J114">
            <v>0</v>
          </cell>
          <cell r="K114">
            <v>0</v>
          </cell>
          <cell r="L114">
            <v>0</v>
          </cell>
        </row>
        <row r="116">
          <cell r="D116">
            <v>0</v>
          </cell>
          <cell r="E116">
            <v>0</v>
          </cell>
          <cell r="F116">
            <v>0</v>
          </cell>
          <cell r="G116">
            <v>0</v>
          </cell>
          <cell r="H116">
            <v>0</v>
          </cell>
          <cell r="I116">
            <v>0</v>
          </cell>
          <cell r="J116">
            <v>0</v>
          </cell>
          <cell r="K116">
            <v>0</v>
          </cell>
          <cell r="L116">
            <v>0</v>
          </cell>
        </row>
        <row r="117">
          <cell r="D117">
            <v>0</v>
          </cell>
          <cell r="E117">
            <v>0</v>
          </cell>
          <cell r="F117">
            <v>0</v>
          </cell>
          <cell r="G117">
            <v>0</v>
          </cell>
          <cell r="H117">
            <v>0</v>
          </cell>
          <cell r="I117">
            <v>0</v>
          </cell>
          <cell r="J117">
            <v>0</v>
          </cell>
          <cell r="K117">
            <v>0</v>
          </cell>
          <cell r="L117">
            <v>0</v>
          </cell>
        </row>
        <row r="118">
          <cell r="D118">
            <v>0</v>
          </cell>
          <cell r="E118">
            <v>0</v>
          </cell>
          <cell r="F118">
            <v>0</v>
          </cell>
          <cell r="G118">
            <v>0</v>
          </cell>
          <cell r="H118">
            <v>0</v>
          </cell>
          <cell r="I118">
            <v>0</v>
          </cell>
          <cell r="J118">
            <v>0</v>
          </cell>
          <cell r="K118">
            <v>0</v>
          </cell>
          <cell r="L118">
            <v>0</v>
          </cell>
        </row>
        <row r="119">
          <cell r="D119">
            <v>0</v>
          </cell>
          <cell r="E119">
            <v>0</v>
          </cell>
          <cell r="F119">
            <v>0</v>
          </cell>
          <cell r="G119">
            <v>0</v>
          </cell>
          <cell r="H119">
            <v>0</v>
          </cell>
          <cell r="I119">
            <v>0</v>
          </cell>
          <cell r="J119">
            <v>0</v>
          </cell>
          <cell r="K119">
            <v>0</v>
          </cell>
          <cell r="L119">
            <v>0</v>
          </cell>
        </row>
        <row r="120">
          <cell r="D120">
            <v>0</v>
          </cell>
          <cell r="E120">
            <v>0</v>
          </cell>
          <cell r="F120">
            <v>0</v>
          </cell>
          <cell r="G120">
            <v>0</v>
          </cell>
          <cell r="H120">
            <v>0</v>
          </cell>
          <cell r="I120">
            <v>0</v>
          </cell>
          <cell r="J120">
            <v>0</v>
          </cell>
          <cell r="K120">
            <v>0</v>
          </cell>
          <cell r="L120">
            <v>0</v>
          </cell>
        </row>
        <row r="121">
          <cell r="D121">
            <v>0</v>
          </cell>
          <cell r="E121">
            <v>0</v>
          </cell>
          <cell r="F121">
            <v>0</v>
          </cell>
          <cell r="G121">
            <v>0</v>
          </cell>
          <cell r="H121">
            <v>0</v>
          </cell>
          <cell r="I121">
            <v>0</v>
          </cell>
          <cell r="J121">
            <v>0</v>
          </cell>
          <cell r="K121">
            <v>0</v>
          </cell>
          <cell r="L121">
            <v>0</v>
          </cell>
        </row>
        <row r="122">
          <cell r="D122">
            <v>0</v>
          </cell>
          <cell r="E122">
            <v>0</v>
          </cell>
          <cell r="F122">
            <v>0</v>
          </cell>
          <cell r="G122">
            <v>0</v>
          </cell>
          <cell r="H122">
            <v>0</v>
          </cell>
          <cell r="I122">
            <v>0</v>
          </cell>
          <cell r="J122">
            <v>0</v>
          </cell>
          <cell r="K122">
            <v>0</v>
          </cell>
          <cell r="L122">
            <v>0</v>
          </cell>
        </row>
        <row r="123">
          <cell r="D123">
            <v>0</v>
          </cell>
          <cell r="E123">
            <v>0</v>
          </cell>
          <cell r="F123">
            <v>0</v>
          </cell>
          <cell r="G123">
            <v>0</v>
          </cell>
          <cell r="H123">
            <v>0</v>
          </cell>
          <cell r="I123">
            <v>0</v>
          </cell>
          <cell r="J123">
            <v>0</v>
          </cell>
          <cell r="K123">
            <v>0</v>
          </cell>
          <cell r="L123">
            <v>0</v>
          </cell>
        </row>
        <row r="124">
          <cell r="D124">
            <v>0</v>
          </cell>
          <cell r="E124">
            <v>0</v>
          </cell>
          <cell r="F124">
            <v>0</v>
          </cell>
          <cell r="G124">
            <v>0</v>
          </cell>
          <cell r="H124">
            <v>0</v>
          </cell>
          <cell r="I124">
            <v>0</v>
          </cell>
          <cell r="J124">
            <v>0</v>
          </cell>
          <cell r="K124">
            <v>0</v>
          </cell>
          <cell r="L124">
            <v>0</v>
          </cell>
        </row>
        <row r="125">
          <cell r="D125">
            <v>0</v>
          </cell>
          <cell r="E125">
            <v>0</v>
          </cell>
          <cell r="F125">
            <v>0</v>
          </cell>
          <cell r="G125">
            <v>0</v>
          </cell>
          <cell r="H125">
            <v>0</v>
          </cell>
          <cell r="I125">
            <v>0</v>
          </cell>
          <cell r="J125">
            <v>0</v>
          </cell>
          <cell r="K125">
            <v>0</v>
          </cell>
          <cell r="L125">
            <v>0</v>
          </cell>
        </row>
        <row r="126">
          <cell r="D126">
            <v>0</v>
          </cell>
          <cell r="E126">
            <v>0</v>
          </cell>
          <cell r="F126">
            <v>0</v>
          </cell>
          <cell r="G126">
            <v>0</v>
          </cell>
          <cell r="H126">
            <v>0</v>
          </cell>
          <cell r="I126">
            <v>0</v>
          </cell>
          <cell r="J126">
            <v>0</v>
          </cell>
          <cell r="K126">
            <v>0</v>
          </cell>
          <cell r="L126">
            <v>0</v>
          </cell>
        </row>
        <row r="127">
          <cell r="D127">
            <v>0</v>
          </cell>
          <cell r="E127">
            <v>0</v>
          </cell>
          <cell r="F127">
            <v>0</v>
          </cell>
          <cell r="G127">
            <v>0</v>
          </cell>
          <cell r="H127">
            <v>0</v>
          </cell>
          <cell r="I127">
            <v>0</v>
          </cell>
          <cell r="J127">
            <v>0</v>
          </cell>
          <cell r="K127">
            <v>0</v>
          </cell>
          <cell r="L127">
            <v>0</v>
          </cell>
        </row>
        <row r="130">
          <cell r="I130">
            <v>0</v>
          </cell>
          <cell r="J130">
            <v>0</v>
          </cell>
          <cell r="K130">
            <v>0</v>
          </cell>
          <cell r="L130">
            <v>0</v>
          </cell>
        </row>
        <row r="131">
          <cell r="I131">
            <v>0</v>
          </cell>
          <cell r="J131">
            <v>0</v>
          </cell>
          <cell r="K131">
            <v>0</v>
          </cell>
          <cell r="L131">
            <v>0</v>
          </cell>
        </row>
        <row r="134">
          <cell r="I134">
            <v>0</v>
          </cell>
          <cell r="J134">
            <v>0</v>
          </cell>
          <cell r="K134">
            <v>0</v>
          </cell>
          <cell r="L134">
            <v>0</v>
          </cell>
        </row>
        <row r="135">
          <cell r="I135">
            <v>0</v>
          </cell>
          <cell r="J135">
            <v>0</v>
          </cell>
          <cell r="K135">
            <v>0</v>
          </cell>
          <cell r="L135">
            <v>0</v>
          </cell>
        </row>
      </sheetData>
      <sheetData sheetId="5">
        <row r="5">
          <cell r="G5" t="str">
            <v>РГК</v>
          </cell>
          <cell r="H5" t="str">
            <v>ОАО «Камчатскэнерго»</v>
          </cell>
          <cell r="J5" t="str">
            <v>РГК</v>
          </cell>
          <cell r="K5" t="str">
            <v>ОАО «Камчатскэнерго»</v>
          </cell>
          <cell r="M5" t="str">
            <v>РГК</v>
          </cell>
          <cell r="N5" t="str">
            <v>ОАО «Камчатскэнерго»</v>
          </cell>
        </row>
        <row r="7">
          <cell r="G7">
            <v>0</v>
          </cell>
          <cell r="H7">
            <v>0</v>
          </cell>
          <cell r="J7">
            <v>0</v>
          </cell>
          <cell r="K7">
            <v>0</v>
          </cell>
          <cell r="M7">
            <v>0</v>
          </cell>
          <cell r="N7">
            <v>0</v>
          </cell>
        </row>
        <row r="8">
          <cell r="G8">
            <v>0</v>
          </cell>
          <cell r="H8">
            <v>0</v>
          </cell>
          <cell r="J8">
            <v>0</v>
          </cell>
          <cell r="K8">
            <v>0</v>
          </cell>
          <cell r="M8">
            <v>0</v>
          </cell>
          <cell r="N8">
            <v>0</v>
          </cell>
        </row>
        <row r="9">
          <cell r="G9">
            <v>0</v>
          </cell>
          <cell r="H9">
            <v>0</v>
          </cell>
          <cell r="J9">
            <v>0</v>
          </cell>
          <cell r="K9">
            <v>0</v>
          </cell>
          <cell r="M9">
            <v>0</v>
          </cell>
          <cell r="N9">
            <v>0</v>
          </cell>
        </row>
        <row r="10">
          <cell r="G10">
            <v>0</v>
          </cell>
          <cell r="H10">
            <v>0</v>
          </cell>
          <cell r="J10">
            <v>0</v>
          </cell>
          <cell r="K10">
            <v>0</v>
          </cell>
          <cell r="M10">
            <v>0</v>
          </cell>
          <cell r="N10">
            <v>0</v>
          </cell>
        </row>
        <row r="11">
          <cell r="G11">
            <v>0</v>
          </cell>
          <cell r="H11">
            <v>3461.78</v>
          </cell>
          <cell r="J11">
            <v>0</v>
          </cell>
          <cell r="K11">
            <v>0</v>
          </cell>
          <cell r="M11">
            <v>0</v>
          </cell>
          <cell r="N11">
            <v>0</v>
          </cell>
        </row>
        <row r="12">
          <cell r="G12">
            <v>0</v>
          </cell>
          <cell r="H12">
            <v>0</v>
          </cell>
          <cell r="J12">
            <v>0</v>
          </cell>
          <cell r="K12">
            <v>0</v>
          </cell>
          <cell r="M12">
            <v>0</v>
          </cell>
          <cell r="N12">
            <v>0</v>
          </cell>
        </row>
        <row r="15">
          <cell r="B15" t="str">
            <v>Начальник ПЭО</v>
          </cell>
        </row>
      </sheetData>
      <sheetData sheetId="6">
        <row r="5">
          <cell r="H5" t="str">
            <v>РГК</v>
          </cell>
        </row>
        <row r="6">
          <cell r="D6">
            <v>406.8</v>
          </cell>
          <cell r="F6">
            <v>406.8</v>
          </cell>
          <cell r="H6">
            <v>0</v>
          </cell>
          <cell r="K6">
            <v>0</v>
          </cell>
          <cell r="L6">
            <v>0</v>
          </cell>
          <cell r="M6">
            <v>0</v>
          </cell>
          <cell r="N6">
            <v>0</v>
          </cell>
        </row>
        <row r="7">
          <cell r="H7">
            <v>0</v>
          </cell>
          <cell r="K7">
            <v>0</v>
          </cell>
          <cell r="L7">
            <v>0</v>
          </cell>
          <cell r="M7">
            <v>0</v>
          </cell>
          <cell r="N7">
            <v>0</v>
          </cell>
        </row>
        <row r="8">
          <cell r="H8">
            <v>0</v>
          </cell>
          <cell r="K8">
            <v>0</v>
          </cell>
          <cell r="L8">
            <v>0</v>
          </cell>
          <cell r="M8">
            <v>0</v>
          </cell>
          <cell r="N8">
            <v>0</v>
          </cell>
        </row>
        <row r="9">
          <cell r="D9">
            <v>406.8</v>
          </cell>
          <cell r="E9">
            <v>0</v>
          </cell>
          <cell r="F9">
            <v>406.8</v>
          </cell>
          <cell r="G9">
            <v>0</v>
          </cell>
          <cell r="H9">
            <v>0</v>
          </cell>
          <cell r="K9">
            <v>0</v>
          </cell>
          <cell r="L9">
            <v>0</v>
          </cell>
          <cell r="M9">
            <v>0</v>
          </cell>
          <cell r="N9">
            <v>0</v>
          </cell>
        </row>
        <row r="10">
          <cell r="D10">
            <v>406.8</v>
          </cell>
          <cell r="E10">
            <v>0</v>
          </cell>
          <cell r="F10">
            <v>406.8</v>
          </cell>
          <cell r="G10">
            <v>0</v>
          </cell>
          <cell r="H10">
            <v>0</v>
          </cell>
          <cell r="K10">
            <v>0</v>
          </cell>
          <cell r="L10">
            <v>0</v>
          </cell>
          <cell r="M10">
            <v>0</v>
          </cell>
          <cell r="N10">
            <v>0</v>
          </cell>
        </row>
        <row r="11">
          <cell r="H11">
            <v>0</v>
          </cell>
          <cell r="K11">
            <v>0</v>
          </cell>
          <cell r="L11">
            <v>0</v>
          </cell>
          <cell r="M11">
            <v>0</v>
          </cell>
          <cell r="N11">
            <v>0</v>
          </cell>
        </row>
        <row r="12">
          <cell r="H12">
            <v>0</v>
          </cell>
          <cell r="K12">
            <v>0</v>
          </cell>
          <cell r="L12">
            <v>0</v>
          </cell>
          <cell r="M12">
            <v>0</v>
          </cell>
          <cell r="N12">
            <v>0</v>
          </cell>
        </row>
        <row r="14">
          <cell r="H14">
            <v>0</v>
          </cell>
          <cell r="K14">
            <v>0</v>
          </cell>
          <cell r="L14">
            <v>0</v>
          </cell>
          <cell r="M14">
            <v>0</v>
          </cell>
          <cell r="N14">
            <v>0</v>
          </cell>
        </row>
        <row r="15">
          <cell r="H15">
            <v>0</v>
          </cell>
          <cell r="K15">
            <v>0</v>
          </cell>
          <cell r="L15">
            <v>0</v>
          </cell>
          <cell r="M15">
            <v>0</v>
          </cell>
          <cell r="N15">
            <v>0</v>
          </cell>
        </row>
        <row r="16">
          <cell r="H16">
            <v>0</v>
          </cell>
          <cell r="K16">
            <v>0</v>
          </cell>
          <cell r="L16">
            <v>0</v>
          </cell>
          <cell r="M16">
            <v>0</v>
          </cell>
          <cell r="N16">
            <v>0</v>
          </cell>
        </row>
        <row r="17">
          <cell r="H17">
            <v>0</v>
          </cell>
          <cell r="K17">
            <v>0</v>
          </cell>
          <cell r="L17">
            <v>0</v>
          </cell>
          <cell r="M17">
            <v>0</v>
          </cell>
          <cell r="N17">
            <v>0</v>
          </cell>
        </row>
        <row r="18">
          <cell r="H18">
            <v>0</v>
          </cell>
          <cell r="K18">
            <v>0</v>
          </cell>
          <cell r="L18">
            <v>0</v>
          </cell>
          <cell r="M18">
            <v>0</v>
          </cell>
          <cell r="N18">
            <v>0</v>
          </cell>
        </row>
        <row r="20">
          <cell r="H20">
            <v>0</v>
          </cell>
          <cell r="K20">
            <v>0</v>
          </cell>
          <cell r="L20">
            <v>0</v>
          </cell>
          <cell r="M20">
            <v>0</v>
          </cell>
          <cell r="N20">
            <v>0</v>
          </cell>
        </row>
        <row r="21">
          <cell r="H21">
            <v>0</v>
          </cell>
          <cell r="K21">
            <v>0</v>
          </cell>
          <cell r="L21">
            <v>0</v>
          </cell>
          <cell r="M21">
            <v>0</v>
          </cell>
          <cell r="N21">
            <v>0</v>
          </cell>
        </row>
        <row r="22">
          <cell r="H22">
            <v>0</v>
          </cell>
          <cell r="K22">
            <v>0</v>
          </cell>
          <cell r="L22">
            <v>0</v>
          </cell>
          <cell r="M22">
            <v>0</v>
          </cell>
          <cell r="N22">
            <v>0</v>
          </cell>
        </row>
        <row r="23">
          <cell r="D23">
            <v>406.8</v>
          </cell>
          <cell r="E23">
            <v>0</v>
          </cell>
          <cell r="F23">
            <v>406.8</v>
          </cell>
          <cell r="G23">
            <v>0</v>
          </cell>
          <cell r="H23">
            <v>0</v>
          </cell>
          <cell r="I23">
            <v>0</v>
          </cell>
          <cell r="K23">
            <v>0</v>
          </cell>
          <cell r="L23">
            <v>0</v>
          </cell>
          <cell r="M23">
            <v>0</v>
          </cell>
          <cell r="N23">
            <v>0</v>
          </cell>
        </row>
      </sheetData>
      <sheetData sheetId="7">
        <row r="5">
          <cell r="E5" t="str">
            <v>РГК</v>
          </cell>
          <cell r="F5" t="str">
            <v>Станция-1</v>
          </cell>
          <cell r="G5" t="str">
            <v>Добавить столбцы</v>
          </cell>
        </row>
        <row r="6">
          <cell r="E6">
            <v>0</v>
          </cell>
          <cell r="I6">
            <v>0</v>
          </cell>
          <cell r="J6">
            <v>0</v>
          </cell>
          <cell r="K6">
            <v>0</v>
          </cell>
          <cell r="L6">
            <v>0</v>
          </cell>
        </row>
        <row r="7">
          <cell r="E7">
            <v>0</v>
          </cell>
          <cell r="F7">
            <v>0</v>
          </cell>
          <cell r="I7">
            <v>0</v>
          </cell>
          <cell r="J7">
            <v>0</v>
          </cell>
          <cell r="K7">
            <v>0</v>
          </cell>
          <cell r="L7">
            <v>0</v>
          </cell>
        </row>
        <row r="8">
          <cell r="E8">
            <v>0</v>
          </cell>
          <cell r="I8">
            <v>0</v>
          </cell>
          <cell r="J8">
            <v>0</v>
          </cell>
          <cell r="K8">
            <v>0</v>
          </cell>
          <cell r="L8">
            <v>0</v>
          </cell>
        </row>
        <row r="9">
          <cell r="E9">
            <v>0</v>
          </cell>
          <cell r="F9">
            <v>0</v>
          </cell>
          <cell r="I9">
            <v>0</v>
          </cell>
          <cell r="J9">
            <v>0</v>
          </cell>
          <cell r="K9">
            <v>0</v>
          </cell>
          <cell r="L9">
            <v>0</v>
          </cell>
        </row>
        <row r="10">
          <cell r="E10">
            <v>0</v>
          </cell>
          <cell r="I10">
            <v>0</v>
          </cell>
          <cell r="J10">
            <v>0</v>
          </cell>
          <cell r="K10">
            <v>0</v>
          </cell>
          <cell r="L10">
            <v>0</v>
          </cell>
        </row>
        <row r="11">
          <cell r="E11">
            <v>0</v>
          </cell>
          <cell r="F11">
            <v>0</v>
          </cell>
          <cell r="I11">
            <v>0</v>
          </cell>
          <cell r="J11">
            <v>0</v>
          </cell>
          <cell r="K11">
            <v>0</v>
          </cell>
          <cell r="L11">
            <v>0</v>
          </cell>
        </row>
        <row r="12">
          <cell r="E12">
            <v>0</v>
          </cell>
          <cell r="F12">
            <v>0</v>
          </cell>
          <cell r="I12">
            <v>0</v>
          </cell>
          <cell r="J12">
            <v>0</v>
          </cell>
          <cell r="K12">
            <v>0</v>
          </cell>
          <cell r="L12">
            <v>0</v>
          </cell>
        </row>
        <row r="13">
          <cell r="E13">
            <v>0</v>
          </cell>
          <cell r="I13">
            <v>0</v>
          </cell>
          <cell r="J13">
            <v>0</v>
          </cell>
          <cell r="K13">
            <v>0</v>
          </cell>
          <cell r="L13">
            <v>0</v>
          </cell>
        </row>
        <row r="14">
          <cell r="E14">
            <v>0</v>
          </cell>
          <cell r="I14">
            <v>0</v>
          </cell>
          <cell r="J14">
            <v>0</v>
          </cell>
          <cell r="K14">
            <v>0</v>
          </cell>
          <cell r="L14">
            <v>0</v>
          </cell>
        </row>
        <row r="15">
          <cell r="E15">
            <v>0</v>
          </cell>
          <cell r="F15">
            <v>0</v>
          </cell>
          <cell r="I15">
            <v>0</v>
          </cell>
          <cell r="J15">
            <v>0</v>
          </cell>
          <cell r="K15">
            <v>0</v>
          </cell>
          <cell r="L15">
            <v>0</v>
          </cell>
        </row>
        <row r="16">
          <cell r="E16">
            <v>0</v>
          </cell>
          <cell r="F16">
            <v>0</v>
          </cell>
          <cell r="I16">
            <v>0</v>
          </cell>
          <cell r="J16">
            <v>0</v>
          </cell>
          <cell r="K16">
            <v>0</v>
          </cell>
          <cell r="L16">
            <v>0</v>
          </cell>
        </row>
        <row r="17">
          <cell r="E17">
            <v>0</v>
          </cell>
          <cell r="I17">
            <v>0</v>
          </cell>
          <cell r="J17">
            <v>0</v>
          </cell>
          <cell r="K17">
            <v>0</v>
          </cell>
          <cell r="L17">
            <v>0</v>
          </cell>
        </row>
        <row r="18">
          <cell r="E18">
            <v>0</v>
          </cell>
          <cell r="I18">
            <v>0</v>
          </cell>
          <cell r="J18">
            <v>0</v>
          </cell>
          <cell r="K18">
            <v>0</v>
          </cell>
          <cell r="L18">
            <v>0</v>
          </cell>
        </row>
        <row r="19">
          <cell r="E19">
            <v>0</v>
          </cell>
          <cell r="F19">
            <v>0</v>
          </cell>
          <cell r="I19">
            <v>0</v>
          </cell>
          <cell r="J19">
            <v>0</v>
          </cell>
          <cell r="K19">
            <v>0</v>
          </cell>
          <cell r="L19">
            <v>0</v>
          </cell>
        </row>
        <row r="20">
          <cell r="E20">
            <v>0</v>
          </cell>
          <cell r="F20">
            <v>0</v>
          </cell>
          <cell r="I20">
            <v>0</v>
          </cell>
          <cell r="J20">
            <v>0</v>
          </cell>
          <cell r="K20">
            <v>0</v>
          </cell>
          <cell r="L20">
            <v>0</v>
          </cell>
        </row>
        <row r="21">
          <cell r="E21">
            <v>0</v>
          </cell>
          <cell r="F21">
            <v>0</v>
          </cell>
          <cell r="I21">
            <v>0</v>
          </cell>
          <cell r="J21">
            <v>0</v>
          </cell>
          <cell r="K21">
            <v>0</v>
          </cell>
          <cell r="L21">
            <v>0</v>
          </cell>
        </row>
        <row r="22">
          <cell r="E22">
            <v>0</v>
          </cell>
          <cell r="I22">
            <v>0</v>
          </cell>
          <cell r="J22">
            <v>0</v>
          </cell>
          <cell r="K22">
            <v>0</v>
          </cell>
          <cell r="L22">
            <v>0</v>
          </cell>
        </row>
        <row r="23">
          <cell r="E23">
            <v>0</v>
          </cell>
          <cell r="F23">
            <v>0</v>
          </cell>
          <cell r="I23">
            <v>0</v>
          </cell>
          <cell r="J23">
            <v>0</v>
          </cell>
          <cell r="K23">
            <v>0</v>
          </cell>
          <cell r="L23">
            <v>0</v>
          </cell>
        </row>
        <row r="24">
          <cell r="E24">
            <v>0</v>
          </cell>
          <cell r="F24">
            <v>0</v>
          </cell>
          <cell r="I24">
            <v>0</v>
          </cell>
          <cell r="J24">
            <v>0</v>
          </cell>
          <cell r="K24">
            <v>0</v>
          </cell>
          <cell r="L24">
            <v>0</v>
          </cell>
        </row>
        <row r="25">
          <cell r="E25">
            <v>0</v>
          </cell>
          <cell r="I25">
            <v>0</v>
          </cell>
          <cell r="J25">
            <v>0</v>
          </cell>
          <cell r="K25">
            <v>0</v>
          </cell>
          <cell r="L25">
            <v>0</v>
          </cell>
        </row>
        <row r="26">
          <cell r="E26">
            <v>0</v>
          </cell>
          <cell r="F26">
            <v>0</v>
          </cell>
          <cell r="I26">
            <v>0</v>
          </cell>
          <cell r="J26">
            <v>0</v>
          </cell>
          <cell r="K26">
            <v>0</v>
          </cell>
          <cell r="L26">
            <v>0</v>
          </cell>
        </row>
        <row r="27">
          <cell r="E27">
            <v>0</v>
          </cell>
          <cell r="F27">
            <v>0</v>
          </cell>
          <cell r="I27">
            <v>0</v>
          </cell>
          <cell r="J27">
            <v>0</v>
          </cell>
          <cell r="K27">
            <v>0</v>
          </cell>
          <cell r="L27">
            <v>0</v>
          </cell>
        </row>
        <row r="28">
          <cell r="E28">
            <v>0</v>
          </cell>
          <cell r="F28">
            <v>0</v>
          </cell>
          <cell r="I28">
            <v>0</v>
          </cell>
          <cell r="J28">
            <v>0</v>
          </cell>
          <cell r="K28">
            <v>0</v>
          </cell>
          <cell r="L28">
            <v>0</v>
          </cell>
        </row>
        <row r="29">
          <cell r="E29">
            <v>0</v>
          </cell>
          <cell r="F29">
            <v>0</v>
          </cell>
          <cell r="I29">
            <v>0</v>
          </cell>
          <cell r="J29">
            <v>0</v>
          </cell>
          <cell r="K29">
            <v>0</v>
          </cell>
          <cell r="L29">
            <v>0</v>
          </cell>
        </row>
        <row r="30">
          <cell r="B30" t="str">
            <v xml:space="preserve"> - уголь всего, в том числе:</v>
          </cell>
          <cell r="C30" t="str">
            <v>Уголь</v>
          </cell>
          <cell r="E30">
            <v>0</v>
          </cell>
          <cell r="F30">
            <v>0</v>
          </cell>
          <cell r="H30" t="str">
            <v>17. - уголь всего, в том числе:</v>
          </cell>
          <cell r="I30">
            <v>0</v>
          </cell>
          <cell r="J30">
            <v>0</v>
          </cell>
          <cell r="K30">
            <v>0</v>
          </cell>
          <cell r="L30">
            <v>0</v>
          </cell>
        </row>
        <row r="31">
          <cell r="B31" t="str">
            <v>Уголь разреза-1</v>
          </cell>
          <cell r="C31" t="str">
            <v>Уголь</v>
          </cell>
          <cell r="E31">
            <v>0</v>
          </cell>
          <cell r="F31">
            <v>0</v>
          </cell>
          <cell r="H31" t="str">
            <v>17.Уголь разреза-1</v>
          </cell>
          <cell r="I31">
            <v>0</v>
          </cell>
          <cell r="J31">
            <v>0</v>
          </cell>
          <cell r="K31">
            <v>0</v>
          </cell>
          <cell r="L31">
            <v>0</v>
          </cell>
        </row>
        <row r="32">
          <cell r="B32" t="str">
            <v>Добавить строки</v>
          </cell>
        </row>
        <row r="33">
          <cell r="B33" t="str">
            <v xml:space="preserve"> - мазут</v>
          </cell>
          <cell r="C33" t="str">
            <v>Мазут</v>
          </cell>
          <cell r="E33">
            <v>0</v>
          </cell>
          <cell r="F33">
            <v>0</v>
          </cell>
          <cell r="H33" t="str">
            <v>17. - мазут</v>
          </cell>
          <cell r="I33">
            <v>0</v>
          </cell>
          <cell r="J33">
            <v>0</v>
          </cell>
          <cell r="K33">
            <v>0</v>
          </cell>
          <cell r="L33">
            <v>0</v>
          </cell>
        </row>
        <row r="34">
          <cell r="B34" t="str">
            <v xml:space="preserve"> - газ всего, в том числе:</v>
          </cell>
          <cell r="C34" t="str">
            <v>Газ</v>
          </cell>
          <cell r="E34">
            <v>0</v>
          </cell>
          <cell r="F34">
            <v>0</v>
          </cell>
          <cell r="H34" t="str">
            <v>17. - газ всего, в том числе:</v>
          </cell>
          <cell r="I34">
            <v>0</v>
          </cell>
          <cell r="J34">
            <v>0</v>
          </cell>
          <cell r="K34">
            <v>0</v>
          </cell>
          <cell r="L34">
            <v>0</v>
          </cell>
        </row>
        <row r="35">
          <cell r="B35" t="str">
            <v>Газ лимитный</v>
          </cell>
          <cell r="C35" t="str">
            <v>Газ</v>
          </cell>
          <cell r="E35">
            <v>0</v>
          </cell>
          <cell r="F35">
            <v>0</v>
          </cell>
          <cell r="H35" t="str">
            <v>17.Газ лимитный</v>
          </cell>
          <cell r="I35">
            <v>0</v>
          </cell>
          <cell r="J35">
            <v>0</v>
          </cell>
          <cell r="K35">
            <v>0</v>
          </cell>
          <cell r="L35">
            <v>0</v>
          </cell>
        </row>
        <row r="36">
          <cell r="B36" t="str">
            <v>Газ сверхлимитный</v>
          </cell>
          <cell r="C36" t="str">
            <v>Газ</v>
          </cell>
          <cell r="E36">
            <v>0</v>
          </cell>
          <cell r="F36">
            <v>0</v>
          </cell>
          <cell r="H36" t="str">
            <v>17.Газ сверхлимитный</v>
          </cell>
          <cell r="I36">
            <v>0</v>
          </cell>
          <cell r="J36">
            <v>0</v>
          </cell>
          <cell r="K36">
            <v>0</v>
          </cell>
          <cell r="L36">
            <v>0</v>
          </cell>
        </row>
        <row r="37">
          <cell r="B37" t="str">
            <v>Газ коммерческий</v>
          </cell>
          <cell r="C37" t="str">
            <v>Газ</v>
          </cell>
          <cell r="E37">
            <v>0</v>
          </cell>
          <cell r="F37">
            <v>0</v>
          </cell>
          <cell r="H37" t="str">
            <v>17.Газ коммерческий</v>
          </cell>
          <cell r="I37">
            <v>0</v>
          </cell>
          <cell r="J37">
            <v>0</v>
          </cell>
          <cell r="K37">
            <v>0</v>
          </cell>
          <cell r="L37">
            <v>0</v>
          </cell>
        </row>
        <row r="38">
          <cell r="B38" t="str">
            <v xml:space="preserve"> - др.виды топлива</v>
          </cell>
          <cell r="C38" t="str">
            <v>Другие виды топлива</v>
          </cell>
          <cell r="E38">
            <v>0</v>
          </cell>
          <cell r="F38">
            <v>0</v>
          </cell>
          <cell r="H38" t="str">
            <v>17. - др.виды топлива</v>
          </cell>
          <cell r="I38">
            <v>0</v>
          </cell>
          <cell r="J38">
            <v>0</v>
          </cell>
          <cell r="K38">
            <v>0</v>
          </cell>
          <cell r="L38">
            <v>0</v>
          </cell>
        </row>
        <row r="39">
          <cell r="B39" t="str">
            <v>Торф</v>
          </cell>
          <cell r="C39" t="str">
            <v>Другие виды топлива</v>
          </cell>
          <cell r="E39">
            <v>0</v>
          </cell>
          <cell r="F39">
            <v>0</v>
          </cell>
          <cell r="H39" t="str">
            <v>17.Торф</v>
          </cell>
          <cell r="I39">
            <v>0</v>
          </cell>
          <cell r="J39">
            <v>0</v>
          </cell>
          <cell r="K39">
            <v>0</v>
          </cell>
          <cell r="L39">
            <v>0</v>
          </cell>
        </row>
        <row r="40">
          <cell r="B40" t="str">
            <v>Добавить строки</v>
          </cell>
        </row>
        <row r="41">
          <cell r="E41">
            <v>0</v>
          </cell>
          <cell r="F41">
            <v>0</v>
          </cell>
          <cell r="I41">
            <v>0</v>
          </cell>
          <cell r="J41">
            <v>0</v>
          </cell>
          <cell r="K41">
            <v>0</v>
          </cell>
          <cell r="L41">
            <v>0</v>
          </cell>
        </row>
        <row r="43">
          <cell r="E43">
            <v>0</v>
          </cell>
          <cell r="F43">
            <v>0</v>
          </cell>
          <cell r="I43">
            <v>0</v>
          </cell>
          <cell r="J43">
            <v>0</v>
          </cell>
          <cell r="K43">
            <v>0</v>
          </cell>
          <cell r="L43">
            <v>0</v>
          </cell>
        </row>
        <row r="44">
          <cell r="B44" t="str">
            <v xml:space="preserve"> - уголь всего, в том числе:</v>
          </cell>
          <cell r="C44" t="str">
            <v>Уголь</v>
          </cell>
          <cell r="E44">
            <v>0</v>
          </cell>
          <cell r="F44">
            <v>0</v>
          </cell>
          <cell r="H44" t="str">
            <v>18. - уголь всего, в том числе:</v>
          </cell>
          <cell r="I44">
            <v>0</v>
          </cell>
          <cell r="J44">
            <v>0</v>
          </cell>
          <cell r="K44">
            <v>0</v>
          </cell>
          <cell r="L44">
            <v>0</v>
          </cell>
        </row>
        <row r="45">
          <cell r="B45" t="str">
            <v>Уголь разреза-1</v>
          </cell>
          <cell r="C45" t="str">
            <v>Уголь</v>
          </cell>
          <cell r="E45">
            <v>0</v>
          </cell>
          <cell r="H45" t="str">
            <v>18.Уголь разреза-1</v>
          </cell>
          <cell r="I45">
            <v>0</v>
          </cell>
          <cell r="J45">
            <v>0</v>
          </cell>
          <cell r="K45">
            <v>0</v>
          </cell>
          <cell r="L45">
            <v>0</v>
          </cell>
        </row>
        <row r="46">
          <cell r="B46" t="str">
            <v>Добавить строки</v>
          </cell>
        </row>
        <row r="47">
          <cell r="B47" t="str">
            <v xml:space="preserve"> - мазут</v>
          </cell>
          <cell r="C47" t="str">
            <v>Мазут</v>
          </cell>
          <cell r="E47">
            <v>0</v>
          </cell>
          <cell r="H47" t="str">
            <v>18. - мазут</v>
          </cell>
          <cell r="I47">
            <v>0</v>
          </cell>
          <cell r="J47">
            <v>0</v>
          </cell>
          <cell r="K47">
            <v>0</v>
          </cell>
          <cell r="L47">
            <v>0</v>
          </cell>
        </row>
        <row r="48">
          <cell r="B48" t="str">
            <v xml:space="preserve"> - газ всего, в том числе:</v>
          </cell>
          <cell r="C48" t="str">
            <v>Газ</v>
          </cell>
          <cell r="E48">
            <v>0</v>
          </cell>
          <cell r="F48">
            <v>0</v>
          </cell>
          <cell r="H48" t="str">
            <v>18. - газ всего, в том числе:</v>
          </cell>
          <cell r="I48">
            <v>0</v>
          </cell>
          <cell r="J48">
            <v>0</v>
          </cell>
          <cell r="K48">
            <v>0</v>
          </cell>
          <cell r="L48">
            <v>0</v>
          </cell>
        </row>
        <row r="49">
          <cell r="B49" t="str">
            <v>Газ лимитный</v>
          </cell>
          <cell r="C49" t="str">
            <v>Газ</v>
          </cell>
          <cell r="E49">
            <v>0</v>
          </cell>
          <cell r="H49" t="str">
            <v>18.Газ лимитный</v>
          </cell>
          <cell r="I49">
            <v>0</v>
          </cell>
          <cell r="J49">
            <v>0</v>
          </cell>
          <cell r="K49">
            <v>0</v>
          </cell>
          <cell r="L49">
            <v>0</v>
          </cell>
        </row>
        <row r="50">
          <cell r="B50" t="str">
            <v>Газ сверхлимитный</v>
          </cell>
          <cell r="C50" t="str">
            <v>Газ</v>
          </cell>
          <cell r="E50">
            <v>0</v>
          </cell>
          <cell r="H50" t="str">
            <v>18.Газ сверхлимитный</v>
          </cell>
          <cell r="I50">
            <v>0</v>
          </cell>
          <cell r="J50">
            <v>0</v>
          </cell>
          <cell r="K50">
            <v>0</v>
          </cell>
          <cell r="L50">
            <v>0</v>
          </cell>
        </row>
        <row r="51">
          <cell r="B51" t="str">
            <v>Газ коммерческий</v>
          </cell>
          <cell r="C51" t="str">
            <v>Газ</v>
          </cell>
          <cell r="E51">
            <v>0</v>
          </cell>
          <cell r="H51" t="str">
            <v>18.Газ коммерческий</v>
          </cell>
          <cell r="I51">
            <v>0</v>
          </cell>
          <cell r="J51">
            <v>0</v>
          </cell>
          <cell r="K51">
            <v>0</v>
          </cell>
          <cell r="L51">
            <v>0</v>
          </cell>
        </row>
        <row r="52">
          <cell r="B52" t="str">
            <v xml:space="preserve"> - др.виды топлива</v>
          </cell>
          <cell r="C52" t="str">
            <v>Другие виды топлива</v>
          </cell>
          <cell r="E52">
            <v>0</v>
          </cell>
          <cell r="F52">
            <v>0</v>
          </cell>
          <cell r="H52" t="str">
            <v>18. - др.виды топлива</v>
          </cell>
          <cell r="I52">
            <v>0</v>
          </cell>
          <cell r="J52">
            <v>0</v>
          </cell>
          <cell r="K52">
            <v>0</v>
          </cell>
          <cell r="L52">
            <v>0</v>
          </cell>
        </row>
        <row r="53">
          <cell r="B53" t="str">
            <v>Торф</v>
          </cell>
          <cell r="C53" t="str">
            <v>Другие виды топлива</v>
          </cell>
          <cell r="E53">
            <v>0</v>
          </cell>
          <cell r="H53" t="str">
            <v>18.Торф</v>
          </cell>
          <cell r="I53">
            <v>0</v>
          </cell>
          <cell r="J53">
            <v>0</v>
          </cell>
          <cell r="K53">
            <v>0</v>
          </cell>
          <cell r="L53">
            <v>0</v>
          </cell>
        </row>
        <row r="54">
          <cell r="B54" t="str">
            <v>Добавить строки</v>
          </cell>
        </row>
        <row r="57">
          <cell r="B57" t="str">
            <v xml:space="preserve"> - уголь всего, в том числе:</v>
          </cell>
          <cell r="C57" t="str">
            <v>Уголь</v>
          </cell>
          <cell r="E57">
            <v>0</v>
          </cell>
          <cell r="F57">
            <v>0</v>
          </cell>
          <cell r="H57" t="str">
            <v>19. - уголь всего, в том числе:</v>
          </cell>
          <cell r="I57">
            <v>0</v>
          </cell>
          <cell r="J57">
            <v>0</v>
          </cell>
          <cell r="K57">
            <v>0</v>
          </cell>
          <cell r="L57">
            <v>0</v>
          </cell>
        </row>
        <row r="58">
          <cell r="B58" t="str">
            <v>Уголь разреза-1</v>
          </cell>
          <cell r="C58" t="str">
            <v>Уголь</v>
          </cell>
          <cell r="E58">
            <v>0</v>
          </cell>
          <cell r="H58" t="str">
            <v>19.Уголь разреза-1</v>
          </cell>
          <cell r="I58">
            <v>0</v>
          </cell>
          <cell r="J58">
            <v>0</v>
          </cell>
          <cell r="K58">
            <v>0</v>
          </cell>
          <cell r="L58">
            <v>0</v>
          </cell>
        </row>
        <row r="59">
          <cell r="B59" t="str">
            <v>Добавить строки</v>
          </cell>
        </row>
        <row r="60">
          <cell r="B60" t="str">
            <v xml:space="preserve"> - мазут</v>
          </cell>
          <cell r="C60" t="str">
            <v>Мазут</v>
          </cell>
          <cell r="E60">
            <v>0</v>
          </cell>
          <cell r="H60" t="str">
            <v>19. - мазут</v>
          </cell>
          <cell r="I60">
            <v>0</v>
          </cell>
          <cell r="J60">
            <v>0</v>
          </cell>
          <cell r="K60">
            <v>0</v>
          </cell>
          <cell r="L60">
            <v>0</v>
          </cell>
        </row>
        <row r="61">
          <cell r="B61" t="str">
            <v xml:space="preserve"> - газ всего, в том числе:</v>
          </cell>
          <cell r="C61" t="str">
            <v>Газ</v>
          </cell>
          <cell r="E61">
            <v>0</v>
          </cell>
          <cell r="F61">
            <v>0</v>
          </cell>
          <cell r="H61" t="str">
            <v>19. - газ всего, в том числе:</v>
          </cell>
          <cell r="I61">
            <v>0</v>
          </cell>
          <cell r="J61">
            <v>0</v>
          </cell>
          <cell r="K61">
            <v>0</v>
          </cell>
          <cell r="L61">
            <v>0</v>
          </cell>
        </row>
        <row r="62">
          <cell r="B62" t="str">
            <v>Газ лимитный</v>
          </cell>
          <cell r="C62" t="str">
            <v>Газ</v>
          </cell>
          <cell r="E62">
            <v>0</v>
          </cell>
          <cell r="H62" t="str">
            <v>19.Газ лимитный</v>
          </cell>
          <cell r="I62">
            <v>0</v>
          </cell>
          <cell r="J62">
            <v>0</v>
          </cell>
          <cell r="K62">
            <v>0</v>
          </cell>
          <cell r="L62">
            <v>0</v>
          </cell>
        </row>
        <row r="63">
          <cell r="B63" t="str">
            <v>Газ сверхлимитный</v>
          </cell>
          <cell r="C63" t="str">
            <v>Газ</v>
          </cell>
          <cell r="E63">
            <v>0</v>
          </cell>
          <cell r="H63" t="str">
            <v>19.Газ сверхлимитный</v>
          </cell>
          <cell r="I63">
            <v>0</v>
          </cell>
          <cell r="J63">
            <v>0</v>
          </cell>
          <cell r="K63">
            <v>0</v>
          </cell>
          <cell r="L63">
            <v>0</v>
          </cell>
        </row>
        <row r="64">
          <cell r="B64" t="str">
            <v>Газ коммерческий</v>
          </cell>
          <cell r="C64" t="str">
            <v>Газ</v>
          </cell>
          <cell r="E64">
            <v>0</v>
          </cell>
          <cell r="H64" t="str">
            <v>19.Газ коммерческий</v>
          </cell>
          <cell r="I64">
            <v>0</v>
          </cell>
          <cell r="J64">
            <v>0</v>
          </cell>
          <cell r="K64">
            <v>0</v>
          </cell>
          <cell r="L64">
            <v>0</v>
          </cell>
        </row>
        <row r="65">
          <cell r="B65" t="str">
            <v xml:space="preserve"> - др.виды топлива</v>
          </cell>
          <cell r="C65" t="str">
            <v>Другие виды топлива</v>
          </cell>
          <cell r="E65">
            <v>0</v>
          </cell>
          <cell r="F65">
            <v>0</v>
          </cell>
          <cell r="H65" t="str">
            <v>19. - др.виды топлива</v>
          </cell>
          <cell r="I65">
            <v>0</v>
          </cell>
          <cell r="J65">
            <v>0</v>
          </cell>
          <cell r="K65">
            <v>0</v>
          </cell>
          <cell r="L65">
            <v>0</v>
          </cell>
        </row>
        <row r="66">
          <cell r="B66" t="str">
            <v>Торф</v>
          </cell>
          <cell r="C66" t="str">
            <v>Другие виды топлива</v>
          </cell>
          <cell r="E66">
            <v>0</v>
          </cell>
          <cell r="H66" t="str">
            <v>19.Торф</v>
          </cell>
          <cell r="I66">
            <v>0</v>
          </cell>
          <cell r="J66">
            <v>0</v>
          </cell>
          <cell r="K66">
            <v>0</v>
          </cell>
          <cell r="L66">
            <v>0</v>
          </cell>
        </row>
        <row r="67">
          <cell r="B67" t="str">
            <v>Добавить строки</v>
          </cell>
        </row>
        <row r="70">
          <cell r="B70" t="str">
            <v xml:space="preserve"> - уголь всего, в том числе:</v>
          </cell>
          <cell r="C70" t="str">
            <v>Уголь</v>
          </cell>
          <cell r="E70">
            <v>0</v>
          </cell>
          <cell r="F70">
            <v>0</v>
          </cell>
          <cell r="H70" t="str">
            <v>20. - уголь всего, в том числе:</v>
          </cell>
          <cell r="I70">
            <v>0</v>
          </cell>
          <cell r="J70">
            <v>0</v>
          </cell>
          <cell r="K70">
            <v>0</v>
          </cell>
          <cell r="L70">
            <v>0</v>
          </cell>
        </row>
        <row r="71">
          <cell r="B71" t="str">
            <v>Уголь разреза-1</v>
          </cell>
          <cell r="C71" t="str">
            <v>Уголь</v>
          </cell>
          <cell r="E71">
            <v>0</v>
          </cell>
          <cell r="F71">
            <v>0</v>
          </cell>
          <cell r="H71" t="str">
            <v>20.Уголь разреза-1</v>
          </cell>
          <cell r="I71">
            <v>0</v>
          </cell>
          <cell r="J71">
            <v>0</v>
          </cell>
          <cell r="K71">
            <v>0</v>
          </cell>
          <cell r="L71">
            <v>0</v>
          </cell>
        </row>
        <row r="72">
          <cell r="B72" t="str">
            <v>Добавить строки</v>
          </cell>
        </row>
        <row r="73">
          <cell r="B73" t="str">
            <v xml:space="preserve"> - мазут</v>
          </cell>
          <cell r="C73" t="str">
            <v>Мазут</v>
          </cell>
          <cell r="E73">
            <v>0</v>
          </cell>
          <cell r="F73">
            <v>0</v>
          </cell>
          <cell r="H73" t="str">
            <v>20. - мазут</v>
          </cell>
          <cell r="I73">
            <v>0</v>
          </cell>
          <cell r="J73">
            <v>0</v>
          </cell>
          <cell r="K73">
            <v>0</v>
          </cell>
          <cell r="L73">
            <v>0</v>
          </cell>
        </row>
        <row r="74">
          <cell r="B74" t="str">
            <v xml:space="preserve"> - газ всего, в том числе:</v>
          </cell>
          <cell r="C74" t="str">
            <v>Газ</v>
          </cell>
          <cell r="E74">
            <v>0</v>
          </cell>
          <cell r="F74">
            <v>0</v>
          </cell>
          <cell r="H74" t="str">
            <v>20. - газ всего, в том числе:</v>
          </cell>
          <cell r="I74">
            <v>0</v>
          </cell>
          <cell r="J74">
            <v>0</v>
          </cell>
          <cell r="K74">
            <v>0</v>
          </cell>
          <cell r="L74">
            <v>0</v>
          </cell>
        </row>
        <row r="75">
          <cell r="B75" t="str">
            <v>Газ лимитный</v>
          </cell>
          <cell r="C75" t="str">
            <v>Газ</v>
          </cell>
          <cell r="E75">
            <v>0</v>
          </cell>
          <cell r="F75">
            <v>0</v>
          </cell>
          <cell r="H75" t="str">
            <v>20.Газ лимитный</v>
          </cell>
          <cell r="I75">
            <v>0</v>
          </cell>
          <cell r="J75">
            <v>0</v>
          </cell>
          <cell r="K75">
            <v>0</v>
          </cell>
          <cell r="L75">
            <v>0</v>
          </cell>
        </row>
        <row r="76">
          <cell r="B76" t="str">
            <v>Газ сверхлимитный</v>
          </cell>
          <cell r="C76" t="str">
            <v>Газ</v>
          </cell>
          <cell r="E76">
            <v>0</v>
          </cell>
          <cell r="F76">
            <v>0</v>
          </cell>
          <cell r="H76" t="str">
            <v>20.Газ сверхлимитный</v>
          </cell>
          <cell r="I76">
            <v>0</v>
          </cell>
          <cell r="J76">
            <v>0</v>
          </cell>
          <cell r="K76">
            <v>0</v>
          </cell>
          <cell r="L76">
            <v>0</v>
          </cell>
        </row>
        <row r="77">
          <cell r="B77" t="str">
            <v>Газ коммерческий</v>
          </cell>
          <cell r="C77" t="str">
            <v>Газ</v>
          </cell>
          <cell r="E77">
            <v>0</v>
          </cell>
          <cell r="F77">
            <v>0</v>
          </cell>
          <cell r="H77" t="str">
            <v>20.Газ коммерческий</v>
          </cell>
          <cell r="I77">
            <v>0</v>
          </cell>
          <cell r="J77">
            <v>0</v>
          </cell>
          <cell r="K77">
            <v>0</v>
          </cell>
          <cell r="L77">
            <v>0</v>
          </cell>
        </row>
        <row r="78">
          <cell r="B78" t="str">
            <v xml:space="preserve"> - др.виды топлива</v>
          </cell>
          <cell r="C78" t="str">
            <v>Другие виды топлива</v>
          </cell>
          <cell r="E78">
            <v>0</v>
          </cell>
          <cell r="F78">
            <v>0</v>
          </cell>
          <cell r="H78" t="str">
            <v>20. - др.виды топлива</v>
          </cell>
          <cell r="I78">
            <v>0</v>
          </cell>
          <cell r="J78">
            <v>0</v>
          </cell>
          <cell r="K78">
            <v>0</v>
          </cell>
          <cell r="L78">
            <v>0</v>
          </cell>
        </row>
        <row r="79">
          <cell r="B79" t="str">
            <v>Торф</v>
          </cell>
          <cell r="C79" t="str">
            <v>Другие виды топлива</v>
          </cell>
          <cell r="E79">
            <v>0</v>
          </cell>
          <cell r="F79">
            <v>0</v>
          </cell>
          <cell r="H79" t="str">
            <v>20.Торф</v>
          </cell>
          <cell r="I79">
            <v>0</v>
          </cell>
          <cell r="J79">
            <v>0</v>
          </cell>
          <cell r="K79">
            <v>0</v>
          </cell>
          <cell r="L79">
            <v>0</v>
          </cell>
        </row>
        <row r="80">
          <cell r="B80" t="str">
            <v>Добавить строки</v>
          </cell>
        </row>
        <row r="83">
          <cell r="B83" t="str">
            <v xml:space="preserve"> - уголь всего, в том числе:</v>
          </cell>
          <cell r="C83" t="str">
            <v>Уголь</v>
          </cell>
          <cell r="E83">
            <v>0</v>
          </cell>
          <cell r="F83">
            <v>0</v>
          </cell>
          <cell r="H83" t="str">
            <v>21. - уголь всего, в том числе:</v>
          </cell>
          <cell r="I83">
            <v>0</v>
          </cell>
          <cell r="J83">
            <v>0</v>
          </cell>
          <cell r="K83">
            <v>0</v>
          </cell>
          <cell r="L83">
            <v>0</v>
          </cell>
        </row>
        <row r="84">
          <cell r="B84" t="str">
            <v>Уголь разреза-1</v>
          </cell>
          <cell r="C84" t="str">
            <v>Уголь</v>
          </cell>
          <cell r="E84">
            <v>0</v>
          </cell>
          <cell r="H84" t="str">
            <v>21.Уголь разреза-1</v>
          </cell>
          <cell r="I84">
            <v>0</v>
          </cell>
          <cell r="J84">
            <v>0</v>
          </cell>
          <cell r="K84">
            <v>0</v>
          </cell>
          <cell r="L84">
            <v>0</v>
          </cell>
        </row>
        <row r="85">
          <cell r="B85" t="str">
            <v>Добавить строки</v>
          </cell>
        </row>
        <row r="86">
          <cell r="B86" t="str">
            <v xml:space="preserve"> - мазут</v>
          </cell>
          <cell r="C86" t="str">
            <v>Мазут</v>
          </cell>
          <cell r="E86">
            <v>0</v>
          </cell>
          <cell r="H86" t="str">
            <v>21. - мазут</v>
          </cell>
          <cell r="I86">
            <v>0</v>
          </cell>
          <cell r="J86">
            <v>0</v>
          </cell>
          <cell r="K86">
            <v>0</v>
          </cell>
          <cell r="L86">
            <v>0</v>
          </cell>
        </row>
        <row r="87">
          <cell r="B87" t="str">
            <v xml:space="preserve"> - газ всего, в том числе:</v>
          </cell>
          <cell r="C87" t="str">
            <v>Газ</v>
          </cell>
          <cell r="E87">
            <v>0</v>
          </cell>
          <cell r="F87">
            <v>0</v>
          </cell>
          <cell r="H87" t="str">
            <v>21. - газ всего, в том числе:</v>
          </cell>
          <cell r="I87">
            <v>0</v>
          </cell>
          <cell r="J87">
            <v>0</v>
          </cell>
          <cell r="K87">
            <v>0</v>
          </cell>
          <cell r="L87">
            <v>0</v>
          </cell>
        </row>
        <row r="88">
          <cell r="B88" t="str">
            <v>Газ лимитный</v>
          </cell>
          <cell r="C88" t="str">
            <v>Газ</v>
          </cell>
          <cell r="E88">
            <v>0</v>
          </cell>
          <cell r="H88" t="str">
            <v>21.Газ лимитный</v>
          </cell>
          <cell r="I88">
            <v>0</v>
          </cell>
          <cell r="J88">
            <v>0</v>
          </cell>
          <cell r="K88">
            <v>0</v>
          </cell>
          <cell r="L88">
            <v>0</v>
          </cell>
        </row>
        <row r="89">
          <cell r="B89" t="str">
            <v>Газ сверхлимитный</v>
          </cell>
          <cell r="C89" t="str">
            <v>Газ</v>
          </cell>
          <cell r="E89">
            <v>0</v>
          </cell>
          <cell r="H89" t="str">
            <v>21.Газ сверхлимитный</v>
          </cell>
          <cell r="I89">
            <v>0</v>
          </cell>
          <cell r="J89">
            <v>0</v>
          </cell>
          <cell r="K89">
            <v>0</v>
          </cell>
          <cell r="L89">
            <v>0</v>
          </cell>
        </row>
        <row r="90">
          <cell r="B90" t="str">
            <v>Газ коммерческий</v>
          </cell>
          <cell r="C90" t="str">
            <v>Газ</v>
          </cell>
          <cell r="E90">
            <v>0</v>
          </cell>
          <cell r="H90" t="str">
            <v>21.Газ коммерческий</v>
          </cell>
          <cell r="I90">
            <v>0</v>
          </cell>
          <cell r="J90">
            <v>0</v>
          </cell>
          <cell r="K90">
            <v>0</v>
          </cell>
          <cell r="L90">
            <v>0</v>
          </cell>
        </row>
        <row r="91">
          <cell r="B91" t="str">
            <v xml:space="preserve"> - др.виды топлива</v>
          </cell>
          <cell r="C91" t="str">
            <v>Другие виды топлива</v>
          </cell>
          <cell r="E91">
            <v>0</v>
          </cell>
          <cell r="F91">
            <v>0</v>
          </cell>
          <cell r="H91" t="str">
            <v>21. - др.виды топлива</v>
          </cell>
          <cell r="I91">
            <v>0</v>
          </cell>
          <cell r="J91">
            <v>0</v>
          </cell>
          <cell r="K91">
            <v>0</v>
          </cell>
          <cell r="L91">
            <v>0</v>
          </cell>
        </row>
        <row r="92">
          <cell r="B92" t="str">
            <v>Торф</v>
          </cell>
          <cell r="C92" t="str">
            <v>Другие виды топлива</v>
          </cell>
          <cell r="E92">
            <v>0</v>
          </cell>
          <cell r="H92" t="str">
            <v>21.Торф</v>
          </cell>
          <cell r="I92">
            <v>0</v>
          </cell>
          <cell r="J92">
            <v>0</v>
          </cell>
          <cell r="K92">
            <v>0</v>
          </cell>
          <cell r="L92">
            <v>0</v>
          </cell>
        </row>
        <row r="93">
          <cell r="B93" t="str">
            <v>Добавить строки</v>
          </cell>
        </row>
        <row r="95">
          <cell r="E95">
            <v>0</v>
          </cell>
          <cell r="F95">
            <v>0</v>
          </cell>
          <cell r="I95">
            <v>0</v>
          </cell>
          <cell r="J95">
            <v>0</v>
          </cell>
          <cell r="K95">
            <v>0</v>
          </cell>
          <cell r="L95">
            <v>0</v>
          </cell>
        </row>
        <row r="96">
          <cell r="B96" t="str">
            <v xml:space="preserve"> - уголь всего, в том числе:</v>
          </cell>
          <cell r="C96" t="str">
            <v>Уголь</v>
          </cell>
          <cell r="E96">
            <v>0</v>
          </cell>
          <cell r="F96">
            <v>0</v>
          </cell>
          <cell r="H96" t="str">
            <v>22. - уголь всего, в том числе:</v>
          </cell>
          <cell r="I96">
            <v>0</v>
          </cell>
          <cell r="J96">
            <v>0</v>
          </cell>
          <cell r="K96">
            <v>0</v>
          </cell>
          <cell r="L96">
            <v>0</v>
          </cell>
        </row>
        <row r="97">
          <cell r="B97" t="str">
            <v>Уголь разреза-1</v>
          </cell>
          <cell r="C97" t="str">
            <v>Уголь</v>
          </cell>
          <cell r="E97">
            <v>0</v>
          </cell>
          <cell r="F97">
            <v>0</v>
          </cell>
          <cell r="H97" t="str">
            <v>22.Уголь разреза-1</v>
          </cell>
          <cell r="I97">
            <v>0</v>
          </cell>
          <cell r="J97">
            <v>0</v>
          </cell>
          <cell r="K97">
            <v>0</v>
          </cell>
          <cell r="L97">
            <v>0</v>
          </cell>
        </row>
        <row r="98">
          <cell r="B98" t="str">
            <v>Добавить строки</v>
          </cell>
        </row>
        <row r="99">
          <cell r="B99" t="str">
            <v xml:space="preserve"> - мазут</v>
          </cell>
          <cell r="C99" t="str">
            <v>Мазут</v>
          </cell>
          <cell r="E99">
            <v>0</v>
          </cell>
          <cell r="F99">
            <v>0</v>
          </cell>
          <cell r="H99" t="str">
            <v>22. - мазут</v>
          </cell>
          <cell r="I99">
            <v>0</v>
          </cell>
          <cell r="J99">
            <v>0</v>
          </cell>
          <cell r="K99">
            <v>0</v>
          </cell>
          <cell r="L99">
            <v>0</v>
          </cell>
        </row>
        <row r="100">
          <cell r="B100" t="str">
            <v xml:space="preserve"> - газ всего, в том числе:</v>
          </cell>
          <cell r="C100" t="str">
            <v>Газ</v>
          </cell>
          <cell r="E100">
            <v>0</v>
          </cell>
          <cell r="F100">
            <v>0</v>
          </cell>
          <cell r="H100" t="str">
            <v>22. - газ всего, в том числе:</v>
          </cell>
          <cell r="I100">
            <v>0</v>
          </cell>
          <cell r="J100">
            <v>0</v>
          </cell>
          <cell r="K100">
            <v>0</v>
          </cell>
          <cell r="L100">
            <v>0</v>
          </cell>
        </row>
        <row r="101">
          <cell r="B101" t="str">
            <v>Газ лимитный</v>
          </cell>
          <cell r="C101" t="str">
            <v>Газ</v>
          </cell>
          <cell r="E101">
            <v>0</v>
          </cell>
          <cell r="F101">
            <v>0</v>
          </cell>
          <cell r="H101" t="str">
            <v>22.Газ лимитный</v>
          </cell>
          <cell r="I101">
            <v>0</v>
          </cell>
          <cell r="J101">
            <v>0</v>
          </cell>
          <cell r="K101">
            <v>0</v>
          </cell>
          <cell r="L101">
            <v>0</v>
          </cell>
        </row>
        <row r="102">
          <cell r="B102" t="str">
            <v>Газ сверхлимитный</v>
          </cell>
          <cell r="C102" t="str">
            <v>Газ</v>
          </cell>
          <cell r="E102">
            <v>0</v>
          </cell>
          <cell r="F102">
            <v>0</v>
          </cell>
          <cell r="H102" t="str">
            <v>22.Газ сверхлимитный</v>
          </cell>
          <cell r="I102">
            <v>0</v>
          </cell>
          <cell r="J102">
            <v>0</v>
          </cell>
          <cell r="K102">
            <v>0</v>
          </cell>
          <cell r="L102">
            <v>0</v>
          </cell>
        </row>
        <row r="103">
          <cell r="B103" t="str">
            <v>Газ коммерческий</v>
          </cell>
          <cell r="C103" t="str">
            <v>Газ</v>
          </cell>
          <cell r="E103">
            <v>0</v>
          </cell>
          <cell r="F103">
            <v>0</v>
          </cell>
          <cell r="H103" t="str">
            <v>22.Газ коммерческий</v>
          </cell>
          <cell r="I103">
            <v>0</v>
          </cell>
          <cell r="J103">
            <v>0</v>
          </cell>
          <cell r="K103">
            <v>0</v>
          </cell>
          <cell r="L103">
            <v>0</v>
          </cell>
        </row>
        <row r="104">
          <cell r="B104" t="str">
            <v xml:space="preserve"> - др.виды топлива</v>
          </cell>
          <cell r="C104" t="str">
            <v>Другие виды топлива</v>
          </cell>
          <cell r="E104">
            <v>0</v>
          </cell>
          <cell r="F104">
            <v>0</v>
          </cell>
          <cell r="H104" t="str">
            <v>22. - др.виды топлива</v>
          </cell>
          <cell r="I104">
            <v>0</v>
          </cell>
          <cell r="J104">
            <v>0</v>
          </cell>
          <cell r="K104">
            <v>0</v>
          </cell>
          <cell r="L104">
            <v>0</v>
          </cell>
        </row>
        <row r="105">
          <cell r="B105" t="str">
            <v>Торф</v>
          </cell>
          <cell r="C105" t="str">
            <v>Другие виды топлива</v>
          </cell>
          <cell r="E105">
            <v>0</v>
          </cell>
          <cell r="F105">
            <v>0</v>
          </cell>
          <cell r="H105" t="str">
            <v>22.Торф</v>
          </cell>
          <cell r="I105">
            <v>0</v>
          </cell>
          <cell r="J105">
            <v>0</v>
          </cell>
          <cell r="K105">
            <v>0</v>
          </cell>
          <cell r="L105">
            <v>0</v>
          </cell>
        </row>
        <row r="106">
          <cell r="B106" t="str">
            <v>Добавить строки</v>
          </cell>
        </row>
        <row r="107">
          <cell r="E107">
            <v>0</v>
          </cell>
          <cell r="F107">
            <v>0</v>
          </cell>
          <cell r="I107">
            <v>0</v>
          </cell>
          <cell r="J107">
            <v>0</v>
          </cell>
          <cell r="K107">
            <v>0</v>
          </cell>
          <cell r="L107">
            <v>0</v>
          </cell>
        </row>
        <row r="110">
          <cell r="B110" t="str">
            <v xml:space="preserve"> - уголь всего, в том числе:</v>
          </cell>
          <cell r="C110" t="str">
            <v>Уголь</v>
          </cell>
          <cell r="E110">
            <v>0</v>
          </cell>
          <cell r="F110">
            <v>0</v>
          </cell>
          <cell r="H110" t="str">
            <v>23. - уголь всего, в том числе:</v>
          </cell>
          <cell r="I110">
            <v>0</v>
          </cell>
          <cell r="J110">
            <v>0</v>
          </cell>
          <cell r="K110">
            <v>0</v>
          </cell>
          <cell r="L110">
            <v>0</v>
          </cell>
        </row>
        <row r="111">
          <cell r="B111" t="str">
            <v>Уголь разреза-1</v>
          </cell>
          <cell r="C111" t="str">
            <v>Уголь</v>
          </cell>
          <cell r="E111">
            <v>0</v>
          </cell>
          <cell r="H111" t="str">
            <v>23.Уголь разреза-1</v>
          </cell>
          <cell r="I111">
            <v>0</v>
          </cell>
          <cell r="J111">
            <v>0</v>
          </cell>
          <cell r="K111">
            <v>0</v>
          </cell>
          <cell r="L111">
            <v>0</v>
          </cell>
        </row>
        <row r="112">
          <cell r="B112" t="str">
            <v>Добавить строки</v>
          </cell>
        </row>
        <row r="113">
          <cell r="B113" t="str">
            <v xml:space="preserve"> - мазут</v>
          </cell>
          <cell r="C113" t="str">
            <v>Мазут</v>
          </cell>
          <cell r="E113">
            <v>0</v>
          </cell>
          <cell r="H113" t="str">
            <v>23. - мазут</v>
          </cell>
          <cell r="I113">
            <v>0</v>
          </cell>
          <cell r="J113">
            <v>0</v>
          </cell>
          <cell r="K113">
            <v>0</v>
          </cell>
          <cell r="L113">
            <v>0</v>
          </cell>
        </row>
        <row r="114">
          <cell r="B114" t="str">
            <v xml:space="preserve"> - газ всего, в том числе:</v>
          </cell>
          <cell r="C114" t="str">
            <v>Газ</v>
          </cell>
          <cell r="E114">
            <v>0</v>
          </cell>
          <cell r="F114">
            <v>0</v>
          </cell>
          <cell r="H114" t="str">
            <v>23. - газ всего, в том числе:</v>
          </cell>
          <cell r="I114">
            <v>0</v>
          </cell>
          <cell r="J114">
            <v>0</v>
          </cell>
          <cell r="K114">
            <v>0</v>
          </cell>
          <cell r="L114">
            <v>0</v>
          </cell>
        </row>
        <row r="115">
          <cell r="B115" t="str">
            <v>Газ лимитный</v>
          </cell>
          <cell r="C115" t="str">
            <v>Газ</v>
          </cell>
          <cell r="E115">
            <v>0</v>
          </cell>
          <cell r="H115" t="str">
            <v>23.Газ лимитный</v>
          </cell>
          <cell r="I115">
            <v>0</v>
          </cell>
          <cell r="J115">
            <v>0</v>
          </cell>
          <cell r="K115">
            <v>0</v>
          </cell>
          <cell r="L115">
            <v>0</v>
          </cell>
        </row>
        <row r="116">
          <cell r="B116" t="str">
            <v>Газ сверхлимитный</v>
          </cell>
          <cell r="C116" t="str">
            <v>Газ</v>
          </cell>
          <cell r="E116">
            <v>0</v>
          </cell>
          <cell r="H116" t="str">
            <v>23.Газ сверхлимитный</v>
          </cell>
          <cell r="I116">
            <v>0</v>
          </cell>
          <cell r="J116">
            <v>0</v>
          </cell>
          <cell r="K116">
            <v>0</v>
          </cell>
          <cell r="L116">
            <v>0</v>
          </cell>
        </row>
        <row r="117">
          <cell r="B117" t="str">
            <v>Газ коммерческий</v>
          </cell>
          <cell r="C117" t="str">
            <v>Газ</v>
          </cell>
          <cell r="E117">
            <v>0</v>
          </cell>
          <cell r="H117" t="str">
            <v>23.Газ коммерческий</v>
          </cell>
          <cell r="I117">
            <v>0</v>
          </cell>
          <cell r="J117">
            <v>0</v>
          </cell>
          <cell r="K117">
            <v>0</v>
          </cell>
          <cell r="L117">
            <v>0</v>
          </cell>
        </row>
        <row r="118">
          <cell r="B118" t="str">
            <v xml:space="preserve"> - др.виды топлива</v>
          </cell>
          <cell r="C118" t="str">
            <v>Другие виды топлива</v>
          </cell>
          <cell r="E118">
            <v>0</v>
          </cell>
          <cell r="F118">
            <v>0</v>
          </cell>
          <cell r="H118" t="str">
            <v>23. - др.виды топлива</v>
          </cell>
          <cell r="I118">
            <v>0</v>
          </cell>
          <cell r="J118">
            <v>0</v>
          </cell>
          <cell r="K118">
            <v>0</v>
          </cell>
          <cell r="L118">
            <v>0</v>
          </cell>
        </row>
        <row r="119">
          <cell r="B119" t="str">
            <v>Торф</v>
          </cell>
          <cell r="C119" t="str">
            <v>Другие виды топлива</v>
          </cell>
          <cell r="E119">
            <v>0</v>
          </cell>
          <cell r="H119" t="str">
            <v>23.Торф</v>
          </cell>
          <cell r="I119">
            <v>0</v>
          </cell>
          <cell r="J119">
            <v>0</v>
          </cell>
          <cell r="K119">
            <v>0</v>
          </cell>
          <cell r="L119">
            <v>0</v>
          </cell>
        </row>
        <row r="120">
          <cell r="B120" t="str">
            <v>Добавить строки</v>
          </cell>
        </row>
        <row r="122">
          <cell r="E122">
            <v>0</v>
          </cell>
          <cell r="F122">
            <v>0</v>
          </cell>
          <cell r="I122">
            <v>0</v>
          </cell>
          <cell r="J122">
            <v>0</v>
          </cell>
          <cell r="K122">
            <v>0</v>
          </cell>
          <cell r="L122">
            <v>0</v>
          </cell>
        </row>
        <row r="123">
          <cell r="B123" t="str">
            <v xml:space="preserve"> - уголь всего, в том числе:</v>
          </cell>
          <cell r="C123" t="str">
            <v>Уголь</v>
          </cell>
          <cell r="E123">
            <v>0</v>
          </cell>
          <cell r="F123">
            <v>0</v>
          </cell>
          <cell r="H123" t="str">
            <v>24. - уголь всего, в том числе:</v>
          </cell>
          <cell r="I123">
            <v>0</v>
          </cell>
          <cell r="J123">
            <v>0</v>
          </cell>
          <cell r="K123">
            <v>0</v>
          </cell>
          <cell r="L123">
            <v>0</v>
          </cell>
        </row>
        <row r="124">
          <cell r="B124" t="str">
            <v>Уголь разреза-1</v>
          </cell>
          <cell r="C124" t="str">
            <v>Уголь</v>
          </cell>
          <cell r="E124">
            <v>0</v>
          </cell>
          <cell r="F124">
            <v>0</v>
          </cell>
          <cell r="H124" t="str">
            <v>24.Уголь разреза-1</v>
          </cell>
          <cell r="I124">
            <v>0</v>
          </cell>
          <cell r="J124">
            <v>0</v>
          </cell>
          <cell r="K124">
            <v>0</v>
          </cell>
          <cell r="L124">
            <v>0</v>
          </cell>
        </row>
        <row r="125">
          <cell r="B125" t="str">
            <v>Добавить строки</v>
          </cell>
        </row>
        <row r="126">
          <cell r="B126" t="str">
            <v xml:space="preserve"> - мазут</v>
          </cell>
          <cell r="C126" t="str">
            <v>Мазут</v>
          </cell>
          <cell r="E126">
            <v>0</v>
          </cell>
          <cell r="F126">
            <v>0</v>
          </cell>
          <cell r="H126" t="str">
            <v>24. - мазут</v>
          </cell>
          <cell r="I126">
            <v>0</v>
          </cell>
          <cell r="J126">
            <v>0</v>
          </cell>
          <cell r="K126">
            <v>0</v>
          </cell>
          <cell r="L126">
            <v>0</v>
          </cell>
        </row>
        <row r="127">
          <cell r="B127" t="str">
            <v xml:space="preserve"> - газ всего, в том числе:</v>
          </cell>
          <cell r="C127" t="str">
            <v>Газ</v>
          </cell>
          <cell r="E127">
            <v>0</v>
          </cell>
          <cell r="F127">
            <v>0</v>
          </cell>
          <cell r="H127" t="str">
            <v>24. - газ всего, в том числе:</v>
          </cell>
          <cell r="I127">
            <v>0</v>
          </cell>
          <cell r="J127">
            <v>0</v>
          </cell>
          <cell r="K127">
            <v>0</v>
          </cell>
          <cell r="L127">
            <v>0</v>
          </cell>
        </row>
        <row r="128">
          <cell r="B128" t="str">
            <v>Газ лимитный</v>
          </cell>
          <cell r="C128" t="str">
            <v>Газ</v>
          </cell>
          <cell r="E128">
            <v>0</v>
          </cell>
          <cell r="F128">
            <v>0</v>
          </cell>
          <cell r="H128" t="str">
            <v>24.Газ лимитный</v>
          </cell>
          <cell r="I128">
            <v>0</v>
          </cell>
          <cell r="J128">
            <v>0</v>
          </cell>
          <cell r="K128">
            <v>0</v>
          </cell>
          <cell r="L128">
            <v>0</v>
          </cell>
        </row>
        <row r="129">
          <cell r="B129" t="str">
            <v>Газ сверхлимитный</v>
          </cell>
          <cell r="C129" t="str">
            <v>Газ</v>
          </cell>
          <cell r="E129">
            <v>0</v>
          </cell>
          <cell r="F129">
            <v>0</v>
          </cell>
          <cell r="H129" t="str">
            <v>24.Газ сверхлимитный</v>
          </cell>
          <cell r="I129">
            <v>0</v>
          </cell>
          <cell r="J129">
            <v>0</v>
          </cell>
          <cell r="K129">
            <v>0</v>
          </cell>
          <cell r="L129">
            <v>0</v>
          </cell>
        </row>
        <row r="130">
          <cell r="B130" t="str">
            <v>Газ коммерческий</v>
          </cell>
          <cell r="C130" t="str">
            <v>Газ</v>
          </cell>
          <cell r="E130">
            <v>0</v>
          </cell>
          <cell r="F130">
            <v>0</v>
          </cell>
          <cell r="H130" t="str">
            <v>24.Газ коммерческий</v>
          </cell>
          <cell r="I130">
            <v>0</v>
          </cell>
          <cell r="J130">
            <v>0</v>
          </cell>
          <cell r="K130">
            <v>0</v>
          </cell>
          <cell r="L130">
            <v>0</v>
          </cell>
        </row>
        <row r="131">
          <cell r="B131" t="str">
            <v xml:space="preserve"> - др.виды топлива</v>
          </cell>
          <cell r="C131" t="str">
            <v>Другие виды топлива</v>
          </cell>
          <cell r="E131">
            <v>0</v>
          </cell>
          <cell r="F131">
            <v>0</v>
          </cell>
          <cell r="H131" t="str">
            <v>24. - др.виды топлива</v>
          </cell>
          <cell r="I131">
            <v>0</v>
          </cell>
          <cell r="J131">
            <v>0</v>
          </cell>
          <cell r="K131">
            <v>0</v>
          </cell>
          <cell r="L131">
            <v>0</v>
          </cell>
        </row>
        <row r="132">
          <cell r="B132" t="str">
            <v>Торф</v>
          </cell>
          <cell r="C132" t="str">
            <v>Другие виды топлива</v>
          </cell>
          <cell r="E132">
            <v>0</v>
          </cell>
          <cell r="F132">
            <v>0</v>
          </cell>
          <cell r="H132" t="str">
            <v>24.Торф</v>
          </cell>
          <cell r="I132">
            <v>0</v>
          </cell>
          <cell r="J132">
            <v>0</v>
          </cell>
          <cell r="K132">
            <v>0</v>
          </cell>
          <cell r="L132">
            <v>0</v>
          </cell>
        </row>
        <row r="133">
          <cell r="B133" t="str">
            <v>Добавить строки</v>
          </cell>
        </row>
        <row r="134">
          <cell r="E134">
            <v>0</v>
          </cell>
          <cell r="F134">
            <v>0</v>
          </cell>
          <cell r="I134">
            <v>0</v>
          </cell>
          <cell r="J134">
            <v>0</v>
          </cell>
          <cell r="K134">
            <v>0</v>
          </cell>
          <cell r="L134">
            <v>0</v>
          </cell>
        </row>
        <row r="136">
          <cell r="E136">
            <v>0</v>
          </cell>
          <cell r="F136">
            <v>0</v>
          </cell>
          <cell r="I136">
            <v>0</v>
          </cell>
          <cell r="J136">
            <v>0</v>
          </cell>
          <cell r="K136">
            <v>0</v>
          </cell>
          <cell r="L136">
            <v>0</v>
          </cell>
        </row>
        <row r="137">
          <cell r="B137" t="str">
            <v xml:space="preserve"> - уголь всего, в том числе:</v>
          </cell>
          <cell r="C137" t="str">
            <v>Уголь</v>
          </cell>
          <cell r="E137">
            <v>0</v>
          </cell>
          <cell r="F137">
            <v>0</v>
          </cell>
          <cell r="H137" t="str">
            <v>25. - уголь всего, в том числе:</v>
          </cell>
          <cell r="I137">
            <v>0</v>
          </cell>
          <cell r="J137">
            <v>0</v>
          </cell>
          <cell r="K137">
            <v>0</v>
          </cell>
          <cell r="L137">
            <v>0</v>
          </cell>
        </row>
        <row r="138">
          <cell r="B138" t="str">
            <v>Уголь разреза-1</v>
          </cell>
          <cell r="C138" t="str">
            <v>Уголь</v>
          </cell>
          <cell r="E138">
            <v>0</v>
          </cell>
          <cell r="F138">
            <v>0</v>
          </cell>
          <cell r="H138" t="str">
            <v>25.Уголь разреза-1</v>
          </cell>
          <cell r="I138">
            <v>0</v>
          </cell>
          <cell r="J138">
            <v>0</v>
          </cell>
          <cell r="K138">
            <v>0</v>
          </cell>
          <cell r="L138">
            <v>0</v>
          </cell>
        </row>
        <row r="139">
          <cell r="B139" t="str">
            <v>Добавить строки</v>
          </cell>
        </row>
        <row r="140">
          <cell r="B140" t="str">
            <v xml:space="preserve"> - мазут</v>
          </cell>
          <cell r="C140" t="str">
            <v>Мазут</v>
          </cell>
          <cell r="E140">
            <v>0</v>
          </cell>
          <cell r="F140">
            <v>0</v>
          </cell>
          <cell r="H140" t="str">
            <v>25. - мазут</v>
          </cell>
          <cell r="I140">
            <v>0</v>
          </cell>
          <cell r="J140">
            <v>0</v>
          </cell>
          <cell r="K140">
            <v>0</v>
          </cell>
          <cell r="L140">
            <v>0</v>
          </cell>
        </row>
        <row r="141">
          <cell r="B141" t="str">
            <v xml:space="preserve"> - газ всего, в том числе:</v>
          </cell>
          <cell r="C141" t="str">
            <v>Газ</v>
          </cell>
          <cell r="E141">
            <v>0</v>
          </cell>
          <cell r="F141">
            <v>0</v>
          </cell>
          <cell r="H141" t="str">
            <v>25. - газ всего, в том числе:</v>
          </cell>
          <cell r="I141">
            <v>0</v>
          </cell>
          <cell r="J141">
            <v>0</v>
          </cell>
          <cell r="K141">
            <v>0</v>
          </cell>
          <cell r="L141">
            <v>0</v>
          </cell>
        </row>
        <row r="142">
          <cell r="B142" t="str">
            <v>Газ лимитный</v>
          </cell>
          <cell r="C142" t="str">
            <v>Газ</v>
          </cell>
          <cell r="E142">
            <v>0</v>
          </cell>
          <cell r="F142">
            <v>0</v>
          </cell>
          <cell r="H142" t="str">
            <v>25.Газ лимитный</v>
          </cell>
          <cell r="I142">
            <v>0</v>
          </cell>
          <cell r="J142">
            <v>0</v>
          </cell>
          <cell r="K142">
            <v>0</v>
          </cell>
          <cell r="L142">
            <v>0</v>
          </cell>
        </row>
        <row r="143">
          <cell r="B143" t="str">
            <v>Газ сверхлимитный</v>
          </cell>
          <cell r="C143" t="str">
            <v>Газ</v>
          </cell>
          <cell r="E143">
            <v>0</v>
          </cell>
          <cell r="F143">
            <v>0</v>
          </cell>
          <cell r="H143" t="str">
            <v>25.Газ сверхлимитный</v>
          </cell>
          <cell r="I143">
            <v>0</v>
          </cell>
          <cell r="J143">
            <v>0</v>
          </cell>
          <cell r="K143">
            <v>0</v>
          </cell>
          <cell r="L143">
            <v>0</v>
          </cell>
        </row>
        <row r="144">
          <cell r="B144" t="str">
            <v>Газ коммерческий</v>
          </cell>
          <cell r="C144" t="str">
            <v>Газ</v>
          </cell>
          <cell r="E144">
            <v>0</v>
          </cell>
          <cell r="F144">
            <v>0</v>
          </cell>
          <cell r="H144" t="str">
            <v>25.Газ коммерческий</v>
          </cell>
          <cell r="I144">
            <v>0</v>
          </cell>
          <cell r="J144">
            <v>0</v>
          </cell>
          <cell r="K144">
            <v>0</v>
          </cell>
          <cell r="L144">
            <v>0</v>
          </cell>
        </row>
        <row r="145">
          <cell r="B145" t="str">
            <v xml:space="preserve"> - др.виды топлива</v>
          </cell>
          <cell r="C145" t="str">
            <v>Другие виды топлива</v>
          </cell>
          <cell r="E145">
            <v>0</v>
          </cell>
          <cell r="F145">
            <v>0</v>
          </cell>
          <cell r="H145" t="str">
            <v>25. - др.виды топлива</v>
          </cell>
          <cell r="I145">
            <v>0</v>
          </cell>
          <cell r="J145">
            <v>0</v>
          </cell>
          <cell r="K145">
            <v>0</v>
          </cell>
          <cell r="L145">
            <v>0</v>
          </cell>
        </row>
        <row r="146">
          <cell r="B146" t="str">
            <v>Торф</v>
          </cell>
          <cell r="C146" t="str">
            <v>Другие виды топлива</v>
          </cell>
          <cell r="E146">
            <v>0</v>
          </cell>
          <cell r="F146">
            <v>0</v>
          </cell>
          <cell r="H146" t="str">
            <v>25.Торф</v>
          </cell>
          <cell r="I146">
            <v>0</v>
          </cell>
          <cell r="J146">
            <v>0</v>
          </cell>
          <cell r="K146">
            <v>0</v>
          </cell>
          <cell r="L146">
            <v>0</v>
          </cell>
        </row>
        <row r="147">
          <cell r="B147" t="str">
            <v>Добавить строки</v>
          </cell>
        </row>
        <row r="148">
          <cell r="E148">
            <v>0</v>
          </cell>
          <cell r="F148">
            <v>0</v>
          </cell>
          <cell r="I148">
            <v>0</v>
          </cell>
          <cell r="J148">
            <v>0</v>
          </cell>
          <cell r="K148">
            <v>0</v>
          </cell>
          <cell r="L148">
            <v>0</v>
          </cell>
        </row>
        <row r="150">
          <cell r="E150">
            <v>0</v>
          </cell>
          <cell r="F150">
            <v>0</v>
          </cell>
          <cell r="I150">
            <v>0</v>
          </cell>
          <cell r="J150">
            <v>0</v>
          </cell>
          <cell r="K150">
            <v>0</v>
          </cell>
          <cell r="L150">
            <v>0</v>
          </cell>
        </row>
        <row r="151">
          <cell r="B151" t="str">
            <v xml:space="preserve"> - уголь всего, в том числе:</v>
          </cell>
          <cell r="C151" t="str">
            <v>Уголь</v>
          </cell>
          <cell r="E151">
            <v>0</v>
          </cell>
          <cell r="F151">
            <v>0</v>
          </cell>
          <cell r="H151" t="str">
            <v>26. - уголь всего, в том числе:</v>
          </cell>
          <cell r="I151">
            <v>0</v>
          </cell>
          <cell r="J151">
            <v>0</v>
          </cell>
          <cell r="K151">
            <v>0</v>
          </cell>
          <cell r="L151">
            <v>0</v>
          </cell>
        </row>
        <row r="152">
          <cell r="B152" t="str">
            <v>Уголь разреза-1</v>
          </cell>
          <cell r="C152" t="str">
            <v>Уголь</v>
          </cell>
          <cell r="E152">
            <v>0</v>
          </cell>
          <cell r="F152">
            <v>0</v>
          </cell>
          <cell r="H152" t="str">
            <v>26.Уголь разреза-1</v>
          </cell>
          <cell r="I152">
            <v>0</v>
          </cell>
          <cell r="J152">
            <v>0</v>
          </cell>
          <cell r="K152">
            <v>0</v>
          </cell>
          <cell r="L152">
            <v>0</v>
          </cell>
        </row>
        <row r="153">
          <cell r="B153" t="str">
            <v>Добавить строки</v>
          </cell>
        </row>
        <row r="154">
          <cell r="B154" t="str">
            <v xml:space="preserve"> - мазут</v>
          </cell>
          <cell r="C154" t="str">
            <v>Мазут</v>
          </cell>
          <cell r="E154">
            <v>0</v>
          </cell>
          <cell r="F154">
            <v>0</v>
          </cell>
          <cell r="H154" t="str">
            <v>26. - мазут</v>
          </cell>
          <cell r="I154">
            <v>0</v>
          </cell>
          <cell r="J154">
            <v>0</v>
          </cell>
          <cell r="K154">
            <v>0</v>
          </cell>
          <cell r="L154">
            <v>0</v>
          </cell>
        </row>
        <row r="155">
          <cell r="B155" t="str">
            <v xml:space="preserve"> - газ всего, в том числе:</v>
          </cell>
          <cell r="C155" t="str">
            <v>Газ</v>
          </cell>
          <cell r="E155">
            <v>0</v>
          </cell>
          <cell r="F155">
            <v>0</v>
          </cell>
          <cell r="H155" t="str">
            <v>26. - газ всего, в том числе:</v>
          </cell>
          <cell r="I155">
            <v>0</v>
          </cell>
          <cell r="J155">
            <v>0</v>
          </cell>
          <cell r="K155">
            <v>0</v>
          </cell>
          <cell r="L155">
            <v>0</v>
          </cell>
        </row>
        <row r="156">
          <cell r="B156" t="str">
            <v>Газ лимитный</v>
          </cell>
          <cell r="C156" t="str">
            <v>Газ</v>
          </cell>
          <cell r="E156">
            <v>0</v>
          </cell>
          <cell r="F156">
            <v>0</v>
          </cell>
          <cell r="H156" t="str">
            <v>26.Газ лимитный</v>
          </cell>
          <cell r="I156">
            <v>0</v>
          </cell>
          <cell r="J156">
            <v>0</v>
          </cell>
          <cell r="K156">
            <v>0</v>
          </cell>
          <cell r="L156">
            <v>0</v>
          </cell>
        </row>
        <row r="157">
          <cell r="B157" t="str">
            <v>Газ сверхлимитный</v>
          </cell>
          <cell r="C157" t="str">
            <v>Газ</v>
          </cell>
          <cell r="E157">
            <v>0</v>
          </cell>
          <cell r="F157">
            <v>0</v>
          </cell>
          <cell r="H157" t="str">
            <v>26.Газ сверхлимитный</v>
          </cell>
          <cell r="I157">
            <v>0</v>
          </cell>
          <cell r="J157">
            <v>0</v>
          </cell>
          <cell r="K157">
            <v>0</v>
          </cell>
          <cell r="L157">
            <v>0</v>
          </cell>
        </row>
        <row r="158">
          <cell r="B158" t="str">
            <v>Газ коммерческий</v>
          </cell>
          <cell r="C158" t="str">
            <v>Газ</v>
          </cell>
          <cell r="E158">
            <v>0</v>
          </cell>
          <cell r="F158">
            <v>0</v>
          </cell>
          <cell r="H158" t="str">
            <v>26.Газ коммерческий</v>
          </cell>
          <cell r="I158">
            <v>0</v>
          </cell>
          <cell r="J158">
            <v>0</v>
          </cell>
          <cell r="K158">
            <v>0</v>
          </cell>
          <cell r="L158">
            <v>0</v>
          </cell>
        </row>
        <row r="159">
          <cell r="B159" t="str">
            <v xml:space="preserve"> - др.виды топлива</v>
          </cell>
          <cell r="C159" t="str">
            <v>Другие виды топлива</v>
          </cell>
          <cell r="E159">
            <v>0</v>
          </cell>
          <cell r="F159">
            <v>0</v>
          </cell>
          <cell r="H159" t="str">
            <v>26. - др.виды топлива</v>
          </cell>
          <cell r="I159">
            <v>0</v>
          </cell>
          <cell r="J159">
            <v>0</v>
          </cell>
          <cell r="K159">
            <v>0</v>
          </cell>
          <cell r="L159">
            <v>0</v>
          </cell>
        </row>
        <row r="160">
          <cell r="B160" t="str">
            <v>Торф</v>
          </cell>
          <cell r="C160" t="str">
            <v>Другие виды топлива</v>
          </cell>
          <cell r="E160">
            <v>0</v>
          </cell>
          <cell r="F160">
            <v>0</v>
          </cell>
          <cell r="H160" t="str">
            <v>26.Торф</v>
          </cell>
          <cell r="I160">
            <v>0</v>
          </cell>
          <cell r="J160">
            <v>0</v>
          </cell>
          <cell r="K160">
            <v>0</v>
          </cell>
          <cell r="L160">
            <v>0</v>
          </cell>
        </row>
        <row r="161">
          <cell r="B161" t="str">
            <v>Добавить строки</v>
          </cell>
        </row>
        <row r="162">
          <cell r="E162">
            <v>0</v>
          </cell>
          <cell r="F162">
            <v>0</v>
          </cell>
          <cell r="I162">
            <v>0</v>
          </cell>
          <cell r="J162">
            <v>0</v>
          </cell>
          <cell r="K162">
            <v>0</v>
          </cell>
          <cell r="L162">
            <v>0</v>
          </cell>
        </row>
        <row r="165">
          <cell r="B165" t="str">
            <v xml:space="preserve"> - уголь всего, в том числе:</v>
          </cell>
          <cell r="C165" t="str">
            <v>Уголь</v>
          </cell>
          <cell r="E165">
            <v>0</v>
          </cell>
          <cell r="F165">
            <v>0</v>
          </cell>
          <cell r="H165" t="str">
            <v>27. - уголь всего, в том числе:</v>
          </cell>
          <cell r="I165">
            <v>0</v>
          </cell>
          <cell r="J165">
            <v>0</v>
          </cell>
          <cell r="K165">
            <v>0</v>
          </cell>
          <cell r="L165">
            <v>0</v>
          </cell>
        </row>
        <row r="166">
          <cell r="B166" t="str">
            <v>Уголь разреза-1</v>
          </cell>
          <cell r="C166" t="str">
            <v>Уголь</v>
          </cell>
          <cell r="E166">
            <v>0</v>
          </cell>
          <cell r="F166">
            <v>0</v>
          </cell>
          <cell r="H166" t="str">
            <v>27.Уголь разреза-1</v>
          </cell>
          <cell r="I166">
            <v>0</v>
          </cell>
          <cell r="J166">
            <v>0</v>
          </cell>
          <cell r="K166">
            <v>0</v>
          </cell>
          <cell r="L166">
            <v>0</v>
          </cell>
        </row>
        <row r="167">
          <cell r="B167" t="str">
            <v>Добавить строки</v>
          </cell>
        </row>
        <row r="168">
          <cell r="B168" t="str">
            <v xml:space="preserve"> - мазут</v>
          </cell>
          <cell r="C168" t="str">
            <v>Мазут</v>
          </cell>
          <cell r="E168">
            <v>0</v>
          </cell>
          <cell r="F168">
            <v>0</v>
          </cell>
          <cell r="H168" t="str">
            <v>27. - мазут</v>
          </cell>
          <cell r="I168">
            <v>0</v>
          </cell>
          <cell r="J168">
            <v>0</v>
          </cell>
          <cell r="K168">
            <v>0</v>
          </cell>
          <cell r="L168">
            <v>0</v>
          </cell>
        </row>
        <row r="169">
          <cell r="B169" t="str">
            <v xml:space="preserve"> - газ всего, в том числе:</v>
          </cell>
          <cell r="C169" t="str">
            <v>Газ</v>
          </cell>
          <cell r="E169">
            <v>0</v>
          </cell>
          <cell r="F169">
            <v>0</v>
          </cell>
          <cell r="H169" t="str">
            <v>27. - газ всего, в том числе:</v>
          </cell>
          <cell r="I169">
            <v>0</v>
          </cell>
          <cell r="J169">
            <v>0</v>
          </cell>
          <cell r="K169">
            <v>0</v>
          </cell>
          <cell r="L169">
            <v>0</v>
          </cell>
        </row>
        <row r="170">
          <cell r="B170" t="str">
            <v>Газ лимитный</v>
          </cell>
          <cell r="C170" t="str">
            <v>Газ</v>
          </cell>
          <cell r="E170">
            <v>0</v>
          </cell>
          <cell r="F170">
            <v>0</v>
          </cell>
          <cell r="H170" t="str">
            <v>27.Газ лимитный</v>
          </cell>
          <cell r="I170">
            <v>0</v>
          </cell>
          <cell r="J170">
            <v>0</v>
          </cell>
          <cell r="K170">
            <v>0</v>
          </cell>
          <cell r="L170">
            <v>0</v>
          </cell>
        </row>
        <row r="171">
          <cell r="B171" t="str">
            <v>Газ сверхлимитный</v>
          </cell>
          <cell r="C171" t="str">
            <v>Газ</v>
          </cell>
          <cell r="E171">
            <v>0</v>
          </cell>
          <cell r="F171">
            <v>0</v>
          </cell>
          <cell r="H171" t="str">
            <v>27.Газ сверхлимитный</v>
          </cell>
          <cell r="I171">
            <v>0</v>
          </cell>
          <cell r="J171">
            <v>0</v>
          </cell>
          <cell r="K171">
            <v>0</v>
          </cell>
          <cell r="L171">
            <v>0</v>
          </cell>
        </row>
        <row r="172">
          <cell r="B172" t="str">
            <v>Газ коммерческий</v>
          </cell>
          <cell r="C172" t="str">
            <v>Газ</v>
          </cell>
          <cell r="E172">
            <v>0</v>
          </cell>
          <cell r="F172">
            <v>0</v>
          </cell>
          <cell r="H172" t="str">
            <v>27.Газ коммерческий</v>
          </cell>
          <cell r="I172">
            <v>0</v>
          </cell>
          <cell r="J172">
            <v>0</v>
          </cell>
          <cell r="K172">
            <v>0</v>
          </cell>
          <cell r="L172">
            <v>0</v>
          </cell>
        </row>
        <row r="173">
          <cell r="B173" t="str">
            <v xml:space="preserve"> - др.виды топлива</v>
          </cell>
          <cell r="C173" t="str">
            <v>Другие виды топлива</v>
          </cell>
          <cell r="E173">
            <v>0</v>
          </cell>
          <cell r="F173">
            <v>0</v>
          </cell>
          <cell r="H173" t="str">
            <v>27. - др.виды топлива</v>
          </cell>
          <cell r="I173">
            <v>0</v>
          </cell>
          <cell r="J173">
            <v>0</v>
          </cell>
          <cell r="K173">
            <v>0</v>
          </cell>
          <cell r="L173">
            <v>0</v>
          </cell>
        </row>
        <row r="174">
          <cell r="B174" t="str">
            <v>Торф</v>
          </cell>
          <cell r="C174" t="str">
            <v>Другие виды топлива</v>
          </cell>
          <cell r="E174">
            <v>0</v>
          </cell>
          <cell r="F174">
            <v>0</v>
          </cell>
          <cell r="H174" t="str">
            <v>27.Торф</v>
          </cell>
          <cell r="I174">
            <v>0</v>
          </cell>
          <cell r="J174">
            <v>0</v>
          </cell>
          <cell r="K174">
            <v>0</v>
          </cell>
          <cell r="L174">
            <v>0</v>
          </cell>
        </row>
        <row r="175">
          <cell r="B175" t="str">
            <v>Добавить строки</v>
          </cell>
        </row>
        <row r="177">
          <cell r="E177">
            <v>0</v>
          </cell>
          <cell r="F177">
            <v>0</v>
          </cell>
          <cell r="I177">
            <v>0</v>
          </cell>
          <cell r="J177">
            <v>0</v>
          </cell>
          <cell r="K177">
            <v>0</v>
          </cell>
          <cell r="L177">
            <v>0</v>
          </cell>
        </row>
      </sheetData>
      <sheetData sheetId="8">
        <row r="4">
          <cell r="E4" t="str">
            <v>РГК</v>
          </cell>
          <cell r="G4" t="str">
            <v>Станция-1</v>
          </cell>
        </row>
        <row r="5">
          <cell r="E5" t="str">
            <v>РГК</v>
          </cell>
          <cell r="F5" t="str">
            <v>РГК</v>
          </cell>
          <cell r="G5" t="str">
            <v>Станция-1</v>
          </cell>
          <cell r="H5" t="str">
            <v>Станция-1</v>
          </cell>
        </row>
        <row r="9">
          <cell r="G9">
            <v>0</v>
          </cell>
          <cell r="H9">
            <v>0</v>
          </cell>
        </row>
        <row r="19">
          <cell r="E19">
            <v>0</v>
          </cell>
          <cell r="F19">
            <v>0</v>
          </cell>
        </row>
        <row r="20">
          <cell r="E20">
            <v>0</v>
          </cell>
          <cell r="F20">
            <v>0</v>
          </cell>
        </row>
        <row r="22">
          <cell r="E22">
            <v>0</v>
          </cell>
          <cell r="F22">
            <v>0</v>
          </cell>
          <cell r="G22">
            <v>0</v>
          </cell>
          <cell r="H22">
            <v>0</v>
          </cell>
        </row>
        <row r="25">
          <cell r="E25">
            <v>0</v>
          </cell>
          <cell r="F25">
            <v>0</v>
          </cell>
          <cell r="G25">
            <v>0</v>
          </cell>
          <cell r="H25">
            <v>0</v>
          </cell>
        </row>
        <row r="26">
          <cell r="E26">
            <v>0</v>
          </cell>
          <cell r="F26">
            <v>0</v>
          </cell>
          <cell r="G26">
            <v>0</v>
          </cell>
          <cell r="H26">
            <v>0</v>
          </cell>
        </row>
        <row r="28">
          <cell r="E28">
            <v>0</v>
          </cell>
          <cell r="F28">
            <v>0</v>
          </cell>
          <cell r="G28">
            <v>0</v>
          </cell>
          <cell r="H28">
            <v>0</v>
          </cell>
        </row>
        <row r="29">
          <cell r="E29">
            <v>0</v>
          </cell>
          <cell r="F29">
            <v>0</v>
          </cell>
          <cell r="G29">
            <v>0</v>
          </cell>
          <cell r="H29">
            <v>0</v>
          </cell>
        </row>
        <row r="30">
          <cell r="E30">
            <v>0</v>
          </cell>
          <cell r="F30">
            <v>0</v>
          </cell>
        </row>
        <row r="31">
          <cell r="E31">
            <v>0</v>
          </cell>
          <cell r="F31">
            <v>0</v>
          </cell>
          <cell r="G31">
            <v>0</v>
          </cell>
          <cell r="H31">
            <v>0</v>
          </cell>
        </row>
        <row r="32">
          <cell r="E32">
            <v>0</v>
          </cell>
          <cell r="F32">
            <v>0</v>
          </cell>
          <cell r="G32">
            <v>0</v>
          </cell>
          <cell r="H32">
            <v>0</v>
          </cell>
        </row>
        <row r="33">
          <cell r="B33" t="str">
            <v>Уголь разреза-1</v>
          </cell>
          <cell r="E33">
            <v>0</v>
          </cell>
          <cell r="F33">
            <v>0</v>
          </cell>
          <cell r="G33">
            <v>0</v>
          </cell>
          <cell r="H33">
            <v>0</v>
          </cell>
        </row>
        <row r="35">
          <cell r="E35">
            <v>0</v>
          </cell>
          <cell r="F35">
            <v>0</v>
          </cell>
          <cell r="G35">
            <v>0</v>
          </cell>
          <cell r="H35">
            <v>0</v>
          </cell>
        </row>
        <row r="36">
          <cell r="E36">
            <v>0</v>
          </cell>
          <cell r="F36">
            <v>0</v>
          </cell>
          <cell r="G36">
            <v>0</v>
          </cell>
          <cell r="H36">
            <v>0</v>
          </cell>
        </row>
        <row r="37">
          <cell r="E37">
            <v>0</v>
          </cell>
          <cell r="F37">
            <v>0</v>
          </cell>
          <cell r="G37">
            <v>0</v>
          </cell>
          <cell r="H37">
            <v>0</v>
          </cell>
        </row>
        <row r="38">
          <cell r="E38">
            <v>0</v>
          </cell>
          <cell r="F38">
            <v>0</v>
          </cell>
          <cell r="G38">
            <v>0</v>
          </cell>
          <cell r="H38">
            <v>0</v>
          </cell>
        </row>
        <row r="39">
          <cell r="E39">
            <v>0</v>
          </cell>
          <cell r="F39">
            <v>0</v>
          </cell>
          <cell r="G39">
            <v>0</v>
          </cell>
          <cell r="H39">
            <v>0</v>
          </cell>
        </row>
        <row r="40">
          <cell r="E40">
            <v>0</v>
          </cell>
          <cell r="F40">
            <v>0</v>
          </cell>
          <cell r="G40">
            <v>0</v>
          </cell>
          <cell r="H40">
            <v>0</v>
          </cell>
        </row>
        <row r="41">
          <cell r="B41" t="str">
            <v>Торф</v>
          </cell>
          <cell r="E41">
            <v>0</v>
          </cell>
          <cell r="F41">
            <v>0</v>
          </cell>
          <cell r="G41">
            <v>0</v>
          </cell>
          <cell r="H41">
            <v>0</v>
          </cell>
        </row>
        <row r="43">
          <cell r="E43">
            <v>0</v>
          </cell>
          <cell r="F43">
            <v>0</v>
          </cell>
          <cell r="G43">
            <v>0</v>
          </cell>
          <cell r="H43">
            <v>0</v>
          </cell>
        </row>
        <row r="46">
          <cell r="B46" t="str">
            <v xml:space="preserve"> - уголь всего, в том числе:</v>
          </cell>
          <cell r="E46">
            <v>0</v>
          </cell>
          <cell r="F46">
            <v>0</v>
          </cell>
          <cell r="G46">
            <v>0</v>
          </cell>
          <cell r="H46">
            <v>0</v>
          </cell>
        </row>
        <row r="47">
          <cell r="B47" t="str">
            <v>Уголь разреза-1</v>
          </cell>
          <cell r="E47">
            <v>0</v>
          </cell>
          <cell r="F47">
            <v>0</v>
          </cell>
        </row>
        <row r="48">
          <cell r="B48" t="str">
            <v>Добавить строки</v>
          </cell>
        </row>
        <row r="49">
          <cell r="B49" t="str">
            <v xml:space="preserve"> - мазут</v>
          </cell>
          <cell r="E49">
            <v>0</v>
          </cell>
          <cell r="F49">
            <v>0</v>
          </cell>
        </row>
        <row r="50">
          <cell r="B50" t="str">
            <v xml:space="preserve"> - газ всего, в том числе:</v>
          </cell>
          <cell r="E50">
            <v>0</v>
          </cell>
          <cell r="F50">
            <v>0</v>
          </cell>
          <cell r="G50">
            <v>0</v>
          </cell>
          <cell r="H50">
            <v>0</v>
          </cell>
        </row>
        <row r="51">
          <cell r="B51" t="str">
            <v>Газ лимитный</v>
          </cell>
          <cell r="E51">
            <v>0</v>
          </cell>
          <cell r="F51">
            <v>0</v>
          </cell>
        </row>
        <row r="52">
          <cell r="B52" t="str">
            <v>Газ сверхлимитный</v>
          </cell>
          <cell r="E52">
            <v>0</v>
          </cell>
          <cell r="F52">
            <v>0</v>
          </cell>
        </row>
        <row r="53">
          <cell r="B53" t="str">
            <v>Газ коммерческий</v>
          </cell>
          <cell r="E53">
            <v>0</v>
          </cell>
          <cell r="F53">
            <v>0</v>
          </cell>
        </row>
        <row r="54">
          <cell r="B54" t="str">
            <v xml:space="preserve"> - др.виды топлива</v>
          </cell>
          <cell r="E54">
            <v>0</v>
          </cell>
          <cell r="F54">
            <v>0</v>
          </cell>
          <cell r="G54">
            <v>0</v>
          </cell>
          <cell r="H54">
            <v>0</v>
          </cell>
        </row>
        <row r="55">
          <cell r="B55" t="str">
            <v>Торф</v>
          </cell>
          <cell r="E55">
            <v>0</v>
          </cell>
          <cell r="F55">
            <v>0</v>
          </cell>
        </row>
        <row r="56">
          <cell r="B56" t="str">
            <v>Добавить строки</v>
          </cell>
        </row>
        <row r="59">
          <cell r="B59" t="str">
            <v xml:space="preserve"> - уголь всего, в том числе:</v>
          </cell>
          <cell r="C59" t="str">
            <v>Уголь</v>
          </cell>
          <cell r="E59">
            <v>0</v>
          </cell>
          <cell r="F59">
            <v>0</v>
          </cell>
          <cell r="G59">
            <v>0</v>
          </cell>
          <cell r="H59">
            <v>0</v>
          </cell>
        </row>
        <row r="60">
          <cell r="B60" t="str">
            <v>Уголь разреза-1</v>
          </cell>
          <cell r="C60" t="str">
            <v>Уголь</v>
          </cell>
          <cell r="E60">
            <v>0</v>
          </cell>
          <cell r="F60">
            <v>0</v>
          </cell>
        </row>
        <row r="61">
          <cell r="B61" t="str">
            <v>Добавить строки</v>
          </cell>
        </row>
        <row r="62">
          <cell r="B62" t="str">
            <v xml:space="preserve"> - мазут</v>
          </cell>
          <cell r="C62" t="str">
            <v>Мазут</v>
          </cell>
          <cell r="E62">
            <v>0</v>
          </cell>
          <cell r="F62">
            <v>0</v>
          </cell>
        </row>
        <row r="63">
          <cell r="B63" t="str">
            <v xml:space="preserve"> - газ всего, в том числе:</v>
          </cell>
          <cell r="C63" t="str">
            <v>Газ</v>
          </cell>
          <cell r="E63">
            <v>0</v>
          </cell>
          <cell r="F63">
            <v>0</v>
          </cell>
          <cell r="G63">
            <v>0</v>
          </cell>
          <cell r="H63">
            <v>0</v>
          </cell>
        </row>
        <row r="64">
          <cell r="B64" t="str">
            <v>Газ лимитный</v>
          </cell>
          <cell r="C64" t="str">
            <v>Газ</v>
          </cell>
          <cell r="E64">
            <v>0</v>
          </cell>
          <cell r="F64">
            <v>0</v>
          </cell>
        </row>
        <row r="65">
          <cell r="B65" t="str">
            <v>Газ сверхлимитный</v>
          </cell>
          <cell r="C65" t="str">
            <v>Газ</v>
          </cell>
          <cell r="E65">
            <v>0</v>
          </cell>
          <cell r="F65">
            <v>0</v>
          </cell>
        </row>
        <row r="66">
          <cell r="B66" t="str">
            <v>Газ коммерческий</v>
          </cell>
          <cell r="C66" t="str">
            <v>Газ</v>
          </cell>
          <cell r="E66">
            <v>0</v>
          </cell>
          <cell r="F66">
            <v>0</v>
          </cell>
        </row>
        <row r="67">
          <cell r="B67" t="str">
            <v xml:space="preserve"> - др.виды топлива</v>
          </cell>
          <cell r="C67" t="str">
            <v>Другие виды топлива</v>
          </cell>
          <cell r="E67">
            <v>0</v>
          </cell>
          <cell r="F67">
            <v>0</v>
          </cell>
          <cell r="G67">
            <v>0</v>
          </cell>
          <cell r="H67">
            <v>0</v>
          </cell>
        </row>
        <row r="68">
          <cell r="B68" t="str">
            <v>Торф</v>
          </cell>
          <cell r="C68" t="str">
            <v>Другие виды топлива</v>
          </cell>
          <cell r="E68">
            <v>0</v>
          </cell>
          <cell r="F68">
            <v>0</v>
          </cell>
        </row>
        <row r="69">
          <cell r="B69" t="str">
            <v>Добавить строки</v>
          </cell>
        </row>
        <row r="72">
          <cell r="B72" t="str">
            <v xml:space="preserve"> - уголь всего, в том числе:</v>
          </cell>
          <cell r="C72" t="str">
            <v>Уголь</v>
          </cell>
          <cell r="E72">
            <v>0</v>
          </cell>
          <cell r="F72">
            <v>0</v>
          </cell>
          <cell r="G72">
            <v>0</v>
          </cell>
          <cell r="H72">
            <v>0</v>
          </cell>
        </row>
        <row r="73">
          <cell r="B73" t="str">
            <v>Уголь разреза-1</v>
          </cell>
          <cell r="C73" t="str">
            <v>Уголь</v>
          </cell>
          <cell r="E73">
            <v>0</v>
          </cell>
          <cell r="F73">
            <v>0</v>
          </cell>
          <cell r="G73">
            <v>0</v>
          </cell>
          <cell r="H73">
            <v>0</v>
          </cell>
        </row>
        <row r="74">
          <cell r="B74" t="str">
            <v>Добавить строки</v>
          </cell>
        </row>
        <row r="75">
          <cell r="B75" t="str">
            <v xml:space="preserve"> - мазут</v>
          </cell>
          <cell r="C75" t="str">
            <v>Мазут</v>
          </cell>
          <cell r="E75">
            <v>0</v>
          </cell>
          <cell r="F75">
            <v>0</v>
          </cell>
          <cell r="G75">
            <v>0</v>
          </cell>
          <cell r="H75">
            <v>0</v>
          </cell>
        </row>
        <row r="76">
          <cell r="B76" t="str">
            <v xml:space="preserve"> - газ всего, в том числе:</v>
          </cell>
          <cell r="C76" t="str">
            <v>Газ</v>
          </cell>
          <cell r="E76">
            <v>0</v>
          </cell>
          <cell r="F76">
            <v>0</v>
          </cell>
          <cell r="G76">
            <v>0</v>
          </cell>
          <cell r="H76">
            <v>0</v>
          </cell>
        </row>
        <row r="77">
          <cell r="B77" t="str">
            <v>Газ лимитный</v>
          </cell>
          <cell r="C77" t="str">
            <v>Газ</v>
          </cell>
          <cell r="E77">
            <v>0</v>
          </cell>
          <cell r="F77">
            <v>0</v>
          </cell>
          <cell r="G77">
            <v>0</v>
          </cell>
          <cell r="H77">
            <v>0</v>
          </cell>
        </row>
        <row r="78">
          <cell r="B78" t="str">
            <v>Газ сверхлимитный</v>
          </cell>
          <cell r="C78" t="str">
            <v>Газ</v>
          </cell>
          <cell r="E78">
            <v>0</v>
          </cell>
          <cell r="F78">
            <v>0</v>
          </cell>
          <cell r="G78">
            <v>0</v>
          </cell>
          <cell r="H78">
            <v>0</v>
          </cell>
        </row>
        <row r="79">
          <cell r="B79" t="str">
            <v>Газ коммерческий</v>
          </cell>
          <cell r="C79" t="str">
            <v>Газ</v>
          </cell>
          <cell r="E79">
            <v>0</v>
          </cell>
          <cell r="F79">
            <v>0</v>
          </cell>
          <cell r="G79">
            <v>0</v>
          </cell>
          <cell r="H79">
            <v>0</v>
          </cell>
        </row>
        <row r="80">
          <cell r="B80" t="str">
            <v xml:space="preserve"> - др.виды топлива</v>
          </cell>
          <cell r="C80" t="str">
            <v>Другие виды топлива</v>
          </cell>
          <cell r="E80">
            <v>0</v>
          </cell>
          <cell r="F80">
            <v>0</v>
          </cell>
          <cell r="G80">
            <v>0</v>
          </cell>
          <cell r="H80">
            <v>0</v>
          </cell>
        </row>
        <row r="81">
          <cell r="B81" t="str">
            <v>Торф</v>
          </cell>
          <cell r="C81" t="str">
            <v>Другие виды топлива</v>
          </cell>
          <cell r="E81">
            <v>0</v>
          </cell>
          <cell r="F81">
            <v>0</v>
          </cell>
          <cell r="G81">
            <v>0</v>
          </cell>
          <cell r="H81">
            <v>0</v>
          </cell>
        </row>
        <row r="82">
          <cell r="B82" t="str">
            <v>Добавить строки</v>
          </cell>
        </row>
        <row r="85">
          <cell r="B85" t="str">
            <v xml:space="preserve"> - уголь всего, в том числе:</v>
          </cell>
          <cell r="C85" t="str">
            <v>Уголь</v>
          </cell>
          <cell r="E85">
            <v>0</v>
          </cell>
          <cell r="F85">
            <v>0</v>
          </cell>
          <cell r="G85">
            <v>0</v>
          </cell>
          <cell r="H85">
            <v>0</v>
          </cell>
        </row>
        <row r="86">
          <cell r="B86" t="str">
            <v>Уголь разреза-1</v>
          </cell>
          <cell r="C86" t="str">
            <v>Уголь</v>
          </cell>
          <cell r="E86">
            <v>0</v>
          </cell>
          <cell r="F86">
            <v>0</v>
          </cell>
        </row>
        <row r="87">
          <cell r="B87" t="str">
            <v>Добавить строки</v>
          </cell>
        </row>
        <row r="88">
          <cell r="B88" t="str">
            <v xml:space="preserve"> - мазут</v>
          </cell>
          <cell r="C88" t="str">
            <v>Мазут</v>
          </cell>
          <cell r="E88">
            <v>0</v>
          </cell>
          <cell r="F88">
            <v>0</v>
          </cell>
        </row>
        <row r="89">
          <cell r="B89" t="str">
            <v xml:space="preserve"> - газ всего, в том числе:</v>
          </cell>
          <cell r="C89" t="str">
            <v>Газ</v>
          </cell>
          <cell r="E89">
            <v>0</v>
          </cell>
          <cell r="F89">
            <v>0</v>
          </cell>
          <cell r="G89">
            <v>0</v>
          </cell>
          <cell r="H89">
            <v>0</v>
          </cell>
        </row>
        <row r="90">
          <cell r="B90" t="str">
            <v>Газ лимитный</v>
          </cell>
          <cell r="C90" t="str">
            <v>Газ</v>
          </cell>
          <cell r="E90">
            <v>0</v>
          </cell>
          <cell r="F90">
            <v>0</v>
          </cell>
        </row>
        <row r="91">
          <cell r="B91" t="str">
            <v>Газ сверхлимитный</v>
          </cell>
          <cell r="C91" t="str">
            <v>Газ</v>
          </cell>
          <cell r="E91">
            <v>0</v>
          </cell>
          <cell r="F91">
            <v>0</v>
          </cell>
        </row>
        <row r="92">
          <cell r="B92" t="str">
            <v>Газ коммерческий</v>
          </cell>
          <cell r="C92" t="str">
            <v>Газ</v>
          </cell>
          <cell r="E92">
            <v>0</v>
          </cell>
          <cell r="F92">
            <v>0</v>
          </cell>
        </row>
        <row r="93">
          <cell r="B93" t="str">
            <v xml:space="preserve"> - др.виды топлива</v>
          </cell>
          <cell r="C93" t="str">
            <v>Другие виды топлива</v>
          </cell>
          <cell r="E93">
            <v>0</v>
          </cell>
          <cell r="F93">
            <v>0</v>
          </cell>
          <cell r="G93">
            <v>0</v>
          </cell>
          <cell r="H93">
            <v>0</v>
          </cell>
        </row>
        <row r="94">
          <cell r="B94" t="str">
            <v>Торф</v>
          </cell>
          <cell r="C94" t="str">
            <v>Другие виды топлива</v>
          </cell>
          <cell r="E94">
            <v>0</v>
          </cell>
          <cell r="F94">
            <v>0</v>
          </cell>
        </row>
        <row r="95">
          <cell r="B95" t="str">
            <v>Добавить строки</v>
          </cell>
        </row>
        <row r="97">
          <cell r="E97">
            <v>0</v>
          </cell>
          <cell r="F97">
            <v>0</v>
          </cell>
          <cell r="G97">
            <v>0</v>
          </cell>
          <cell r="H97">
            <v>0</v>
          </cell>
        </row>
        <row r="98">
          <cell r="B98" t="str">
            <v xml:space="preserve"> - уголь всего, в том числе:</v>
          </cell>
          <cell r="C98" t="str">
            <v>Уголь</v>
          </cell>
          <cell r="E98">
            <v>0</v>
          </cell>
          <cell r="F98">
            <v>0</v>
          </cell>
          <cell r="G98">
            <v>0</v>
          </cell>
          <cell r="H98">
            <v>0</v>
          </cell>
        </row>
        <row r="99">
          <cell r="B99" t="str">
            <v>Уголь разреза-1</v>
          </cell>
          <cell r="C99" t="str">
            <v>Уголь</v>
          </cell>
          <cell r="E99">
            <v>0</v>
          </cell>
          <cell r="F99">
            <v>0</v>
          </cell>
          <cell r="G99">
            <v>0</v>
          </cell>
          <cell r="H99">
            <v>0</v>
          </cell>
        </row>
        <row r="100">
          <cell r="B100" t="str">
            <v>Добавить строки</v>
          </cell>
        </row>
        <row r="101">
          <cell r="B101" t="str">
            <v xml:space="preserve"> - мазут</v>
          </cell>
          <cell r="C101" t="str">
            <v>Мазут</v>
          </cell>
          <cell r="E101">
            <v>0</v>
          </cell>
          <cell r="F101">
            <v>0</v>
          </cell>
          <cell r="G101">
            <v>0</v>
          </cell>
          <cell r="H101">
            <v>0</v>
          </cell>
        </row>
        <row r="102">
          <cell r="B102" t="str">
            <v xml:space="preserve"> - газ всего, в том числе:</v>
          </cell>
          <cell r="C102" t="str">
            <v>Газ</v>
          </cell>
          <cell r="E102">
            <v>0</v>
          </cell>
          <cell r="F102">
            <v>0</v>
          </cell>
          <cell r="G102">
            <v>0</v>
          </cell>
          <cell r="H102">
            <v>0</v>
          </cell>
        </row>
        <row r="103">
          <cell r="B103" t="str">
            <v>Газ лимитный</v>
          </cell>
          <cell r="C103" t="str">
            <v>Газ</v>
          </cell>
          <cell r="E103">
            <v>0</v>
          </cell>
          <cell r="F103">
            <v>0</v>
          </cell>
          <cell r="G103">
            <v>0</v>
          </cell>
          <cell r="H103">
            <v>0</v>
          </cell>
        </row>
        <row r="104">
          <cell r="B104" t="str">
            <v>Газ сверхлимитный</v>
          </cell>
          <cell r="C104" t="str">
            <v>Газ</v>
          </cell>
          <cell r="E104">
            <v>0</v>
          </cell>
          <cell r="F104">
            <v>0</v>
          </cell>
          <cell r="G104">
            <v>0</v>
          </cell>
          <cell r="H104">
            <v>0</v>
          </cell>
        </row>
        <row r="105">
          <cell r="B105" t="str">
            <v>Газ коммерческий</v>
          </cell>
          <cell r="C105" t="str">
            <v>Газ</v>
          </cell>
          <cell r="E105">
            <v>0</v>
          </cell>
          <cell r="F105">
            <v>0</v>
          </cell>
          <cell r="G105">
            <v>0</v>
          </cell>
          <cell r="H105">
            <v>0</v>
          </cell>
        </row>
        <row r="106">
          <cell r="B106" t="str">
            <v xml:space="preserve"> - др.виды топлива</v>
          </cell>
          <cell r="C106" t="str">
            <v>Другие виды топлива</v>
          </cell>
          <cell r="E106">
            <v>0</v>
          </cell>
          <cell r="F106">
            <v>0</v>
          </cell>
          <cell r="G106">
            <v>0</v>
          </cell>
          <cell r="H106">
            <v>0</v>
          </cell>
        </row>
        <row r="107">
          <cell r="B107" t="str">
            <v>Торф</v>
          </cell>
          <cell r="C107" t="str">
            <v>Другие виды топлива</v>
          </cell>
          <cell r="E107">
            <v>0</v>
          </cell>
          <cell r="F107">
            <v>0</v>
          </cell>
          <cell r="G107">
            <v>0</v>
          </cell>
          <cell r="H107">
            <v>0</v>
          </cell>
        </row>
        <row r="108">
          <cell r="B108" t="str">
            <v>Добавить строки</v>
          </cell>
        </row>
        <row r="109">
          <cell r="E109">
            <v>0</v>
          </cell>
          <cell r="F109">
            <v>0</v>
          </cell>
          <cell r="G109">
            <v>0</v>
          </cell>
          <cell r="H109">
            <v>0</v>
          </cell>
        </row>
        <row r="112">
          <cell r="B112" t="str">
            <v xml:space="preserve"> - уголь всего, в том числе:</v>
          </cell>
          <cell r="C112" t="str">
            <v>Уголь</v>
          </cell>
          <cell r="E112">
            <v>0</v>
          </cell>
          <cell r="F112">
            <v>0</v>
          </cell>
          <cell r="G112">
            <v>0</v>
          </cell>
          <cell r="H112">
            <v>0</v>
          </cell>
        </row>
        <row r="113">
          <cell r="B113" t="str">
            <v>Уголь разреза-1</v>
          </cell>
          <cell r="C113" t="str">
            <v>Уголь</v>
          </cell>
          <cell r="E113">
            <v>0</v>
          </cell>
          <cell r="F113">
            <v>0</v>
          </cell>
        </row>
        <row r="114">
          <cell r="B114" t="str">
            <v>Добавить строки</v>
          </cell>
        </row>
        <row r="115">
          <cell r="B115" t="str">
            <v xml:space="preserve"> - мазут</v>
          </cell>
          <cell r="C115" t="str">
            <v>Мазут</v>
          </cell>
          <cell r="E115">
            <v>0</v>
          </cell>
          <cell r="F115">
            <v>0</v>
          </cell>
        </row>
        <row r="116">
          <cell r="B116" t="str">
            <v xml:space="preserve"> - газ всего, в том числе:</v>
          </cell>
          <cell r="C116" t="str">
            <v>Газ</v>
          </cell>
          <cell r="E116">
            <v>0</v>
          </cell>
          <cell r="F116">
            <v>0</v>
          </cell>
          <cell r="G116">
            <v>0</v>
          </cell>
          <cell r="H116">
            <v>0</v>
          </cell>
        </row>
        <row r="117">
          <cell r="B117" t="str">
            <v>Газ лимитный</v>
          </cell>
          <cell r="C117" t="str">
            <v>Газ</v>
          </cell>
          <cell r="E117">
            <v>0</v>
          </cell>
          <cell r="F117">
            <v>0</v>
          </cell>
        </row>
        <row r="118">
          <cell r="B118" t="str">
            <v>Газ сверхлимитный</v>
          </cell>
          <cell r="C118" t="str">
            <v>Газ</v>
          </cell>
          <cell r="E118">
            <v>0</v>
          </cell>
          <cell r="F118">
            <v>0</v>
          </cell>
        </row>
        <row r="119">
          <cell r="B119" t="str">
            <v>Газ коммерческий</v>
          </cell>
          <cell r="C119" t="str">
            <v>Газ</v>
          </cell>
          <cell r="E119">
            <v>0</v>
          </cell>
          <cell r="F119">
            <v>0</v>
          </cell>
        </row>
        <row r="120">
          <cell r="B120" t="str">
            <v xml:space="preserve"> - др.виды топлива</v>
          </cell>
          <cell r="C120" t="str">
            <v>Другие виды топлива</v>
          </cell>
          <cell r="E120">
            <v>0</v>
          </cell>
          <cell r="F120">
            <v>0</v>
          </cell>
          <cell r="G120">
            <v>0</v>
          </cell>
          <cell r="H120">
            <v>0</v>
          </cell>
        </row>
        <row r="121">
          <cell r="B121" t="str">
            <v>Торф</v>
          </cell>
          <cell r="C121" t="str">
            <v>Другие виды топлива</v>
          </cell>
          <cell r="E121">
            <v>0</v>
          </cell>
          <cell r="F121">
            <v>0</v>
          </cell>
        </row>
        <row r="122">
          <cell r="B122" t="str">
            <v>Добавить строки</v>
          </cell>
        </row>
        <row r="124">
          <cell r="E124">
            <v>0</v>
          </cell>
          <cell r="F124">
            <v>0</v>
          </cell>
          <cell r="G124">
            <v>0</v>
          </cell>
          <cell r="H124">
            <v>0</v>
          </cell>
        </row>
        <row r="125">
          <cell r="B125" t="str">
            <v xml:space="preserve"> - уголь всего, в том числе:</v>
          </cell>
          <cell r="C125" t="str">
            <v>Уголь</v>
          </cell>
          <cell r="E125">
            <v>0</v>
          </cell>
          <cell r="F125">
            <v>0</v>
          </cell>
          <cell r="G125">
            <v>0</v>
          </cell>
          <cell r="H125">
            <v>0</v>
          </cell>
        </row>
        <row r="126">
          <cell r="B126" t="str">
            <v>Уголь разреза-1</v>
          </cell>
          <cell r="C126" t="str">
            <v>Уголь</v>
          </cell>
          <cell r="E126">
            <v>0</v>
          </cell>
          <cell r="F126">
            <v>0</v>
          </cell>
          <cell r="G126">
            <v>0</v>
          </cell>
          <cell r="H126">
            <v>0</v>
          </cell>
        </row>
        <row r="127">
          <cell r="B127" t="str">
            <v>Добавить строки</v>
          </cell>
        </row>
        <row r="128">
          <cell r="B128" t="str">
            <v xml:space="preserve"> - мазут</v>
          </cell>
          <cell r="C128" t="str">
            <v>Мазут</v>
          </cell>
          <cell r="E128">
            <v>0</v>
          </cell>
          <cell r="F128">
            <v>0</v>
          </cell>
          <cell r="G128">
            <v>0</v>
          </cell>
          <cell r="H128">
            <v>0</v>
          </cell>
        </row>
        <row r="129">
          <cell r="B129" t="str">
            <v xml:space="preserve"> - газ всего, в том числе:</v>
          </cell>
          <cell r="C129" t="str">
            <v>Газ</v>
          </cell>
          <cell r="E129">
            <v>0</v>
          </cell>
          <cell r="F129">
            <v>0</v>
          </cell>
          <cell r="G129">
            <v>0</v>
          </cell>
          <cell r="H129">
            <v>0</v>
          </cell>
        </row>
        <row r="130">
          <cell r="B130" t="str">
            <v>Газ лимитный</v>
          </cell>
          <cell r="C130" t="str">
            <v>Газ</v>
          </cell>
          <cell r="E130">
            <v>0</v>
          </cell>
          <cell r="F130">
            <v>0</v>
          </cell>
          <cell r="G130">
            <v>0</v>
          </cell>
          <cell r="H130">
            <v>0</v>
          </cell>
        </row>
        <row r="131">
          <cell r="B131" t="str">
            <v>Газ сверхлимитный</v>
          </cell>
          <cell r="C131" t="str">
            <v>Газ</v>
          </cell>
          <cell r="E131">
            <v>0</v>
          </cell>
          <cell r="F131">
            <v>0</v>
          </cell>
          <cell r="G131">
            <v>0</v>
          </cell>
          <cell r="H131">
            <v>0</v>
          </cell>
        </row>
        <row r="132">
          <cell r="B132" t="str">
            <v>Газ коммерческий</v>
          </cell>
          <cell r="C132" t="str">
            <v>Газ</v>
          </cell>
          <cell r="E132">
            <v>0</v>
          </cell>
          <cell r="F132">
            <v>0</v>
          </cell>
          <cell r="G132">
            <v>0</v>
          </cell>
          <cell r="H132">
            <v>0</v>
          </cell>
        </row>
        <row r="133">
          <cell r="B133" t="str">
            <v xml:space="preserve"> - др.виды топлива</v>
          </cell>
          <cell r="C133" t="str">
            <v>Другие виды топлива</v>
          </cell>
          <cell r="E133">
            <v>0</v>
          </cell>
          <cell r="F133">
            <v>0</v>
          </cell>
          <cell r="G133">
            <v>0</v>
          </cell>
          <cell r="H133">
            <v>0</v>
          </cell>
        </row>
        <row r="134">
          <cell r="B134" t="str">
            <v>Торф</v>
          </cell>
          <cell r="C134" t="str">
            <v>Другие виды топлива</v>
          </cell>
          <cell r="E134">
            <v>0</v>
          </cell>
          <cell r="F134">
            <v>0</v>
          </cell>
          <cell r="G134">
            <v>0</v>
          </cell>
          <cell r="H134">
            <v>0</v>
          </cell>
        </row>
        <row r="135">
          <cell r="B135" t="str">
            <v>Добавить строки</v>
          </cell>
        </row>
        <row r="136">
          <cell r="E136">
            <v>0</v>
          </cell>
          <cell r="F136">
            <v>0</v>
          </cell>
          <cell r="G136">
            <v>0</v>
          </cell>
          <cell r="H136">
            <v>0</v>
          </cell>
        </row>
        <row r="138">
          <cell r="E138">
            <v>0</v>
          </cell>
          <cell r="F138">
            <v>0</v>
          </cell>
          <cell r="G138">
            <v>0</v>
          </cell>
          <cell r="H138">
            <v>0</v>
          </cell>
        </row>
        <row r="139">
          <cell r="B139" t="str">
            <v xml:space="preserve"> - уголь всего, в том числе:</v>
          </cell>
          <cell r="C139" t="str">
            <v>Уголь</v>
          </cell>
          <cell r="E139">
            <v>0</v>
          </cell>
          <cell r="F139">
            <v>0</v>
          </cell>
          <cell r="G139">
            <v>0</v>
          </cell>
          <cell r="H139">
            <v>0</v>
          </cell>
        </row>
        <row r="140">
          <cell r="B140" t="str">
            <v>Уголь разреза-1</v>
          </cell>
          <cell r="C140" t="str">
            <v>Уголь</v>
          </cell>
          <cell r="E140">
            <v>0</v>
          </cell>
          <cell r="F140">
            <v>0</v>
          </cell>
          <cell r="G140">
            <v>0</v>
          </cell>
          <cell r="H140">
            <v>0</v>
          </cell>
        </row>
        <row r="141">
          <cell r="B141" t="str">
            <v>Добавить строки</v>
          </cell>
        </row>
        <row r="142">
          <cell r="B142" t="str">
            <v xml:space="preserve"> - мазут</v>
          </cell>
          <cell r="C142" t="str">
            <v>Мазут</v>
          </cell>
          <cell r="E142">
            <v>0</v>
          </cell>
          <cell r="F142">
            <v>0</v>
          </cell>
          <cell r="G142">
            <v>0</v>
          </cell>
          <cell r="H142">
            <v>0</v>
          </cell>
        </row>
        <row r="143">
          <cell r="B143" t="str">
            <v xml:space="preserve"> - газ всего, в том числе:</v>
          </cell>
          <cell r="C143" t="str">
            <v>Газ</v>
          </cell>
          <cell r="E143">
            <v>0</v>
          </cell>
          <cell r="F143">
            <v>0</v>
          </cell>
          <cell r="G143">
            <v>0</v>
          </cell>
          <cell r="H143">
            <v>0</v>
          </cell>
        </row>
        <row r="144">
          <cell r="B144" t="str">
            <v>Газ лимитный</v>
          </cell>
          <cell r="C144" t="str">
            <v>Газ</v>
          </cell>
          <cell r="E144">
            <v>0</v>
          </cell>
          <cell r="F144">
            <v>0</v>
          </cell>
          <cell r="G144">
            <v>0</v>
          </cell>
          <cell r="H144">
            <v>0</v>
          </cell>
        </row>
        <row r="145">
          <cell r="B145" t="str">
            <v>Газ сверхлимитный</v>
          </cell>
          <cell r="C145" t="str">
            <v>Газ</v>
          </cell>
          <cell r="E145">
            <v>0</v>
          </cell>
          <cell r="F145">
            <v>0</v>
          </cell>
          <cell r="G145">
            <v>0</v>
          </cell>
          <cell r="H145">
            <v>0</v>
          </cell>
        </row>
        <row r="146">
          <cell r="B146" t="str">
            <v>Газ коммерческий</v>
          </cell>
          <cell r="C146" t="str">
            <v>Газ</v>
          </cell>
          <cell r="E146">
            <v>0</v>
          </cell>
          <cell r="F146">
            <v>0</v>
          </cell>
          <cell r="G146">
            <v>0</v>
          </cell>
          <cell r="H146">
            <v>0</v>
          </cell>
        </row>
        <row r="147">
          <cell r="B147" t="str">
            <v xml:space="preserve"> - др.виды топлива</v>
          </cell>
          <cell r="C147" t="str">
            <v>Другие виды топлива</v>
          </cell>
          <cell r="E147">
            <v>0</v>
          </cell>
          <cell r="F147">
            <v>0</v>
          </cell>
          <cell r="G147">
            <v>0</v>
          </cell>
          <cell r="H147">
            <v>0</v>
          </cell>
        </row>
        <row r="148">
          <cell r="B148" t="str">
            <v>Торф</v>
          </cell>
          <cell r="C148" t="str">
            <v>Другие виды топлива</v>
          </cell>
          <cell r="E148">
            <v>0</v>
          </cell>
          <cell r="F148">
            <v>0</v>
          </cell>
          <cell r="G148">
            <v>0</v>
          </cell>
          <cell r="H148">
            <v>0</v>
          </cell>
        </row>
        <row r="149">
          <cell r="B149" t="str">
            <v>Добавить строки</v>
          </cell>
        </row>
        <row r="150">
          <cell r="E150">
            <v>0</v>
          </cell>
          <cell r="F150">
            <v>0</v>
          </cell>
          <cell r="G150">
            <v>0</v>
          </cell>
          <cell r="H150">
            <v>0</v>
          </cell>
        </row>
        <row r="152">
          <cell r="E152">
            <v>0</v>
          </cell>
          <cell r="F152">
            <v>0</v>
          </cell>
          <cell r="G152">
            <v>0</v>
          </cell>
          <cell r="H152">
            <v>0</v>
          </cell>
        </row>
        <row r="153">
          <cell r="C153" t="str">
            <v>Уголь</v>
          </cell>
          <cell r="E153">
            <v>0</v>
          </cell>
          <cell r="F153">
            <v>0</v>
          </cell>
          <cell r="G153">
            <v>0</v>
          </cell>
          <cell r="H153">
            <v>0</v>
          </cell>
        </row>
        <row r="154">
          <cell r="B154" t="str">
            <v>Уголь разреза-1</v>
          </cell>
          <cell r="C154" t="str">
            <v>Уголь</v>
          </cell>
          <cell r="E154">
            <v>0</v>
          </cell>
          <cell r="F154">
            <v>0</v>
          </cell>
          <cell r="G154">
            <v>0</v>
          </cell>
          <cell r="H154">
            <v>0</v>
          </cell>
        </row>
        <row r="156">
          <cell r="C156" t="str">
            <v>Мазут</v>
          </cell>
          <cell r="E156">
            <v>0</v>
          </cell>
          <cell r="F156">
            <v>0</v>
          </cell>
          <cell r="G156">
            <v>0</v>
          </cell>
          <cell r="H156">
            <v>0</v>
          </cell>
        </row>
        <row r="157">
          <cell r="C157" t="str">
            <v>Газ</v>
          </cell>
          <cell r="E157">
            <v>0</v>
          </cell>
          <cell r="F157">
            <v>0</v>
          </cell>
          <cell r="G157">
            <v>0</v>
          </cell>
          <cell r="H157">
            <v>0</v>
          </cell>
        </row>
        <row r="158">
          <cell r="C158" t="str">
            <v>Газ</v>
          </cell>
          <cell r="E158">
            <v>0</v>
          </cell>
          <cell r="F158">
            <v>0</v>
          </cell>
          <cell r="G158">
            <v>0</v>
          </cell>
          <cell r="H158">
            <v>0</v>
          </cell>
        </row>
        <row r="159">
          <cell r="C159" t="str">
            <v>Газ</v>
          </cell>
          <cell r="E159">
            <v>0</v>
          </cell>
          <cell r="F159">
            <v>0</v>
          </cell>
          <cell r="G159">
            <v>0</v>
          </cell>
          <cell r="H159">
            <v>0</v>
          </cell>
        </row>
        <row r="160">
          <cell r="C160" t="str">
            <v>Газ</v>
          </cell>
          <cell r="E160">
            <v>0</v>
          </cell>
          <cell r="F160">
            <v>0</v>
          </cell>
          <cell r="G160">
            <v>0</v>
          </cell>
          <cell r="H160">
            <v>0</v>
          </cell>
        </row>
        <row r="161">
          <cell r="C161" t="str">
            <v>Другие виды топлива</v>
          </cell>
          <cell r="E161">
            <v>0</v>
          </cell>
          <cell r="F161">
            <v>0</v>
          </cell>
          <cell r="G161">
            <v>0</v>
          </cell>
          <cell r="H161">
            <v>0</v>
          </cell>
        </row>
        <row r="162">
          <cell r="B162" t="str">
            <v>Торф</v>
          </cell>
          <cell r="C162" t="str">
            <v>Другие виды топлива</v>
          </cell>
          <cell r="E162">
            <v>0</v>
          </cell>
          <cell r="F162">
            <v>0</v>
          </cell>
          <cell r="G162">
            <v>0</v>
          </cell>
          <cell r="H162">
            <v>0</v>
          </cell>
        </row>
        <row r="164">
          <cell r="E164">
            <v>0</v>
          </cell>
          <cell r="F164">
            <v>0</v>
          </cell>
          <cell r="G164">
            <v>0</v>
          </cell>
          <cell r="H164">
            <v>0</v>
          </cell>
        </row>
        <row r="167">
          <cell r="E167">
            <v>0</v>
          </cell>
          <cell r="F167">
            <v>0</v>
          </cell>
          <cell r="G167">
            <v>0</v>
          </cell>
          <cell r="H167">
            <v>0</v>
          </cell>
        </row>
        <row r="168">
          <cell r="B168" t="str">
            <v>Уголь разреза-1</v>
          </cell>
          <cell r="E168">
            <v>0</v>
          </cell>
          <cell r="F168">
            <v>0</v>
          </cell>
          <cell r="G168">
            <v>0</v>
          </cell>
          <cell r="H168">
            <v>0</v>
          </cell>
        </row>
        <row r="170">
          <cell r="E170">
            <v>0</v>
          </cell>
          <cell r="F170">
            <v>0</v>
          </cell>
          <cell r="G170">
            <v>0</v>
          </cell>
          <cell r="H170">
            <v>0</v>
          </cell>
        </row>
        <row r="171">
          <cell r="E171">
            <v>0</v>
          </cell>
          <cell r="F171">
            <v>0</v>
          </cell>
          <cell r="G171">
            <v>0</v>
          </cell>
          <cell r="H171">
            <v>0</v>
          </cell>
        </row>
        <row r="172">
          <cell r="E172">
            <v>0</v>
          </cell>
          <cell r="F172">
            <v>0</v>
          </cell>
          <cell r="G172">
            <v>0</v>
          </cell>
          <cell r="H172">
            <v>0</v>
          </cell>
        </row>
        <row r="173">
          <cell r="E173">
            <v>0</v>
          </cell>
          <cell r="F173">
            <v>0</v>
          </cell>
          <cell r="G173">
            <v>0</v>
          </cell>
          <cell r="H173">
            <v>0</v>
          </cell>
        </row>
        <row r="174">
          <cell r="E174">
            <v>0</v>
          </cell>
          <cell r="F174">
            <v>0</v>
          </cell>
          <cell r="G174">
            <v>0</v>
          </cell>
          <cell r="H174">
            <v>0</v>
          </cell>
        </row>
        <row r="175">
          <cell r="E175">
            <v>0</v>
          </cell>
          <cell r="F175">
            <v>0</v>
          </cell>
          <cell r="G175">
            <v>0</v>
          </cell>
          <cell r="H175">
            <v>0</v>
          </cell>
        </row>
        <row r="176">
          <cell r="B176" t="str">
            <v>Торф</v>
          </cell>
          <cell r="E176">
            <v>0</v>
          </cell>
          <cell r="F176">
            <v>0</v>
          </cell>
          <cell r="G176">
            <v>0</v>
          </cell>
          <cell r="H176">
            <v>0</v>
          </cell>
        </row>
      </sheetData>
      <sheetData sheetId="9">
        <row r="4">
          <cell r="E4" t="str">
            <v>РГК</v>
          </cell>
          <cell r="G4" t="str">
            <v>Станция-1</v>
          </cell>
        </row>
        <row r="5">
          <cell r="E5" t="str">
            <v>РГК</v>
          </cell>
          <cell r="F5" t="str">
            <v>РГК</v>
          </cell>
          <cell r="G5" t="str">
            <v>Станция-1</v>
          </cell>
          <cell r="H5" t="str">
            <v>Станция-1</v>
          </cell>
        </row>
        <row r="8">
          <cell r="E8">
            <v>948.05899999999997</v>
          </cell>
          <cell r="F8">
            <v>0</v>
          </cell>
          <cell r="G8">
            <v>948.05899999999997</v>
          </cell>
        </row>
        <row r="9">
          <cell r="E9">
            <v>70.792000000000002</v>
          </cell>
          <cell r="F9">
            <v>0</v>
          </cell>
          <cell r="G9">
            <v>70.792000000000002</v>
          </cell>
          <cell r="H9">
            <v>0</v>
          </cell>
        </row>
        <row r="10">
          <cell r="E10">
            <v>70.792000000000002</v>
          </cell>
          <cell r="F10">
            <v>0</v>
          </cell>
          <cell r="G10">
            <v>70.792000000000002</v>
          </cell>
        </row>
        <row r="11">
          <cell r="E11">
            <v>7.4670458273166558</v>
          </cell>
          <cell r="F11">
            <v>0</v>
          </cell>
          <cell r="G11">
            <v>7.4670458273166558</v>
          </cell>
          <cell r="H11">
            <v>0</v>
          </cell>
        </row>
        <row r="12">
          <cell r="E12">
            <v>0</v>
          </cell>
          <cell r="F12">
            <v>0</v>
          </cell>
        </row>
        <row r="13">
          <cell r="E13">
            <v>0</v>
          </cell>
          <cell r="F13">
            <v>0</v>
          </cell>
          <cell r="G13">
            <v>0</v>
          </cell>
          <cell r="H13">
            <v>0</v>
          </cell>
        </row>
        <row r="14">
          <cell r="E14">
            <v>877.26699999999994</v>
          </cell>
          <cell r="F14">
            <v>0</v>
          </cell>
          <cell r="G14">
            <v>877.26699999999994</v>
          </cell>
          <cell r="H14">
            <v>0</v>
          </cell>
        </row>
        <row r="15">
          <cell r="E15">
            <v>114.316</v>
          </cell>
          <cell r="F15">
            <v>0</v>
          </cell>
          <cell r="G15">
            <v>114.316</v>
          </cell>
        </row>
        <row r="16">
          <cell r="E16">
            <v>24.003</v>
          </cell>
          <cell r="F16">
            <v>0</v>
          </cell>
          <cell r="G16">
            <v>24.003</v>
          </cell>
        </row>
        <row r="17">
          <cell r="E17">
            <v>2.7361111269431091</v>
          </cell>
          <cell r="F17">
            <v>0</v>
          </cell>
          <cell r="G17">
            <v>2.7361111269431091</v>
          </cell>
          <cell r="H17">
            <v>0</v>
          </cell>
        </row>
        <row r="18">
          <cell r="E18">
            <v>738.94799999999987</v>
          </cell>
          <cell r="F18">
            <v>0</v>
          </cell>
          <cell r="G18">
            <v>738.94799999999987</v>
          </cell>
          <cell r="H18">
            <v>0</v>
          </cell>
        </row>
        <row r="19">
          <cell r="E19">
            <v>1224.4349999999999</v>
          </cell>
          <cell r="F19">
            <v>0</v>
          </cell>
          <cell r="G19">
            <v>1224.4349999999999</v>
          </cell>
        </row>
        <row r="20">
          <cell r="E20">
            <v>43.798000000000002</v>
          </cell>
          <cell r="F20">
            <v>0</v>
          </cell>
          <cell r="G20">
            <v>43.798000000000002</v>
          </cell>
        </row>
        <row r="21">
          <cell r="E21">
            <v>3.5769967372706599</v>
          </cell>
          <cell r="F21">
            <v>0</v>
          </cell>
          <cell r="G21">
            <v>3.5769967372706599</v>
          </cell>
          <cell r="H21">
            <v>0</v>
          </cell>
        </row>
        <row r="22">
          <cell r="E22">
            <v>1180.6369999999999</v>
          </cell>
          <cell r="F22">
            <v>0</v>
          </cell>
          <cell r="G22">
            <v>1180.6369999999999</v>
          </cell>
          <cell r="H22">
            <v>0</v>
          </cell>
        </row>
        <row r="23">
          <cell r="E23">
            <v>877.26699999999994</v>
          </cell>
          <cell r="F23">
            <v>0</v>
          </cell>
          <cell r="G23">
            <v>877.26699999999994</v>
          </cell>
          <cell r="H23">
            <v>0</v>
          </cell>
        </row>
        <row r="24">
          <cell r="E24">
            <v>0</v>
          </cell>
          <cell r="F24">
            <v>0</v>
          </cell>
        </row>
        <row r="25">
          <cell r="E25">
            <v>0</v>
          </cell>
          <cell r="F25">
            <v>0</v>
          </cell>
          <cell r="G25">
            <v>0</v>
          </cell>
          <cell r="H25">
            <v>0</v>
          </cell>
        </row>
        <row r="26">
          <cell r="E26">
            <v>1224.4349999999999</v>
          </cell>
          <cell r="F26">
            <v>0</v>
          </cell>
          <cell r="G26">
            <v>1224.4349999999999</v>
          </cell>
          <cell r="H26">
            <v>0</v>
          </cell>
        </row>
        <row r="27">
          <cell r="E27">
            <v>0</v>
          </cell>
          <cell r="F27">
            <v>0</v>
          </cell>
        </row>
        <row r="28">
          <cell r="E28">
            <v>0</v>
          </cell>
          <cell r="F28">
            <v>0</v>
          </cell>
          <cell r="G28">
            <v>0</v>
          </cell>
          <cell r="H28">
            <v>0</v>
          </cell>
        </row>
        <row r="29">
          <cell r="E29">
            <v>0</v>
          </cell>
          <cell r="F29">
            <v>0</v>
          </cell>
          <cell r="G29">
            <v>0</v>
          </cell>
          <cell r="H29">
            <v>0</v>
          </cell>
        </row>
        <row r="30">
          <cell r="E30">
            <v>0</v>
          </cell>
          <cell r="F30">
            <v>0</v>
          </cell>
          <cell r="G30">
            <v>0</v>
          </cell>
          <cell r="H30">
            <v>0</v>
          </cell>
        </row>
        <row r="31">
          <cell r="E31">
            <v>0</v>
          </cell>
          <cell r="F31">
            <v>0</v>
          </cell>
          <cell r="G31">
            <v>0</v>
          </cell>
          <cell r="H31">
            <v>0</v>
          </cell>
        </row>
        <row r="32">
          <cell r="E32">
            <v>0</v>
          </cell>
          <cell r="F32">
            <v>0</v>
          </cell>
          <cell r="G32">
            <v>0</v>
          </cell>
          <cell r="H32">
            <v>0</v>
          </cell>
        </row>
        <row r="33">
          <cell r="B33" t="str">
            <v>Уголь разреза-1</v>
          </cell>
          <cell r="E33">
            <v>0</v>
          </cell>
          <cell r="F33">
            <v>0</v>
          </cell>
          <cell r="G33">
            <v>0</v>
          </cell>
          <cell r="H33">
            <v>0</v>
          </cell>
        </row>
        <row r="35">
          <cell r="E35">
            <v>0</v>
          </cell>
          <cell r="F35">
            <v>0</v>
          </cell>
          <cell r="G35">
            <v>0</v>
          </cell>
          <cell r="H35">
            <v>0</v>
          </cell>
        </row>
        <row r="36">
          <cell r="E36">
            <v>0</v>
          </cell>
          <cell r="F36">
            <v>0</v>
          </cell>
          <cell r="G36">
            <v>0</v>
          </cell>
          <cell r="H36">
            <v>0</v>
          </cell>
        </row>
        <row r="37">
          <cell r="E37">
            <v>0</v>
          </cell>
          <cell r="F37">
            <v>0</v>
          </cell>
          <cell r="G37">
            <v>0</v>
          </cell>
          <cell r="H37">
            <v>0</v>
          </cell>
        </row>
        <row r="38">
          <cell r="E38">
            <v>0</v>
          </cell>
          <cell r="F38">
            <v>0</v>
          </cell>
          <cell r="G38">
            <v>0</v>
          </cell>
          <cell r="H38">
            <v>0</v>
          </cell>
        </row>
        <row r="39">
          <cell r="E39">
            <v>0</v>
          </cell>
          <cell r="F39">
            <v>0</v>
          </cell>
          <cell r="G39">
            <v>0</v>
          </cell>
          <cell r="H39">
            <v>0</v>
          </cell>
        </row>
        <row r="40">
          <cell r="E40">
            <v>0</v>
          </cell>
          <cell r="F40">
            <v>0</v>
          </cell>
          <cell r="G40">
            <v>0</v>
          </cell>
          <cell r="H40">
            <v>0</v>
          </cell>
        </row>
        <row r="41">
          <cell r="B41" t="str">
            <v>Торф</v>
          </cell>
          <cell r="E41">
            <v>0</v>
          </cell>
          <cell r="F41">
            <v>0</v>
          </cell>
          <cell r="G41">
            <v>0</v>
          </cell>
          <cell r="H41">
            <v>0</v>
          </cell>
        </row>
        <row r="43">
          <cell r="E43">
            <v>0</v>
          </cell>
          <cell r="F43">
            <v>0</v>
          </cell>
          <cell r="G43">
            <v>0</v>
          </cell>
          <cell r="H43">
            <v>0</v>
          </cell>
        </row>
        <row r="45">
          <cell r="E45">
            <v>0</v>
          </cell>
          <cell r="F45">
            <v>0</v>
          </cell>
          <cell r="G45">
            <v>0</v>
          </cell>
          <cell r="H45">
            <v>0</v>
          </cell>
        </row>
        <row r="46">
          <cell r="B46" t="str">
            <v xml:space="preserve"> - уголь всего, в том числе:</v>
          </cell>
          <cell r="E46">
            <v>0</v>
          </cell>
          <cell r="F46">
            <v>0</v>
          </cell>
          <cell r="G46">
            <v>0</v>
          </cell>
          <cell r="H46">
            <v>0</v>
          </cell>
        </row>
        <row r="47">
          <cell r="B47" t="str">
            <v>Уголь разреза-1</v>
          </cell>
          <cell r="E47">
            <v>0</v>
          </cell>
          <cell r="F47">
            <v>0</v>
          </cell>
        </row>
        <row r="48">
          <cell r="B48" t="str">
            <v>Добавить строки</v>
          </cell>
        </row>
        <row r="49">
          <cell r="B49" t="str">
            <v xml:space="preserve"> - мазут</v>
          </cell>
          <cell r="E49">
            <v>0</v>
          </cell>
          <cell r="F49">
            <v>0</v>
          </cell>
        </row>
        <row r="50">
          <cell r="B50" t="str">
            <v xml:space="preserve"> - газ всего, в том числе:</v>
          </cell>
          <cell r="E50">
            <v>0</v>
          </cell>
          <cell r="F50">
            <v>0</v>
          </cell>
          <cell r="G50">
            <v>0</v>
          </cell>
          <cell r="H50">
            <v>0</v>
          </cell>
        </row>
        <row r="51">
          <cell r="B51" t="str">
            <v>Газ лимитный</v>
          </cell>
          <cell r="E51">
            <v>0</v>
          </cell>
          <cell r="F51">
            <v>0</v>
          </cell>
        </row>
        <row r="52">
          <cell r="B52" t="str">
            <v>Газ сверхлимитный</v>
          </cell>
          <cell r="E52">
            <v>0</v>
          </cell>
          <cell r="F52">
            <v>0</v>
          </cell>
        </row>
        <row r="53">
          <cell r="B53" t="str">
            <v>Газ коммерческий</v>
          </cell>
          <cell r="E53">
            <v>0</v>
          </cell>
          <cell r="F53">
            <v>0</v>
          </cell>
        </row>
        <row r="54">
          <cell r="B54" t="str">
            <v xml:space="preserve"> - др.виды топлива</v>
          </cell>
          <cell r="E54">
            <v>0</v>
          </cell>
          <cell r="F54">
            <v>0</v>
          </cell>
          <cell r="G54">
            <v>0</v>
          </cell>
          <cell r="H54">
            <v>0</v>
          </cell>
        </row>
        <row r="55">
          <cell r="B55" t="str">
            <v>Торф</v>
          </cell>
          <cell r="E55">
            <v>0</v>
          </cell>
          <cell r="F55">
            <v>0</v>
          </cell>
        </row>
        <row r="56">
          <cell r="B56" t="str">
            <v>Добавить строки</v>
          </cell>
        </row>
        <row r="59">
          <cell r="B59" t="str">
            <v xml:space="preserve"> - уголь всего, в том числе:</v>
          </cell>
          <cell r="C59" t="str">
            <v>Уголь</v>
          </cell>
          <cell r="E59">
            <v>0</v>
          </cell>
          <cell r="F59">
            <v>0</v>
          </cell>
          <cell r="G59">
            <v>0</v>
          </cell>
          <cell r="H59">
            <v>0</v>
          </cell>
        </row>
        <row r="60">
          <cell r="B60" t="str">
            <v>Уголь разреза-1</v>
          </cell>
          <cell r="C60" t="str">
            <v>Уголь</v>
          </cell>
          <cell r="E60">
            <v>0</v>
          </cell>
          <cell r="F60">
            <v>0</v>
          </cell>
        </row>
        <row r="61">
          <cell r="B61" t="str">
            <v>Добавить строки</v>
          </cell>
        </row>
        <row r="62">
          <cell r="B62" t="str">
            <v xml:space="preserve"> - мазут</v>
          </cell>
          <cell r="C62" t="str">
            <v>Мазут</v>
          </cell>
          <cell r="E62">
            <v>0</v>
          </cell>
          <cell r="F62">
            <v>0</v>
          </cell>
        </row>
        <row r="63">
          <cell r="B63" t="str">
            <v xml:space="preserve"> - газ всего, в том числе:</v>
          </cell>
          <cell r="C63" t="str">
            <v>Газ</v>
          </cell>
          <cell r="E63">
            <v>0</v>
          </cell>
          <cell r="F63">
            <v>0</v>
          </cell>
          <cell r="G63">
            <v>0</v>
          </cell>
          <cell r="H63">
            <v>0</v>
          </cell>
        </row>
        <row r="64">
          <cell r="B64" t="str">
            <v>Газ лимитный</v>
          </cell>
          <cell r="C64" t="str">
            <v>Газ</v>
          </cell>
          <cell r="E64">
            <v>0</v>
          </cell>
          <cell r="F64">
            <v>0</v>
          </cell>
        </row>
        <row r="65">
          <cell r="B65" t="str">
            <v>Газ сверхлимитный</v>
          </cell>
          <cell r="C65" t="str">
            <v>Газ</v>
          </cell>
          <cell r="E65">
            <v>0</v>
          </cell>
          <cell r="F65">
            <v>0</v>
          </cell>
        </row>
        <row r="66">
          <cell r="B66" t="str">
            <v>Газ коммерческий</v>
          </cell>
          <cell r="C66" t="str">
            <v>Газ</v>
          </cell>
          <cell r="E66">
            <v>0</v>
          </cell>
          <cell r="F66">
            <v>0</v>
          </cell>
        </row>
        <row r="67">
          <cell r="B67" t="str">
            <v xml:space="preserve"> - др.виды топлива</v>
          </cell>
          <cell r="C67" t="str">
            <v>Другие виды топлива</v>
          </cell>
          <cell r="E67">
            <v>0</v>
          </cell>
          <cell r="F67">
            <v>0</v>
          </cell>
          <cell r="G67">
            <v>0</v>
          </cell>
          <cell r="H67">
            <v>0</v>
          </cell>
        </row>
        <row r="68">
          <cell r="B68" t="str">
            <v>Торф</v>
          </cell>
          <cell r="C68" t="str">
            <v>Другие виды топлива</v>
          </cell>
          <cell r="E68">
            <v>0</v>
          </cell>
          <cell r="F68">
            <v>0</v>
          </cell>
        </row>
        <row r="69">
          <cell r="B69" t="str">
            <v>Добавить строки</v>
          </cell>
        </row>
        <row r="72">
          <cell r="B72" t="str">
            <v xml:space="preserve"> - уголь всего, в том числе:</v>
          </cell>
          <cell r="C72" t="str">
            <v>Уголь</v>
          </cell>
          <cell r="E72">
            <v>0</v>
          </cell>
          <cell r="F72">
            <v>0</v>
          </cell>
          <cell r="G72">
            <v>0</v>
          </cell>
          <cell r="H72">
            <v>0</v>
          </cell>
        </row>
        <row r="73">
          <cell r="B73" t="str">
            <v>Уголь разреза-1</v>
          </cell>
          <cell r="C73" t="str">
            <v>Уголь</v>
          </cell>
          <cell r="E73">
            <v>0</v>
          </cell>
          <cell r="F73">
            <v>0</v>
          </cell>
          <cell r="G73">
            <v>0</v>
          </cell>
          <cell r="H73">
            <v>0</v>
          </cell>
        </row>
        <row r="74">
          <cell r="B74" t="str">
            <v>Добавить строки</v>
          </cell>
        </row>
        <row r="75">
          <cell r="B75" t="str">
            <v xml:space="preserve"> - мазут</v>
          </cell>
          <cell r="C75" t="str">
            <v>Мазут</v>
          </cell>
          <cell r="E75">
            <v>0</v>
          </cell>
          <cell r="F75">
            <v>0</v>
          </cell>
          <cell r="G75">
            <v>0</v>
          </cell>
          <cell r="H75">
            <v>0</v>
          </cell>
        </row>
        <row r="76">
          <cell r="B76" t="str">
            <v xml:space="preserve"> - газ всего, в том числе:</v>
          </cell>
          <cell r="C76" t="str">
            <v>Газ</v>
          </cell>
          <cell r="E76">
            <v>0</v>
          </cell>
          <cell r="F76">
            <v>0</v>
          </cell>
          <cell r="G76">
            <v>0</v>
          </cell>
          <cell r="H76">
            <v>0</v>
          </cell>
        </row>
        <row r="77">
          <cell r="B77" t="str">
            <v>Газ лимитный</v>
          </cell>
          <cell r="C77" t="str">
            <v>Газ</v>
          </cell>
          <cell r="E77">
            <v>0</v>
          </cell>
          <cell r="F77">
            <v>0</v>
          </cell>
          <cell r="G77">
            <v>0</v>
          </cell>
          <cell r="H77">
            <v>0</v>
          </cell>
        </row>
        <row r="78">
          <cell r="B78" t="str">
            <v>Газ сверхлимитный</v>
          </cell>
          <cell r="C78" t="str">
            <v>Газ</v>
          </cell>
          <cell r="E78">
            <v>0</v>
          </cell>
          <cell r="F78">
            <v>0</v>
          </cell>
          <cell r="G78">
            <v>0</v>
          </cell>
          <cell r="H78">
            <v>0</v>
          </cell>
        </row>
        <row r="79">
          <cell r="B79" t="str">
            <v>Газ коммерческий</v>
          </cell>
          <cell r="C79" t="str">
            <v>Газ</v>
          </cell>
          <cell r="E79">
            <v>0</v>
          </cell>
          <cell r="F79">
            <v>0</v>
          </cell>
          <cell r="G79">
            <v>0</v>
          </cell>
          <cell r="H79">
            <v>0</v>
          </cell>
        </row>
        <row r="80">
          <cell r="B80" t="str">
            <v xml:space="preserve"> - др.виды топлива</v>
          </cell>
          <cell r="C80" t="str">
            <v>Другие виды топлива</v>
          </cell>
          <cell r="E80">
            <v>0</v>
          </cell>
          <cell r="F80">
            <v>0</v>
          </cell>
          <cell r="G80">
            <v>0</v>
          </cell>
          <cell r="H80">
            <v>0</v>
          </cell>
        </row>
        <row r="81">
          <cell r="B81" t="str">
            <v>Торф</v>
          </cell>
          <cell r="C81" t="str">
            <v>Другие виды топлива</v>
          </cell>
          <cell r="E81">
            <v>0</v>
          </cell>
          <cell r="F81">
            <v>0</v>
          </cell>
          <cell r="G81">
            <v>0</v>
          </cell>
          <cell r="H81">
            <v>0</v>
          </cell>
        </row>
        <row r="82">
          <cell r="B82" t="str">
            <v>Добавить строки</v>
          </cell>
        </row>
        <row r="85">
          <cell r="B85" t="str">
            <v xml:space="preserve"> - уголь всего, в том числе:</v>
          </cell>
          <cell r="C85" t="str">
            <v>Уголь</v>
          </cell>
          <cell r="E85">
            <v>0</v>
          </cell>
          <cell r="F85">
            <v>0</v>
          </cell>
          <cell r="G85">
            <v>0</v>
          </cell>
          <cell r="H85">
            <v>0</v>
          </cell>
        </row>
        <row r="86">
          <cell r="B86" t="str">
            <v>Уголь разреза-1</v>
          </cell>
          <cell r="C86" t="str">
            <v>Уголь</v>
          </cell>
          <cell r="E86">
            <v>0</v>
          </cell>
          <cell r="F86">
            <v>0</v>
          </cell>
        </row>
        <row r="87">
          <cell r="B87" t="str">
            <v>Добавить строки</v>
          </cell>
        </row>
        <row r="88">
          <cell r="B88" t="str">
            <v xml:space="preserve"> - мазут</v>
          </cell>
          <cell r="C88" t="str">
            <v>Мазут</v>
          </cell>
          <cell r="E88">
            <v>0</v>
          </cell>
          <cell r="F88">
            <v>0</v>
          </cell>
        </row>
        <row r="89">
          <cell r="B89" t="str">
            <v xml:space="preserve"> - газ всего, в том числе:</v>
          </cell>
          <cell r="C89" t="str">
            <v>Газ</v>
          </cell>
          <cell r="E89">
            <v>0</v>
          </cell>
          <cell r="F89">
            <v>0</v>
          </cell>
          <cell r="G89">
            <v>0</v>
          </cell>
          <cell r="H89">
            <v>0</v>
          </cell>
        </row>
        <row r="90">
          <cell r="B90" t="str">
            <v>Газ лимитный</v>
          </cell>
          <cell r="C90" t="str">
            <v>Газ</v>
          </cell>
          <cell r="E90">
            <v>0</v>
          </cell>
          <cell r="F90">
            <v>0</v>
          </cell>
        </row>
        <row r="91">
          <cell r="B91" t="str">
            <v>Газ сверхлимитный</v>
          </cell>
          <cell r="C91" t="str">
            <v>Газ</v>
          </cell>
          <cell r="E91">
            <v>0</v>
          </cell>
          <cell r="F91">
            <v>0</v>
          </cell>
        </row>
        <row r="92">
          <cell r="B92" t="str">
            <v>Газ коммерческий</v>
          </cell>
          <cell r="C92" t="str">
            <v>Газ</v>
          </cell>
          <cell r="E92">
            <v>0</v>
          </cell>
          <cell r="F92">
            <v>0</v>
          </cell>
        </row>
        <row r="93">
          <cell r="B93" t="str">
            <v xml:space="preserve"> - др.виды топлива</v>
          </cell>
          <cell r="C93" t="str">
            <v>Другие виды топлива</v>
          </cell>
          <cell r="E93">
            <v>0</v>
          </cell>
          <cell r="F93">
            <v>0</v>
          </cell>
          <cell r="G93">
            <v>0</v>
          </cell>
          <cell r="H93">
            <v>0</v>
          </cell>
        </row>
        <row r="94">
          <cell r="B94" t="str">
            <v>Торф</v>
          </cell>
          <cell r="C94" t="str">
            <v>Другие виды топлива</v>
          </cell>
          <cell r="E94">
            <v>0</v>
          </cell>
          <cell r="F94">
            <v>0</v>
          </cell>
        </row>
        <row r="95">
          <cell r="B95" t="str">
            <v>Добавить строки</v>
          </cell>
        </row>
        <row r="97">
          <cell r="E97">
            <v>0</v>
          </cell>
          <cell r="F97">
            <v>0</v>
          </cell>
          <cell r="G97">
            <v>0</v>
          </cell>
          <cell r="H97">
            <v>0</v>
          </cell>
        </row>
        <row r="98">
          <cell r="B98" t="str">
            <v xml:space="preserve"> - уголь всего, в том числе:</v>
          </cell>
          <cell r="C98" t="str">
            <v>Уголь</v>
          </cell>
          <cell r="E98">
            <v>0</v>
          </cell>
          <cell r="F98">
            <v>0</v>
          </cell>
          <cell r="G98">
            <v>0</v>
          </cell>
          <cell r="H98">
            <v>0</v>
          </cell>
        </row>
        <row r="99">
          <cell r="B99" t="str">
            <v>Уголь разреза-1</v>
          </cell>
          <cell r="C99" t="str">
            <v>Уголь</v>
          </cell>
          <cell r="E99">
            <v>0</v>
          </cell>
          <cell r="F99">
            <v>0</v>
          </cell>
          <cell r="G99">
            <v>0</v>
          </cell>
          <cell r="H99">
            <v>0</v>
          </cell>
        </row>
        <row r="100">
          <cell r="B100" t="str">
            <v>Добавить строки</v>
          </cell>
        </row>
        <row r="101">
          <cell r="B101" t="str">
            <v xml:space="preserve"> - мазут</v>
          </cell>
          <cell r="C101" t="str">
            <v>Мазут</v>
          </cell>
          <cell r="E101">
            <v>0</v>
          </cell>
          <cell r="F101">
            <v>0</v>
          </cell>
          <cell r="G101">
            <v>0</v>
          </cell>
          <cell r="H101">
            <v>0</v>
          </cell>
        </row>
        <row r="102">
          <cell r="B102" t="str">
            <v xml:space="preserve"> - газ всего, в том числе:</v>
          </cell>
          <cell r="C102" t="str">
            <v>Газ</v>
          </cell>
          <cell r="E102">
            <v>0</v>
          </cell>
          <cell r="F102">
            <v>0</v>
          </cell>
          <cell r="G102">
            <v>0</v>
          </cell>
          <cell r="H102">
            <v>0</v>
          </cell>
        </row>
        <row r="103">
          <cell r="B103" t="str">
            <v>Газ лимитный</v>
          </cell>
          <cell r="C103" t="str">
            <v>Газ</v>
          </cell>
          <cell r="E103">
            <v>0</v>
          </cell>
          <cell r="F103">
            <v>0</v>
          </cell>
          <cell r="G103">
            <v>0</v>
          </cell>
          <cell r="H103">
            <v>0</v>
          </cell>
        </row>
        <row r="104">
          <cell r="B104" t="str">
            <v>Газ сверхлимитный</v>
          </cell>
          <cell r="C104" t="str">
            <v>Газ</v>
          </cell>
          <cell r="E104">
            <v>0</v>
          </cell>
          <cell r="F104">
            <v>0</v>
          </cell>
          <cell r="G104">
            <v>0</v>
          </cell>
          <cell r="H104">
            <v>0</v>
          </cell>
        </row>
        <row r="105">
          <cell r="B105" t="str">
            <v>Газ коммерческий</v>
          </cell>
          <cell r="C105" t="str">
            <v>Газ</v>
          </cell>
          <cell r="E105">
            <v>0</v>
          </cell>
          <cell r="F105">
            <v>0</v>
          </cell>
          <cell r="G105">
            <v>0</v>
          </cell>
          <cell r="H105">
            <v>0</v>
          </cell>
        </row>
        <row r="106">
          <cell r="B106" t="str">
            <v xml:space="preserve"> - др.виды топлива</v>
          </cell>
          <cell r="C106" t="str">
            <v>Другие виды топлива</v>
          </cell>
          <cell r="E106">
            <v>0</v>
          </cell>
          <cell r="F106">
            <v>0</v>
          </cell>
          <cell r="G106">
            <v>0</v>
          </cell>
          <cell r="H106">
            <v>0</v>
          </cell>
        </row>
        <row r="107">
          <cell r="B107" t="str">
            <v>Торф</v>
          </cell>
          <cell r="C107" t="str">
            <v>Другие виды топлива</v>
          </cell>
          <cell r="E107">
            <v>0</v>
          </cell>
          <cell r="F107">
            <v>0</v>
          </cell>
          <cell r="G107">
            <v>0</v>
          </cell>
          <cell r="H107">
            <v>0</v>
          </cell>
        </row>
        <row r="108">
          <cell r="B108" t="str">
            <v>Добавить строки</v>
          </cell>
        </row>
        <row r="109">
          <cell r="E109">
            <v>0</v>
          </cell>
          <cell r="F109">
            <v>0</v>
          </cell>
          <cell r="G109">
            <v>0</v>
          </cell>
          <cell r="H109">
            <v>0</v>
          </cell>
        </row>
        <row r="112">
          <cell r="B112" t="str">
            <v xml:space="preserve"> - уголь всего, в том числе:</v>
          </cell>
          <cell r="C112" t="str">
            <v>Уголь</v>
          </cell>
          <cell r="E112">
            <v>0</v>
          </cell>
          <cell r="F112">
            <v>0</v>
          </cell>
          <cell r="G112">
            <v>0</v>
          </cell>
          <cell r="H112">
            <v>0</v>
          </cell>
        </row>
        <row r="113">
          <cell r="B113" t="str">
            <v>Уголь разреза-1</v>
          </cell>
          <cell r="C113" t="str">
            <v>Уголь</v>
          </cell>
          <cell r="E113">
            <v>0</v>
          </cell>
          <cell r="F113">
            <v>0</v>
          </cell>
        </row>
        <row r="114">
          <cell r="B114" t="str">
            <v>Добавить строки</v>
          </cell>
        </row>
        <row r="115">
          <cell r="B115" t="str">
            <v xml:space="preserve"> - мазут</v>
          </cell>
          <cell r="C115" t="str">
            <v>Мазут</v>
          </cell>
          <cell r="E115">
            <v>0</v>
          </cell>
          <cell r="F115">
            <v>0</v>
          </cell>
        </row>
        <row r="116">
          <cell r="B116" t="str">
            <v xml:space="preserve"> - газ всего, в том числе:</v>
          </cell>
          <cell r="C116" t="str">
            <v>Газ</v>
          </cell>
          <cell r="E116">
            <v>0</v>
          </cell>
          <cell r="F116">
            <v>0</v>
          </cell>
          <cell r="G116">
            <v>0</v>
          </cell>
          <cell r="H116">
            <v>0</v>
          </cell>
        </row>
        <row r="117">
          <cell r="B117" t="str">
            <v>Газ лимитный</v>
          </cell>
          <cell r="C117" t="str">
            <v>Газ</v>
          </cell>
          <cell r="E117">
            <v>0</v>
          </cell>
          <cell r="F117">
            <v>0</v>
          </cell>
        </row>
        <row r="118">
          <cell r="B118" t="str">
            <v>Газ сверхлимитный</v>
          </cell>
          <cell r="C118" t="str">
            <v>Газ</v>
          </cell>
          <cell r="E118">
            <v>0</v>
          </cell>
          <cell r="F118">
            <v>0</v>
          </cell>
        </row>
        <row r="119">
          <cell r="B119" t="str">
            <v>Газ коммерческий</v>
          </cell>
          <cell r="C119" t="str">
            <v>Газ</v>
          </cell>
          <cell r="E119">
            <v>0</v>
          </cell>
          <cell r="F119">
            <v>0</v>
          </cell>
        </row>
        <row r="120">
          <cell r="B120" t="str">
            <v xml:space="preserve"> - др.виды топлива</v>
          </cell>
          <cell r="C120" t="str">
            <v>Другие виды топлива</v>
          </cell>
          <cell r="E120">
            <v>0</v>
          </cell>
          <cell r="F120">
            <v>0</v>
          </cell>
          <cell r="G120">
            <v>0</v>
          </cell>
          <cell r="H120">
            <v>0</v>
          </cell>
        </row>
        <row r="121">
          <cell r="B121" t="str">
            <v>Торф</v>
          </cell>
          <cell r="C121" t="str">
            <v>Другие виды топлива</v>
          </cell>
          <cell r="E121">
            <v>0</v>
          </cell>
          <cell r="F121">
            <v>0</v>
          </cell>
        </row>
        <row r="122">
          <cell r="B122" t="str">
            <v>Добавить строки</v>
          </cell>
        </row>
        <row r="124">
          <cell r="E124">
            <v>0</v>
          </cell>
          <cell r="F124">
            <v>0</v>
          </cell>
          <cell r="G124">
            <v>0</v>
          </cell>
          <cell r="H124">
            <v>0</v>
          </cell>
        </row>
        <row r="125">
          <cell r="B125" t="str">
            <v xml:space="preserve"> - уголь всего, в том числе:</v>
          </cell>
          <cell r="C125" t="str">
            <v>Уголь</v>
          </cell>
          <cell r="E125">
            <v>0</v>
          </cell>
          <cell r="F125">
            <v>0</v>
          </cell>
          <cell r="G125">
            <v>0</v>
          </cell>
          <cell r="H125">
            <v>0</v>
          </cell>
        </row>
        <row r="126">
          <cell r="B126" t="str">
            <v>Уголь разреза-1</v>
          </cell>
          <cell r="C126" t="str">
            <v>Уголь</v>
          </cell>
          <cell r="E126">
            <v>0</v>
          </cell>
          <cell r="F126">
            <v>0</v>
          </cell>
          <cell r="G126">
            <v>0</v>
          </cell>
          <cell r="H126">
            <v>0</v>
          </cell>
        </row>
        <row r="127">
          <cell r="B127" t="str">
            <v>Добавить строки</v>
          </cell>
        </row>
        <row r="128">
          <cell r="B128" t="str">
            <v xml:space="preserve"> - мазут</v>
          </cell>
          <cell r="C128" t="str">
            <v>Мазут</v>
          </cell>
          <cell r="E128">
            <v>0</v>
          </cell>
          <cell r="F128">
            <v>0</v>
          </cell>
          <cell r="G128">
            <v>0</v>
          </cell>
          <cell r="H128">
            <v>0</v>
          </cell>
        </row>
        <row r="129">
          <cell r="B129" t="str">
            <v xml:space="preserve"> - газ всего, в том числе:</v>
          </cell>
          <cell r="C129" t="str">
            <v>Газ</v>
          </cell>
          <cell r="E129">
            <v>0</v>
          </cell>
          <cell r="F129">
            <v>0</v>
          </cell>
          <cell r="G129">
            <v>0</v>
          </cell>
          <cell r="H129">
            <v>0</v>
          </cell>
        </row>
        <row r="130">
          <cell r="B130" t="str">
            <v>Газ лимитный</v>
          </cell>
          <cell r="C130" t="str">
            <v>Газ</v>
          </cell>
          <cell r="E130">
            <v>0</v>
          </cell>
          <cell r="F130">
            <v>0</v>
          </cell>
          <cell r="G130">
            <v>0</v>
          </cell>
          <cell r="H130">
            <v>0</v>
          </cell>
        </row>
        <row r="131">
          <cell r="B131" t="str">
            <v>Газ сверхлимитный</v>
          </cell>
          <cell r="C131" t="str">
            <v>Газ</v>
          </cell>
          <cell r="E131">
            <v>0</v>
          </cell>
          <cell r="F131">
            <v>0</v>
          </cell>
          <cell r="G131">
            <v>0</v>
          </cell>
          <cell r="H131">
            <v>0</v>
          </cell>
        </row>
        <row r="132">
          <cell r="B132" t="str">
            <v>Газ коммерческий</v>
          </cell>
          <cell r="C132" t="str">
            <v>Газ</v>
          </cell>
          <cell r="E132">
            <v>0</v>
          </cell>
          <cell r="F132">
            <v>0</v>
          </cell>
          <cell r="G132">
            <v>0</v>
          </cell>
          <cell r="H132">
            <v>0</v>
          </cell>
        </row>
        <row r="133">
          <cell r="B133" t="str">
            <v xml:space="preserve"> - др.виды топлива</v>
          </cell>
          <cell r="C133" t="str">
            <v>Другие виды топлива</v>
          </cell>
          <cell r="E133">
            <v>0</v>
          </cell>
          <cell r="F133">
            <v>0</v>
          </cell>
          <cell r="G133">
            <v>0</v>
          </cell>
          <cell r="H133">
            <v>0</v>
          </cell>
        </row>
        <row r="134">
          <cell r="B134" t="str">
            <v>Торф</v>
          </cell>
          <cell r="C134" t="str">
            <v>Другие виды топлива</v>
          </cell>
          <cell r="E134">
            <v>0</v>
          </cell>
          <cell r="F134">
            <v>0</v>
          </cell>
          <cell r="G134">
            <v>0</v>
          </cell>
          <cell r="H134">
            <v>0</v>
          </cell>
        </row>
        <row r="135">
          <cell r="B135" t="str">
            <v>Добавить строки</v>
          </cell>
        </row>
        <row r="136">
          <cell r="E136">
            <v>0</v>
          </cell>
          <cell r="F136">
            <v>0</v>
          </cell>
          <cell r="G136">
            <v>0</v>
          </cell>
          <cell r="H136">
            <v>0</v>
          </cell>
        </row>
        <row r="138">
          <cell r="E138">
            <v>0</v>
          </cell>
          <cell r="F138">
            <v>0</v>
          </cell>
          <cell r="G138">
            <v>0</v>
          </cell>
          <cell r="H138">
            <v>0</v>
          </cell>
        </row>
        <row r="139">
          <cell r="B139" t="str">
            <v xml:space="preserve"> - уголь всего, в том числе:</v>
          </cell>
          <cell r="C139" t="str">
            <v>Уголь</v>
          </cell>
          <cell r="E139">
            <v>0</v>
          </cell>
          <cell r="F139">
            <v>0</v>
          </cell>
          <cell r="G139">
            <v>0</v>
          </cell>
          <cell r="H139">
            <v>0</v>
          </cell>
        </row>
        <row r="140">
          <cell r="B140" t="str">
            <v>Уголь разреза-1</v>
          </cell>
          <cell r="C140" t="str">
            <v>Уголь</v>
          </cell>
          <cell r="E140">
            <v>0</v>
          </cell>
          <cell r="F140">
            <v>0</v>
          </cell>
          <cell r="G140">
            <v>0</v>
          </cell>
          <cell r="H140">
            <v>0</v>
          </cell>
        </row>
        <row r="141">
          <cell r="B141" t="str">
            <v>Добавить строки</v>
          </cell>
        </row>
        <row r="142">
          <cell r="B142" t="str">
            <v xml:space="preserve"> - мазут</v>
          </cell>
          <cell r="C142" t="str">
            <v>Мазут</v>
          </cell>
          <cell r="E142">
            <v>0</v>
          </cell>
          <cell r="F142">
            <v>0</v>
          </cell>
          <cell r="G142">
            <v>0</v>
          </cell>
          <cell r="H142">
            <v>0</v>
          </cell>
        </row>
        <row r="143">
          <cell r="B143" t="str">
            <v xml:space="preserve"> - газ всего, в том числе:</v>
          </cell>
          <cell r="C143" t="str">
            <v>Газ</v>
          </cell>
          <cell r="E143">
            <v>0</v>
          </cell>
          <cell r="F143">
            <v>0</v>
          </cell>
          <cell r="G143">
            <v>0</v>
          </cell>
          <cell r="H143">
            <v>0</v>
          </cell>
        </row>
        <row r="144">
          <cell r="B144" t="str">
            <v>Газ лимитный</v>
          </cell>
          <cell r="C144" t="str">
            <v>Газ</v>
          </cell>
          <cell r="E144">
            <v>0</v>
          </cell>
          <cell r="F144">
            <v>0</v>
          </cell>
          <cell r="G144">
            <v>0</v>
          </cell>
          <cell r="H144">
            <v>0</v>
          </cell>
        </row>
        <row r="145">
          <cell r="B145" t="str">
            <v>Газ сверхлимитный</v>
          </cell>
          <cell r="C145" t="str">
            <v>Газ</v>
          </cell>
          <cell r="E145">
            <v>0</v>
          </cell>
          <cell r="F145">
            <v>0</v>
          </cell>
          <cell r="G145">
            <v>0</v>
          </cell>
          <cell r="H145">
            <v>0</v>
          </cell>
        </row>
        <row r="146">
          <cell r="B146" t="str">
            <v>Газ коммерческий</v>
          </cell>
          <cell r="C146" t="str">
            <v>Газ</v>
          </cell>
          <cell r="E146">
            <v>0</v>
          </cell>
          <cell r="F146">
            <v>0</v>
          </cell>
          <cell r="G146">
            <v>0</v>
          </cell>
          <cell r="H146">
            <v>0</v>
          </cell>
        </row>
        <row r="147">
          <cell r="B147" t="str">
            <v xml:space="preserve"> - др.виды топлива</v>
          </cell>
          <cell r="C147" t="str">
            <v>Другие виды топлива</v>
          </cell>
          <cell r="E147">
            <v>0</v>
          </cell>
          <cell r="F147">
            <v>0</v>
          </cell>
          <cell r="G147">
            <v>0</v>
          </cell>
          <cell r="H147">
            <v>0</v>
          </cell>
        </row>
        <row r="148">
          <cell r="B148" t="str">
            <v>Торф</v>
          </cell>
          <cell r="C148" t="str">
            <v>Другие виды топлива</v>
          </cell>
          <cell r="E148">
            <v>0</v>
          </cell>
          <cell r="F148">
            <v>0</v>
          </cell>
          <cell r="G148">
            <v>0</v>
          </cell>
          <cell r="H148">
            <v>0</v>
          </cell>
        </row>
        <row r="149">
          <cell r="B149" t="str">
            <v>Добавить строки</v>
          </cell>
        </row>
        <row r="150">
          <cell r="E150">
            <v>0</v>
          </cell>
          <cell r="F150">
            <v>0</v>
          </cell>
          <cell r="G150">
            <v>0</v>
          </cell>
          <cell r="H150">
            <v>0</v>
          </cell>
        </row>
        <row r="152">
          <cell r="E152">
            <v>0</v>
          </cell>
          <cell r="F152">
            <v>0</v>
          </cell>
          <cell r="G152">
            <v>0</v>
          </cell>
          <cell r="H152">
            <v>0</v>
          </cell>
        </row>
        <row r="153">
          <cell r="C153" t="str">
            <v>Уголь</v>
          </cell>
          <cell r="E153">
            <v>0</v>
          </cell>
          <cell r="F153">
            <v>0</v>
          </cell>
          <cell r="G153">
            <v>0</v>
          </cell>
          <cell r="H153">
            <v>0</v>
          </cell>
        </row>
        <row r="154">
          <cell r="B154" t="str">
            <v>Уголь разреза-1</v>
          </cell>
          <cell r="C154" t="str">
            <v>Уголь</v>
          </cell>
          <cell r="E154">
            <v>0</v>
          </cell>
          <cell r="F154">
            <v>0</v>
          </cell>
          <cell r="G154">
            <v>0</v>
          </cell>
          <cell r="H154">
            <v>0</v>
          </cell>
        </row>
        <row r="155">
          <cell r="B155" t="str">
            <v>Уголь разреза-2</v>
          </cell>
          <cell r="C155" t="str">
            <v>Уголь</v>
          </cell>
          <cell r="E155">
            <v>0</v>
          </cell>
          <cell r="F155">
            <v>0</v>
          </cell>
          <cell r="G155">
            <v>0</v>
          </cell>
          <cell r="H155">
            <v>0</v>
          </cell>
        </row>
        <row r="157">
          <cell r="C157" t="str">
            <v>Мазут</v>
          </cell>
          <cell r="E157">
            <v>0</v>
          </cell>
          <cell r="F157">
            <v>0</v>
          </cell>
          <cell r="G157">
            <v>0</v>
          </cell>
          <cell r="H157">
            <v>0</v>
          </cell>
        </row>
        <row r="158">
          <cell r="C158" t="str">
            <v>Газ</v>
          </cell>
          <cell r="E158">
            <v>0</v>
          </cell>
          <cell r="F158">
            <v>0</v>
          </cell>
          <cell r="G158">
            <v>0</v>
          </cell>
          <cell r="H158">
            <v>0</v>
          </cell>
        </row>
        <row r="159">
          <cell r="C159" t="str">
            <v>Газ</v>
          </cell>
          <cell r="E159">
            <v>0</v>
          </cell>
          <cell r="F159">
            <v>0</v>
          </cell>
          <cell r="G159">
            <v>0</v>
          </cell>
          <cell r="H159">
            <v>0</v>
          </cell>
        </row>
        <row r="160">
          <cell r="C160" t="str">
            <v>Газ</v>
          </cell>
          <cell r="E160">
            <v>0</v>
          </cell>
          <cell r="F160">
            <v>0</v>
          </cell>
          <cell r="G160">
            <v>0</v>
          </cell>
          <cell r="H160">
            <v>0</v>
          </cell>
        </row>
        <row r="161">
          <cell r="C161" t="str">
            <v>Газ</v>
          </cell>
          <cell r="E161">
            <v>0</v>
          </cell>
          <cell r="F161">
            <v>0</v>
          </cell>
          <cell r="G161">
            <v>0</v>
          </cell>
          <cell r="H161">
            <v>0</v>
          </cell>
        </row>
        <row r="162">
          <cell r="C162" t="str">
            <v>Другие виды топлива</v>
          </cell>
          <cell r="E162">
            <v>0</v>
          </cell>
          <cell r="F162">
            <v>0</v>
          </cell>
          <cell r="G162">
            <v>0</v>
          </cell>
          <cell r="H162">
            <v>0</v>
          </cell>
        </row>
        <row r="163">
          <cell r="B163" t="str">
            <v>Торф</v>
          </cell>
          <cell r="C163" t="str">
            <v>Другие виды топлива</v>
          </cell>
          <cell r="E163">
            <v>0</v>
          </cell>
          <cell r="F163">
            <v>0</v>
          </cell>
          <cell r="G163">
            <v>0</v>
          </cell>
          <cell r="H163">
            <v>0</v>
          </cell>
        </row>
        <row r="165">
          <cell r="E165">
            <v>0</v>
          </cell>
          <cell r="F165">
            <v>0</v>
          </cell>
          <cell r="G165">
            <v>0</v>
          </cell>
          <cell r="H165">
            <v>0</v>
          </cell>
        </row>
        <row r="168">
          <cell r="E168">
            <v>0</v>
          </cell>
          <cell r="F168">
            <v>0</v>
          </cell>
          <cell r="G168">
            <v>0</v>
          </cell>
          <cell r="H168">
            <v>0</v>
          </cell>
        </row>
        <row r="169">
          <cell r="B169" t="str">
            <v>Уголь разреза-1</v>
          </cell>
          <cell r="E169">
            <v>0</v>
          </cell>
          <cell r="F169">
            <v>0</v>
          </cell>
          <cell r="G169">
            <v>0</v>
          </cell>
          <cell r="H169">
            <v>0</v>
          </cell>
        </row>
        <row r="170">
          <cell r="B170" t="str">
            <v>Уголь разреза-2</v>
          </cell>
          <cell r="E170">
            <v>0</v>
          </cell>
          <cell r="F170">
            <v>0</v>
          </cell>
          <cell r="G170">
            <v>0</v>
          </cell>
          <cell r="H170">
            <v>0</v>
          </cell>
        </row>
        <row r="172">
          <cell r="E172">
            <v>0</v>
          </cell>
          <cell r="F172">
            <v>0</v>
          </cell>
          <cell r="G172">
            <v>0</v>
          </cell>
          <cell r="H172">
            <v>0</v>
          </cell>
        </row>
        <row r="173">
          <cell r="E173">
            <v>0</v>
          </cell>
          <cell r="F173">
            <v>0</v>
          </cell>
          <cell r="G173">
            <v>0</v>
          </cell>
          <cell r="H173">
            <v>0</v>
          </cell>
        </row>
        <row r="174">
          <cell r="E174">
            <v>0</v>
          </cell>
          <cell r="F174">
            <v>0</v>
          </cell>
          <cell r="G174">
            <v>0</v>
          </cell>
          <cell r="H174">
            <v>0</v>
          </cell>
        </row>
        <row r="175">
          <cell r="E175">
            <v>0</v>
          </cell>
          <cell r="F175">
            <v>0</v>
          </cell>
          <cell r="G175">
            <v>0</v>
          </cell>
          <cell r="H175">
            <v>0</v>
          </cell>
        </row>
        <row r="176">
          <cell r="E176">
            <v>0</v>
          </cell>
          <cell r="F176">
            <v>0</v>
          </cell>
          <cell r="G176">
            <v>0</v>
          </cell>
          <cell r="H176">
            <v>0</v>
          </cell>
        </row>
        <row r="177">
          <cell r="E177">
            <v>0</v>
          </cell>
          <cell r="F177">
            <v>0</v>
          </cell>
          <cell r="G177">
            <v>0</v>
          </cell>
          <cell r="H177">
            <v>0</v>
          </cell>
        </row>
        <row r="178">
          <cell r="B178" t="str">
            <v>Торф</v>
          </cell>
          <cell r="E178">
            <v>0</v>
          </cell>
          <cell r="F178">
            <v>0</v>
          </cell>
          <cell r="G178">
            <v>0</v>
          </cell>
          <cell r="H178">
            <v>0</v>
          </cell>
        </row>
      </sheetData>
      <sheetData sheetId="10">
        <row r="17">
          <cell r="B17" t="str">
            <v xml:space="preserve"> - уголь всего, в том числе:</v>
          </cell>
          <cell r="C17" t="str">
            <v>Уголь</v>
          </cell>
        </row>
        <row r="18">
          <cell r="B18" t="str">
            <v>Уголь разреза-1</v>
          </cell>
          <cell r="C18" t="str">
            <v>Уголь</v>
          </cell>
        </row>
        <row r="19">
          <cell r="B19" t="str">
            <v>Добавить строки</v>
          </cell>
        </row>
        <row r="20">
          <cell r="B20" t="str">
            <v xml:space="preserve"> - мазут</v>
          </cell>
          <cell r="C20" t="str">
            <v>Мазут</v>
          </cell>
        </row>
        <row r="21">
          <cell r="B21" t="str">
            <v xml:space="preserve"> - газ всего, в том числе:</v>
          </cell>
          <cell r="C21" t="str">
            <v>Газ</v>
          </cell>
        </row>
        <row r="22">
          <cell r="B22" t="str">
            <v>Газ лимитный</v>
          </cell>
          <cell r="C22" t="str">
            <v>Газ</v>
          </cell>
        </row>
        <row r="23">
          <cell r="B23" t="str">
            <v>Газ сверхлимитный</v>
          </cell>
          <cell r="C23" t="str">
            <v>Газ</v>
          </cell>
        </row>
        <row r="24">
          <cell r="B24" t="str">
            <v>Газ коммерческий</v>
          </cell>
          <cell r="C24" t="str">
            <v>Газ</v>
          </cell>
        </row>
        <row r="25">
          <cell r="B25" t="str">
            <v xml:space="preserve"> - др.виды топлива</v>
          </cell>
          <cell r="C25" t="str">
            <v>Другие виды топлива</v>
          </cell>
        </row>
        <row r="26">
          <cell r="B26" t="str">
            <v>Торф</v>
          </cell>
          <cell r="C26" t="str">
            <v>Другие виды топлива</v>
          </cell>
        </row>
        <row r="27">
          <cell r="B27" t="str">
            <v>Добавить строки</v>
          </cell>
        </row>
        <row r="31">
          <cell r="B31" t="str">
            <v xml:space="preserve"> - уголь всего, в том числе:</v>
          </cell>
          <cell r="C31" t="str">
            <v>Уголь</v>
          </cell>
        </row>
        <row r="32">
          <cell r="B32" t="str">
            <v>Уголь разреза-1</v>
          </cell>
          <cell r="C32" t="str">
            <v>Уголь</v>
          </cell>
        </row>
        <row r="33">
          <cell r="B33" t="str">
            <v>Добавить строки</v>
          </cell>
        </row>
        <row r="34">
          <cell r="B34" t="str">
            <v xml:space="preserve"> - мазут</v>
          </cell>
          <cell r="C34" t="str">
            <v>Мазут</v>
          </cell>
        </row>
        <row r="35">
          <cell r="B35" t="str">
            <v xml:space="preserve"> - газ всего, в том числе:</v>
          </cell>
          <cell r="C35" t="str">
            <v>Газ</v>
          </cell>
        </row>
        <row r="36">
          <cell r="B36" t="str">
            <v>Газ лимитный</v>
          </cell>
          <cell r="C36" t="str">
            <v>Газ</v>
          </cell>
        </row>
        <row r="37">
          <cell r="B37" t="str">
            <v>Газ сверхлимитный</v>
          </cell>
          <cell r="C37" t="str">
            <v>Газ</v>
          </cell>
        </row>
        <row r="38">
          <cell r="B38" t="str">
            <v>Газ коммерческий</v>
          </cell>
          <cell r="C38" t="str">
            <v>Газ</v>
          </cell>
        </row>
        <row r="39">
          <cell r="B39" t="str">
            <v xml:space="preserve"> - др.виды топлива</v>
          </cell>
          <cell r="C39" t="str">
            <v>Другие виды топлива</v>
          </cell>
        </row>
        <row r="40">
          <cell r="B40" t="str">
            <v>Торф</v>
          </cell>
          <cell r="C40" t="str">
            <v>Другие виды топлива</v>
          </cell>
        </row>
        <row r="41">
          <cell r="B41" t="str">
            <v>Добавить строки</v>
          </cell>
        </row>
        <row r="44">
          <cell r="B44" t="str">
            <v xml:space="preserve"> - уголь всего, в том числе:</v>
          </cell>
          <cell r="C44" t="str">
            <v>Уголь</v>
          </cell>
        </row>
        <row r="45">
          <cell r="B45" t="str">
            <v>Уголь разреза-1</v>
          </cell>
          <cell r="C45" t="str">
            <v>Уголь</v>
          </cell>
        </row>
        <row r="46">
          <cell r="B46" t="str">
            <v>Добавить строки</v>
          </cell>
        </row>
        <row r="47">
          <cell r="B47" t="str">
            <v xml:space="preserve"> - мазут</v>
          </cell>
          <cell r="C47" t="str">
            <v>Мазут</v>
          </cell>
        </row>
        <row r="48">
          <cell r="B48" t="str">
            <v xml:space="preserve"> - газ всего, в том числе:</v>
          </cell>
          <cell r="C48" t="str">
            <v>Газ</v>
          </cell>
        </row>
        <row r="49">
          <cell r="B49" t="str">
            <v>Газ лимитный</v>
          </cell>
          <cell r="C49" t="str">
            <v>Газ</v>
          </cell>
        </row>
        <row r="50">
          <cell r="B50" t="str">
            <v>Газ сверхлимитный</v>
          </cell>
          <cell r="C50" t="str">
            <v>Газ</v>
          </cell>
        </row>
        <row r="51">
          <cell r="B51" t="str">
            <v>Газ коммерческий</v>
          </cell>
          <cell r="C51" t="str">
            <v>Газ</v>
          </cell>
        </row>
        <row r="52">
          <cell r="B52" t="str">
            <v xml:space="preserve"> - др.виды топлива</v>
          </cell>
          <cell r="C52" t="str">
            <v>Другие виды топлива</v>
          </cell>
        </row>
        <row r="53">
          <cell r="B53" t="str">
            <v>Торф</v>
          </cell>
          <cell r="C53" t="str">
            <v>Другие виды топлива</v>
          </cell>
        </row>
        <row r="54">
          <cell r="B54" t="str">
            <v>Добавить строки</v>
          </cell>
        </row>
      </sheetData>
      <sheetData sheetId="11"/>
      <sheetData sheetId="12">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I34">
            <v>0</v>
          </cell>
          <cell r="J34">
            <v>0</v>
          </cell>
          <cell r="K34">
            <v>0</v>
          </cell>
          <cell r="L34">
            <v>0</v>
          </cell>
        </row>
        <row r="36">
          <cell r="I36">
            <v>0</v>
          </cell>
          <cell r="J36">
            <v>0</v>
          </cell>
          <cell r="K36">
            <v>0</v>
          </cell>
          <cell r="L36">
            <v>0</v>
          </cell>
        </row>
        <row r="37">
          <cell r="D37">
            <v>0</v>
          </cell>
          <cell r="E37">
            <v>0</v>
          </cell>
          <cell r="F37">
            <v>0</v>
          </cell>
          <cell r="G37">
            <v>0</v>
          </cell>
          <cell r="I37">
            <v>0</v>
          </cell>
          <cell r="J37">
            <v>0</v>
          </cell>
          <cell r="K37">
            <v>0</v>
          </cell>
          <cell r="L37">
            <v>0</v>
          </cell>
        </row>
        <row r="39">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3">
          <cell r="I43">
            <v>0</v>
          </cell>
          <cell r="J43">
            <v>0</v>
          </cell>
          <cell r="K43">
            <v>0</v>
          </cell>
          <cell r="L43">
            <v>0</v>
          </cell>
        </row>
        <row r="44">
          <cell r="I44">
            <v>0</v>
          </cell>
          <cell r="J44">
            <v>0</v>
          </cell>
          <cell r="K44">
            <v>0</v>
          </cell>
          <cell r="L44">
            <v>0</v>
          </cell>
        </row>
        <row r="45">
          <cell r="I45">
            <v>0</v>
          </cell>
          <cell r="J45">
            <v>0</v>
          </cell>
          <cell r="K45">
            <v>0</v>
          </cell>
          <cell r="L45">
            <v>0</v>
          </cell>
        </row>
        <row r="47">
          <cell r="D47">
            <v>12</v>
          </cell>
          <cell r="E47">
            <v>12</v>
          </cell>
          <cell r="F47">
            <v>12</v>
          </cell>
          <cell r="G47">
            <v>12</v>
          </cell>
          <cell r="H47">
            <v>12</v>
          </cell>
        </row>
        <row r="49">
          <cell r="D49">
            <v>0</v>
          </cell>
          <cell r="E49">
            <v>0</v>
          </cell>
          <cell r="F49">
            <v>0</v>
          </cell>
          <cell r="G49">
            <v>0</v>
          </cell>
          <cell r="H49">
            <v>0</v>
          </cell>
          <cell r="I49">
            <v>0</v>
          </cell>
          <cell r="J49">
            <v>0</v>
          </cell>
          <cell r="K49">
            <v>0</v>
          </cell>
          <cell r="L49">
            <v>0</v>
          </cell>
        </row>
        <row r="51">
          <cell r="I51">
            <v>0</v>
          </cell>
          <cell r="J51">
            <v>0</v>
          </cell>
          <cell r="K51">
            <v>0</v>
          </cell>
          <cell r="L51">
            <v>0</v>
          </cell>
        </row>
        <row r="52">
          <cell r="I52">
            <v>0</v>
          </cell>
          <cell r="J52">
            <v>0</v>
          </cell>
          <cell r="K52">
            <v>0</v>
          </cell>
          <cell r="L52">
            <v>0</v>
          </cell>
        </row>
        <row r="53">
          <cell r="D53">
            <v>0</v>
          </cell>
          <cell r="E53">
            <v>0</v>
          </cell>
          <cell r="F53">
            <v>0</v>
          </cell>
          <cell r="G53">
            <v>0</v>
          </cell>
          <cell r="H53">
            <v>0</v>
          </cell>
          <cell r="I53">
            <v>0</v>
          </cell>
          <cell r="J53">
            <v>0</v>
          </cell>
          <cell r="K53">
            <v>0</v>
          </cell>
          <cell r="L53">
            <v>0</v>
          </cell>
        </row>
        <row r="54">
          <cell r="I54">
            <v>0</v>
          </cell>
          <cell r="J54">
            <v>0</v>
          </cell>
          <cell r="K54">
            <v>0</v>
          </cell>
          <cell r="L54">
            <v>0</v>
          </cell>
        </row>
        <row r="55">
          <cell r="I55">
            <v>0</v>
          </cell>
          <cell r="J55">
            <v>0</v>
          </cell>
          <cell r="K55">
            <v>0</v>
          </cell>
          <cell r="L55">
            <v>0</v>
          </cell>
        </row>
        <row r="56">
          <cell r="D56">
            <v>0</v>
          </cell>
          <cell r="E56">
            <v>0</v>
          </cell>
          <cell r="F56">
            <v>0</v>
          </cell>
          <cell r="G56">
            <v>0</v>
          </cell>
          <cell r="H56">
            <v>0</v>
          </cell>
          <cell r="I56">
            <v>0</v>
          </cell>
          <cell r="J56">
            <v>0</v>
          </cell>
          <cell r="K56">
            <v>0</v>
          </cell>
          <cell r="L56">
            <v>0</v>
          </cell>
        </row>
        <row r="57">
          <cell r="I57">
            <v>0</v>
          </cell>
          <cell r="J57">
            <v>0</v>
          </cell>
          <cell r="K57">
            <v>0</v>
          </cell>
          <cell r="L57">
            <v>0</v>
          </cell>
        </row>
      </sheetData>
      <sheetData sheetId="13"/>
      <sheetData sheetId="14">
        <row r="6">
          <cell r="I6">
            <v>0</v>
          </cell>
          <cell r="J6">
            <v>0</v>
          </cell>
          <cell r="K6">
            <v>0</v>
          </cell>
          <cell r="L6">
            <v>0</v>
          </cell>
        </row>
        <row r="7">
          <cell r="I7">
            <v>0</v>
          </cell>
          <cell r="J7">
            <v>0</v>
          </cell>
          <cell r="K7">
            <v>0</v>
          </cell>
          <cell r="L7">
            <v>0</v>
          </cell>
        </row>
        <row r="8">
          <cell r="B8" t="str">
            <v>&lt;Материалы 1&gt;</v>
          </cell>
          <cell r="I8">
            <v>0</v>
          </cell>
          <cell r="J8">
            <v>0</v>
          </cell>
          <cell r="K8">
            <v>0</v>
          </cell>
          <cell r="L8">
            <v>0</v>
          </cell>
        </row>
        <row r="9">
          <cell r="B9" t="str">
            <v>&lt;Материалы 2&gt;</v>
          </cell>
          <cell r="I9">
            <v>0</v>
          </cell>
          <cell r="J9">
            <v>0</v>
          </cell>
          <cell r="K9">
            <v>0</v>
          </cell>
          <cell r="L9">
            <v>0</v>
          </cell>
        </row>
        <row r="10">
          <cell r="B10" t="str">
            <v>&lt;Материалы 3&gt;</v>
          </cell>
          <cell r="I10">
            <v>0</v>
          </cell>
          <cell r="J10">
            <v>0</v>
          </cell>
          <cell r="K10">
            <v>0</v>
          </cell>
          <cell r="L10">
            <v>0</v>
          </cell>
        </row>
        <row r="12">
          <cell r="D12">
            <v>0</v>
          </cell>
          <cell r="E12">
            <v>0</v>
          </cell>
          <cell r="F12">
            <v>0</v>
          </cell>
          <cell r="G12">
            <v>0</v>
          </cell>
          <cell r="I12">
            <v>0</v>
          </cell>
          <cell r="J12">
            <v>0</v>
          </cell>
          <cell r="K12">
            <v>0</v>
          </cell>
          <cell r="L12">
            <v>0</v>
          </cell>
        </row>
        <row r="15">
          <cell r="B15" t="str">
            <v>Начальник ПЭО</v>
          </cell>
        </row>
      </sheetData>
      <sheetData sheetId="15">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row r="45">
          <cell r="B45" t="str">
            <v>Начальник ПЭО</v>
          </cell>
        </row>
      </sheetData>
      <sheetData sheetId="16">
        <row r="6">
          <cell r="D6">
            <v>738.94799999999987</v>
          </cell>
          <cell r="E6">
            <v>0</v>
          </cell>
          <cell r="F6">
            <v>0</v>
          </cell>
          <cell r="G6">
            <v>0</v>
          </cell>
          <cell r="I6">
            <v>0</v>
          </cell>
          <cell r="J6">
            <v>0</v>
          </cell>
          <cell r="K6">
            <v>0</v>
          </cell>
          <cell r="L6">
            <v>0</v>
          </cell>
        </row>
        <row r="7">
          <cell r="F7">
            <v>406.8</v>
          </cell>
          <cell r="G7">
            <v>0</v>
          </cell>
          <cell r="I7">
            <v>100</v>
          </cell>
          <cell r="J7">
            <v>0</v>
          </cell>
          <cell r="K7">
            <v>0</v>
          </cell>
          <cell r="L7">
            <v>0</v>
          </cell>
        </row>
        <row r="8">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G17">
            <v>0</v>
          </cell>
          <cell r="H17">
            <v>0</v>
          </cell>
          <cell r="I17">
            <v>0</v>
          </cell>
          <cell r="J17">
            <v>0</v>
          </cell>
          <cell r="K17">
            <v>0</v>
          </cell>
          <cell r="L17">
            <v>0</v>
          </cell>
        </row>
        <row r="19">
          <cell r="I19">
            <v>0</v>
          </cell>
          <cell r="J19">
            <v>0</v>
          </cell>
          <cell r="K19">
            <v>0</v>
          </cell>
          <cell r="L19">
            <v>0</v>
          </cell>
        </row>
        <row r="20">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4">
          <cell r="B24" t="str">
            <v>Начальник ПЭО</v>
          </cell>
        </row>
      </sheetData>
      <sheetData sheetId="17">
        <row r="6">
          <cell r="G6">
            <v>0</v>
          </cell>
          <cell r="H6">
            <v>0</v>
          </cell>
          <cell r="I6">
            <v>0</v>
          </cell>
          <cell r="J6">
            <v>0</v>
          </cell>
          <cell r="L6">
            <v>0</v>
          </cell>
          <cell r="M6">
            <v>0</v>
          </cell>
          <cell r="N6">
            <v>0</v>
          </cell>
          <cell r="O6">
            <v>0</v>
          </cell>
        </row>
        <row r="7">
          <cell r="C7" t="str">
            <v>Всего</v>
          </cell>
          <cell r="G7">
            <v>0</v>
          </cell>
          <cell r="H7">
            <v>0</v>
          </cell>
          <cell r="I7">
            <v>0</v>
          </cell>
          <cell r="J7">
            <v>0</v>
          </cell>
          <cell r="K7">
            <v>0</v>
          </cell>
          <cell r="L7">
            <v>0</v>
          </cell>
          <cell r="M7">
            <v>0</v>
          </cell>
          <cell r="N7">
            <v>0</v>
          </cell>
          <cell r="O7">
            <v>0</v>
          </cell>
        </row>
        <row r="8">
          <cell r="C8" t="str">
            <v xml:space="preserve">    в том числе:</v>
          </cell>
        </row>
        <row r="9">
          <cell r="C9" t="str">
            <v>договор № ___ от ____</v>
          </cell>
          <cell r="L9">
            <v>0</v>
          </cell>
          <cell r="M9">
            <v>0</v>
          </cell>
          <cell r="N9">
            <v>0</v>
          </cell>
          <cell r="O9">
            <v>0</v>
          </cell>
        </row>
        <row r="10">
          <cell r="C10" t="str">
            <v>договор № ___ от ____</v>
          </cell>
          <cell r="L10">
            <v>0</v>
          </cell>
          <cell r="M10">
            <v>0</v>
          </cell>
          <cell r="N10">
            <v>0</v>
          </cell>
          <cell r="O10">
            <v>0</v>
          </cell>
        </row>
        <row r="11">
          <cell r="C11" t="str">
            <v>Добавить строки</v>
          </cell>
        </row>
        <row r="12">
          <cell r="C12" t="str">
            <v>Всего</v>
          </cell>
          <cell r="G12">
            <v>0</v>
          </cell>
          <cell r="H12">
            <v>0</v>
          </cell>
          <cell r="I12">
            <v>0</v>
          </cell>
          <cell r="J12">
            <v>0</v>
          </cell>
          <cell r="K12">
            <v>0</v>
          </cell>
          <cell r="L12">
            <v>0</v>
          </cell>
          <cell r="M12">
            <v>0</v>
          </cell>
          <cell r="N12">
            <v>0</v>
          </cell>
          <cell r="O12">
            <v>0</v>
          </cell>
        </row>
        <row r="13">
          <cell r="C13" t="str">
            <v xml:space="preserve">    в том числе:</v>
          </cell>
        </row>
        <row r="14">
          <cell r="C14" t="str">
            <v>договор № ___ от ____</v>
          </cell>
          <cell r="L14">
            <v>0</v>
          </cell>
          <cell r="M14">
            <v>0</v>
          </cell>
          <cell r="N14">
            <v>0</v>
          </cell>
          <cell r="O14">
            <v>0</v>
          </cell>
        </row>
        <row r="15">
          <cell r="C15" t="str">
            <v>договор № ___ от ____</v>
          </cell>
          <cell r="L15">
            <v>0</v>
          </cell>
          <cell r="M15">
            <v>0</v>
          </cell>
          <cell r="N15">
            <v>0</v>
          </cell>
          <cell r="O15">
            <v>0</v>
          </cell>
        </row>
        <row r="16">
          <cell r="C16" t="str">
            <v>Добавить строки</v>
          </cell>
        </row>
        <row r="17">
          <cell r="C17" t="str">
            <v>Всего</v>
          </cell>
          <cell r="G17">
            <v>0</v>
          </cell>
          <cell r="H17">
            <v>0</v>
          </cell>
          <cell r="I17">
            <v>0</v>
          </cell>
          <cell r="J17">
            <v>0</v>
          </cell>
          <cell r="K17">
            <v>0</v>
          </cell>
          <cell r="L17">
            <v>0</v>
          </cell>
          <cell r="M17">
            <v>0</v>
          </cell>
          <cell r="N17">
            <v>0</v>
          </cell>
          <cell r="O17">
            <v>0</v>
          </cell>
        </row>
        <row r="18">
          <cell r="C18" t="str">
            <v xml:space="preserve">    в том числе:</v>
          </cell>
        </row>
        <row r="19">
          <cell r="C19" t="str">
            <v>договор № ___ от ____</v>
          </cell>
          <cell r="L19">
            <v>0</v>
          </cell>
          <cell r="M19">
            <v>0</v>
          </cell>
          <cell r="N19">
            <v>0</v>
          </cell>
          <cell r="O19">
            <v>0</v>
          </cell>
        </row>
        <row r="20">
          <cell r="C20" t="str">
            <v>договор № ___ от ____</v>
          </cell>
          <cell r="L20">
            <v>0</v>
          </cell>
          <cell r="M20">
            <v>0</v>
          </cell>
          <cell r="N20">
            <v>0</v>
          </cell>
          <cell r="O20">
            <v>0</v>
          </cell>
        </row>
        <row r="21">
          <cell r="C21" t="str">
            <v>Добавить строки</v>
          </cell>
        </row>
        <row r="22">
          <cell r="B22" t="str">
            <v>&lt;Услуги_____________&gt;</v>
          </cell>
          <cell r="C22" t="str">
            <v>Всего</v>
          </cell>
          <cell r="G22">
            <v>0</v>
          </cell>
          <cell r="H22">
            <v>0</v>
          </cell>
          <cell r="I22">
            <v>0</v>
          </cell>
          <cell r="J22">
            <v>0</v>
          </cell>
          <cell r="K22">
            <v>0</v>
          </cell>
          <cell r="L22">
            <v>0</v>
          </cell>
          <cell r="M22">
            <v>0</v>
          </cell>
          <cell r="N22">
            <v>0</v>
          </cell>
          <cell r="O22">
            <v>0</v>
          </cell>
        </row>
        <row r="23">
          <cell r="C23" t="str">
            <v xml:space="preserve">    в том числе:</v>
          </cell>
        </row>
        <row r="24">
          <cell r="C24" t="str">
            <v>договор № ___ от ____</v>
          </cell>
          <cell r="L24">
            <v>0</v>
          </cell>
          <cell r="M24">
            <v>0</v>
          </cell>
          <cell r="N24">
            <v>0</v>
          </cell>
          <cell r="O24">
            <v>0</v>
          </cell>
        </row>
        <row r="25">
          <cell r="C25" t="str">
            <v>договор № ___ от ____</v>
          </cell>
          <cell r="L25">
            <v>0</v>
          </cell>
          <cell r="M25">
            <v>0</v>
          </cell>
          <cell r="N25">
            <v>0</v>
          </cell>
          <cell r="O25">
            <v>0</v>
          </cell>
        </row>
        <row r="26">
          <cell r="C26" t="str">
            <v>Добавить строки</v>
          </cell>
        </row>
        <row r="27">
          <cell r="B27" t="str">
            <v>&lt;Услуги_____________&gt;</v>
          </cell>
          <cell r="C27" t="str">
            <v>Всего</v>
          </cell>
          <cell r="G27">
            <v>0</v>
          </cell>
          <cell r="H27">
            <v>0</v>
          </cell>
          <cell r="I27">
            <v>0</v>
          </cell>
          <cell r="J27">
            <v>0</v>
          </cell>
          <cell r="K27">
            <v>0</v>
          </cell>
          <cell r="L27">
            <v>0</v>
          </cell>
          <cell r="M27">
            <v>0</v>
          </cell>
          <cell r="N27">
            <v>0</v>
          </cell>
          <cell r="O27">
            <v>0</v>
          </cell>
        </row>
        <row r="28">
          <cell r="C28" t="str">
            <v xml:space="preserve">    в том числе:</v>
          </cell>
        </row>
        <row r="29">
          <cell r="C29" t="str">
            <v>договор № ___ от ____</v>
          </cell>
          <cell r="L29">
            <v>0</v>
          </cell>
          <cell r="M29">
            <v>0</v>
          </cell>
          <cell r="N29">
            <v>0</v>
          </cell>
          <cell r="O29">
            <v>0</v>
          </cell>
        </row>
        <row r="30">
          <cell r="C30" t="str">
            <v>договор № ___ от ____</v>
          </cell>
          <cell r="L30">
            <v>0</v>
          </cell>
          <cell r="M30">
            <v>0</v>
          </cell>
          <cell r="N30">
            <v>0</v>
          </cell>
          <cell r="O30">
            <v>0</v>
          </cell>
        </row>
        <row r="31">
          <cell r="C31" t="str">
            <v>Добавить строки</v>
          </cell>
        </row>
        <row r="33">
          <cell r="G33">
            <v>0</v>
          </cell>
          <cell r="H33">
            <v>0</v>
          </cell>
          <cell r="I33">
            <v>0</v>
          </cell>
          <cell r="J33">
            <v>0</v>
          </cell>
          <cell r="L33">
            <v>0</v>
          </cell>
          <cell r="M33">
            <v>0</v>
          </cell>
          <cell r="N33">
            <v>0</v>
          </cell>
          <cell r="O33">
            <v>0</v>
          </cell>
        </row>
        <row r="36">
          <cell r="B36" t="str">
            <v>Начальник ПЭО</v>
          </cell>
        </row>
      </sheetData>
      <sheetData sheetId="18">
        <row r="6">
          <cell r="C6" t="str">
            <v>Всего</v>
          </cell>
          <cell r="F6">
            <v>0</v>
          </cell>
          <cell r="G6">
            <v>0</v>
          </cell>
          <cell r="H6">
            <v>0</v>
          </cell>
          <cell r="I6">
            <v>0</v>
          </cell>
          <cell r="J6">
            <v>0</v>
          </cell>
          <cell r="K6">
            <v>0</v>
          </cell>
          <cell r="L6">
            <v>0</v>
          </cell>
          <cell r="M6">
            <v>0</v>
          </cell>
          <cell r="N6">
            <v>0</v>
          </cell>
        </row>
        <row r="7">
          <cell r="C7" t="str">
            <v xml:space="preserve">    в том числе:</v>
          </cell>
        </row>
        <row r="8">
          <cell r="C8" t="str">
            <v>договор № ___ от ____</v>
          </cell>
          <cell r="K8">
            <v>0</v>
          </cell>
          <cell r="L8">
            <v>0</v>
          </cell>
          <cell r="M8">
            <v>0</v>
          </cell>
          <cell r="N8">
            <v>0</v>
          </cell>
        </row>
        <row r="9">
          <cell r="C9" t="str">
            <v>договор № ___ от ____</v>
          </cell>
          <cell r="K9">
            <v>0</v>
          </cell>
          <cell r="L9">
            <v>0</v>
          </cell>
          <cell r="M9">
            <v>0</v>
          </cell>
          <cell r="N9">
            <v>0</v>
          </cell>
        </row>
        <row r="10">
          <cell r="C10" t="str">
            <v>Добавить строки</v>
          </cell>
        </row>
        <row r="11">
          <cell r="C11" t="str">
            <v>Всего</v>
          </cell>
          <cell r="F11">
            <v>0</v>
          </cell>
          <cell r="G11">
            <v>0</v>
          </cell>
          <cell r="H11">
            <v>0</v>
          </cell>
          <cell r="I11">
            <v>0</v>
          </cell>
          <cell r="J11">
            <v>0</v>
          </cell>
          <cell r="K11">
            <v>0</v>
          </cell>
          <cell r="L11">
            <v>0</v>
          </cell>
          <cell r="M11">
            <v>0</v>
          </cell>
          <cell r="N11">
            <v>0</v>
          </cell>
        </row>
        <row r="12">
          <cell r="C12" t="str">
            <v xml:space="preserve">    в том числе:</v>
          </cell>
        </row>
        <row r="13">
          <cell r="C13" t="str">
            <v>договор № ___ от ____</v>
          </cell>
          <cell r="K13">
            <v>0</v>
          </cell>
          <cell r="L13">
            <v>0</v>
          </cell>
          <cell r="M13">
            <v>0</v>
          </cell>
          <cell r="N13">
            <v>0</v>
          </cell>
        </row>
        <row r="14">
          <cell r="C14" t="str">
            <v>договор № ___ от ____</v>
          </cell>
          <cell r="K14">
            <v>0</v>
          </cell>
          <cell r="L14">
            <v>0</v>
          </cell>
          <cell r="M14">
            <v>0</v>
          </cell>
          <cell r="N14">
            <v>0</v>
          </cell>
        </row>
        <row r="15">
          <cell r="C15" t="str">
            <v>Добавить строки</v>
          </cell>
        </row>
        <row r="16">
          <cell r="C16" t="str">
            <v>Услуги по пожарной безопасности</v>
          </cell>
          <cell r="F16">
            <v>0</v>
          </cell>
          <cell r="G16">
            <v>0</v>
          </cell>
          <cell r="H16">
            <v>0</v>
          </cell>
          <cell r="I16">
            <v>0</v>
          </cell>
          <cell r="J16">
            <v>0</v>
          </cell>
          <cell r="K16">
            <v>0</v>
          </cell>
          <cell r="L16">
            <v>0</v>
          </cell>
          <cell r="M16">
            <v>0</v>
          </cell>
          <cell r="N16">
            <v>0</v>
          </cell>
        </row>
        <row r="17">
          <cell r="C17" t="str">
            <v xml:space="preserve">    в том числе:</v>
          </cell>
        </row>
        <row r="18">
          <cell r="C18" t="str">
            <v>договор № ___ от ____</v>
          </cell>
          <cell r="K18">
            <v>0</v>
          </cell>
          <cell r="L18">
            <v>0</v>
          </cell>
          <cell r="M18">
            <v>0</v>
          </cell>
          <cell r="N18">
            <v>0</v>
          </cell>
        </row>
        <row r="19">
          <cell r="C19" t="str">
            <v>договор № ___ от ____</v>
          </cell>
          <cell r="K19">
            <v>0</v>
          </cell>
          <cell r="L19">
            <v>0</v>
          </cell>
          <cell r="M19">
            <v>0</v>
          </cell>
          <cell r="N19">
            <v>0</v>
          </cell>
        </row>
        <row r="20">
          <cell r="C20" t="str">
            <v>Добавить строки</v>
          </cell>
        </row>
        <row r="21">
          <cell r="C21" t="str">
            <v>Всего</v>
          </cell>
          <cell r="F21">
            <v>0</v>
          </cell>
          <cell r="G21">
            <v>0</v>
          </cell>
          <cell r="H21">
            <v>0</v>
          </cell>
          <cell r="I21">
            <v>0</v>
          </cell>
          <cell r="J21">
            <v>0</v>
          </cell>
          <cell r="K21">
            <v>0</v>
          </cell>
          <cell r="L21">
            <v>0</v>
          </cell>
          <cell r="M21">
            <v>0</v>
          </cell>
          <cell r="N21">
            <v>0</v>
          </cell>
        </row>
        <row r="22">
          <cell r="C22" t="str">
            <v xml:space="preserve">    в том числе:</v>
          </cell>
        </row>
        <row r="23">
          <cell r="C23" t="str">
            <v>договор № ___ от ____</v>
          </cell>
          <cell r="K23">
            <v>0</v>
          </cell>
          <cell r="L23">
            <v>0</v>
          </cell>
          <cell r="M23">
            <v>0</v>
          </cell>
          <cell r="N23">
            <v>0</v>
          </cell>
        </row>
        <row r="24">
          <cell r="C24" t="str">
            <v>договор № ___ от ____</v>
          </cell>
          <cell r="K24">
            <v>0</v>
          </cell>
          <cell r="L24">
            <v>0</v>
          </cell>
          <cell r="M24">
            <v>0</v>
          </cell>
          <cell r="N24">
            <v>0</v>
          </cell>
        </row>
        <row r="25">
          <cell r="C25" t="str">
            <v>Добавить строки</v>
          </cell>
        </row>
        <row r="26">
          <cell r="C26" t="str">
            <v>Всего</v>
          </cell>
          <cell r="F26">
            <v>0</v>
          </cell>
          <cell r="G26">
            <v>0</v>
          </cell>
          <cell r="H26">
            <v>0</v>
          </cell>
          <cell r="I26">
            <v>0</v>
          </cell>
          <cell r="J26">
            <v>0</v>
          </cell>
          <cell r="K26">
            <v>0</v>
          </cell>
          <cell r="L26">
            <v>0</v>
          </cell>
          <cell r="M26">
            <v>0</v>
          </cell>
          <cell r="N26">
            <v>0</v>
          </cell>
        </row>
        <row r="27">
          <cell r="C27" t="str">
            <v xml:space="preserve">    в том числе:</v>
          </cell>
        </row>
        <row r="28">
          <cell r="C28" t="str">
            <v>договор № ___ от ____</v>
          </cell>
          <cell r="K28">
            <v>0</v>
          </cell>
          <cell r="L28">
            <v>0</v>
          </cell>
          <cell r="M28">
            <v>0</v>
          </cell>
          <cell r="N28">
            <v>0</v>
          </cell>
        </row>
        <row r="29">
          <cell r="C29" t="str">
            <v>договор № ___ от ____</v>
          </cell>
          <cell r="K29">
            <v>0</v>
          </cell>
          <cell r="L29">
            <v>0</v>
          </cell>
          <cell r="M29">
            <v>0</v>
          </cell>
          <cell r="N29">
            <v>0</v>
          </cell>
        </row>
        <row r="30">
          <cell r="C30" t="str">
            <v>Добавить строки</v>
          </cell>
        </row>
        <row r="31">
          <cell r="C31" t="str">
            <v>Всего</v>
          </cell>
          <cell r="F31">
            <v>0</v>
          </cell>
          <cell r="G31">
            <v>0</v>
          </cell>
          <cell r="H31">
            <v>0</v>
          </cell>
          <cell r="I31">
            <v>0</v>
          </cell>
          <cell r="J31">
            <v>0</v>
          </cell>
          <cell r="K31">
            <v>0</v>
          </cell>
          <cell r="L31">
            <v>0</v>
          </cell>
          <cell r="M31">
            <v>0</v>
          </cell>
          <cell r="N31">
            <v>0</v>
          </cell>
        </row>
        <row r="32">
          <cell r="C32" t="str">
            <v xml:space="preserve">    в том числе:</v>
          </cell>
        </row>
        <row r="33">
          <cell r="C33" t="str">
            <v>договор № ___ от ____</v>
          </cell>
          <cell r="K33">
            <v>0</v>
          </cell>
          <cell r="L33">
            <v>0</v>
          </cell>
          <cell r="M33">
            <v>0</v>
          </cell>
          <cell r="N33">
            <v>0</v>
          </cell>
        </row>
        <row r="34">
          <cell r="C34" t="str">
            <v>договор № ___ от ____</v>
          </cell>
          <cell r="K34">
            <v>0</v>
          </cell>
          <cell r="L34">
            <v>0</v>
          </cell>
          <cell r="M34">
            <v>0</v>
          </cell>
          <cell r="N34">
            <v>0</v>
          </cell>
        </row>
        <row r="35">
          <cell r="C35" t="str">
            <v>Добавить строки</v>
          </cell>
        </row>
        <row r="36">
          <cell r="C36" t="str">
            <v>Всего</v>
          </cell>
          <cell r="F36">
            <v>0</v>
          </cell>
          <cell r="G36">
            <v>0</v>
          </cell>
          <cell r="H36">
            <v>0</v>
          </cell>
          <cell r="I36">
            <v>0</v>
          </cell>
          <cell r="J36">
            <v>0</v>
          </cell>
          <cell r="K36">
            <v>0</v>
          </cell>
          <cell r="L36">
            <v>0</v>
          </cell>
          <cell r="M36">
            <v>0</v>
          </cell>
          <cell r="N36">
            <v>0</v>
          </cell>
        </row>
        <row r="37">
          <cell r="C37" t="str">
            <v>Всего</v>
          </cell>
          <cell r="F37">
            <v>0</v>
          </cell>
          <cell r="G37">
            <v>0</v>
          </cell>
          <cell r="H37">
            <v>0</v>
          </cell>
          <cell r="I37">
            <v>0</v>
          </cell>
          <cell r="J37">
            <v>0</v>
          </cell>
          <cell r="K37">
            <v>0</v>
          </cell>
          <cell r="L37">
            <v>0</v>
          </cell>
          <cell r="M37">
            <v>0</v>
          </cell>
          <cell r="N37">
            <v>0</v>
          </cell>
        </row>
        <row r="38">
          <cell r="C38" t="str">
            <v xml:space="preserve">    в том числе:</v>
          </cell>
        </row>
        <row r="39">
          <cell r="C39" t="str">
            <v>договор № ___ от ____</v>
          </cell>
          <cell r="K39">
            <v>0</v>
          </cell>
          <cell r="L39">
            <v>0</v>
          </cell>
          <cell r="M39">
            <v>0</v>
          </cell>
          <cell r="N39">
            <v>0</v>
          </cell>
        </row>
        <row r="40">
          <cell r="C40" t="str">
            <v>договор № ___ от ____</v>
          </cell>
          <cell r="K40">
            <v>0</v>
          </cell>
          <cell r="L40">
            <v>0</v>
          </cell>
          <cell r="M40">
            <v>0</v>
          </cell>
          <cell r="N40">
            <v>0</v>
          </cell>
        </row>
        <row r="41">
          <cell r="C41" t="str">
            <v>Добавить строки</v>
          </cell>
        </row>
        <row r="42">
          <cell r="C42" t="str">
            <v>Всего</v>
          </cell>
          <cell r="F42">
            <v>0</v>
          </cell>
          <cell r="G42">
            <v>0</v>
          </cell>
          <cell r="H42">
            <v>0</v>
          </cell>
          <cell r="I42">
            <v>0</v>
          </cell>
          <cell r="J42">
            <v>0</v>
          </cell>
          <cell r="K42">
            <v>0</v>
          </cell>
          <cell r="L42">
            <v>0</v>
          </cell>
          <cell r="M42">
            <v>0</v>
          </cell>
          <cell r="N42">
            <v>0</v>
          </cell>
        </row>
        <row r="43">
          <cell r="C43" t="str">
            <v xml:space="preserve">    в том числе:</v>
          </cell>
        </row>
        <row r="44">
          <cell r="C44" t="str">
            <v>договор № ___ от ____</v>
          </cell>
          <cell r="K44">
            <v>0</v>
          </cell>
          <cell r="L44">
            <v>0</v>
          </cell>
          <cell r="M44">
            <v>0</v>
          </cell>
          <cell r="N44">
            <v>0</v>
          </cell>
        </row>
        <row r="45">
          <cell r="C45" t="str">
            <v>договор № ___ от ____</v>
          </cell>
          <cell r="K45">
            <v>0</v>
          </cell>
          <cell r="L45">
            <v>0</v>
          </cell>
          <cell r="M45">
            <v>0</v>
          </cell>
          <cell r="N45">
            <v>0</v>
          </cell>
        </row>
        <row r="46">
          <cell r="C46" t="str">
            <v>Добавить строки</v>
          </cell>
        </row>
        <row r="47">
          <cell r="B47" t="str">
            <v>Услуги по профдезинфекции</v>
          </cell>
          <cell r="C47" t="str">
            <v>Всего</v>
          </cell>
          <cell r="F47">
            <v>0</v>
          </cell>
          <cell r="G47">
            <v>0</v>
          </cell>
          <cell r="H47">
            <v>0</v>
          </cell>
          <cell r="I47">
            <v>0</v>
          </cell>
          <cell r="J47">
            <v>0</v>
          </cell>
          <cell r="K47">
            <v>0</v>
          </cell>
          <cell r="L47">
            <v>0</v>
          </cell>
          <cell r="M47">
            <v>0</v>
          </cell>
          <cell r="N47">
            <v>0</v>
          </cell>
        </row>
        <row r="48">
          <cell r="C48" t="str">
            <v xml:space="preserve">    в том числе:</v>
          </cell>
        </row>
        <row r="49">
          <cell r="C49" t="str">
            <v>договор № ___ от ____</v>
          </cell>
          <cell r="K49">
            <v>0</v>
          </cell>
          <cell r="L49">
            <v>0</v>
          </cell>
          <cell r="M49">
            <v>0</v>
          </cell>
          <cell r="N49">
            <v>0</v>
          </cell>
        </row>
        <row r="50">
          <cell r="C50" t="str">
            <v>договор № ___ от ____</v>
          </cell>
          <cell r="K50">
            <v>0</v>
          </cell>
          <cell r="L50">
            <v>0</v>
          </cell>
          <cell r="M50">
            <v>0</v>
          </cell>
          <cell r="N50">
            <v>0</v>
          </cell>
        </row>
        <row r="51">
          <cell r="C51" t="str">
            <v>Добавить строки</v>
          </cell>
        </row>
        <row r="52">
          <cell r="B52" t="str">
            <v>Услуги по &lt;_____________&gt;</v>
          </cell>
          <cell r="C52" t="str">
            <v>Всего</v>
          </cell>
          <cell r="F52">
            <v>0</v>
          </cell>
          <cell r="G52">
            <v>0</v>
          </cell>
          <cell r="H52">
            <v>0</v>
          </cell>
          <cell r="I52">
            <v>0</v>
          </cell>
          <cell r="J52">
            <v>0</v>
          </cell>
          <cell r="K52">
            <v>0</v>
          </cell>
          <cell r="L52">
            <v>0</v>
          </cell>
          <cell r="M52">
            <v>0</v>
          </cell>
          <cell r="N52">
            <v>0</v>
          </cell>
        </row>
        <row r="53">
          <cell r="C53" t="str">
            <v xml:space="preserve">    в том числе:</v>
          </cell>
        </row>
        <row r="54">
          <cell r="C54" t="str">
            <v>договор № ___ от ____</v>
          </cell>
          <cell r="K54">
            <v>0</v>
          </cell>
          <cell r="L54">
            <v>0</v>
          </cell>
          <cell r="M54">
            <v>0</v>
          </cell>
          <cell r="N54">
            <v>0</v>
          </cell>
        </row>
        <row r="55">
          <cell r="C55" t="str">
            <v>договор № ___ от ____</v>
          </cell>
          <cell r="K55">
            <v>0</v>
          </cell>
          <cell r="L55">
            <v>0</v>
          </cell>
          <cell r="M55">
            <v>0</v>
          </cell>
          <cell r="N55">
            <v>0</v>
          </cell>
        </row>
        <row r="56">
          <cell r="C56" t="str">
            <v>Добавить строки</v>
          </cell>
        </row>
        <row r="58">
          <cell r="F58">
            <v>0</v>
          </cell>
          <cell r="G58">
            <v>0</v>
          </cell>
          <cell r="H58">
            <v>0</v>
          </cell>
          <cell r="I58">
            <v>0</v>
          </cell>
          <cell r="K58">
            <v>0</v>
          </cell>
          <cell r="L58">
            <v>0</v>
          </cell>
          <cell r="M58">
            <v>0</v>
          </cell>
          <cell r="N58">
            <v>0</v>
          </cell>
        </row>
        <row r="61">
          <cell r="B61" t="str">
            <v>Начальник ПЭО</v>
          </cell>
        </row>
      </sheetData>
      <sheetData sheetId="19">
        <row r="6">
          <cell r="J6">
            <v>0</v>
          </cell>
          <cell r="K6">
            <v>0</v>
          </cell>
          <cell r="L6">
            <v>0</v>
          </cell>
          <cell r="M6">
            <v>0</v>
          </cell>
        </row>
        <row r="7">
          <cell r="J7">
            <v>0</v>
          </cell>
          <cell r="K7">
            <v>0</v>
          </cell>
          <cell r="L7">
            <v>0</v>
          </cell>
          <cell r="M7">
            <v>0</v>
          </cell>
        </row>
        <row r="10">
          <cell r="E10">
            <v>0</v>
          </cell>
          <cell r="F10">
            <v>0</v>
          </cell>
          <cell r="G10">
            <v>0</v>
          </cell>
          <cell r="H10">
            <v>0</v>
          </cell>
          <cell r="J10">
            <v>0</v>
          </cell>
          <cell r="K10">
            <v>0</v>
          </cell>
          <cell r="L10">
            <v>0</v>
          </cell>
          <cell r="M10">
            <v>0</v>
          </cell>
        </row>
        <row r="11">
          <cell r="E11">
            <v>0</v>
          </cell>
          <cell r="F11">
            <v>0</v>
          </cell>
          <cell r="G11">
            <v>0</v>
          </cell>
          <cell r="H11">
            <v>0</v>
          </cell>
          <cell r="J11">
            <v>0</v>
          </cell>
          <cell r="K11">
            <v>0</v>
          </cell>
          <cell r="L11">
            <v>0</v>
          </cell>
          <cell r="M11">
            <v>0</v>
          </cell>
        </row>
        <row r="13">
          <cell r="B13" t="str">
            <v>договор № ___ от ____</v>
          </cell>
          <cell r="J13">
            <v>0</v>
          </cell>
          <cell r="K13">
            <v>0</v>
          </cell>
          <cell r="L13">
            <v>0</v>
          </cell>
          <cell r="M13">
            <v>0</v>
          </cell>
        </row>
        <row r="14">
          <cell r="B14" t="str">
            <v>площадь земли</v>
          </cell>
          <cell r="J14">
            <v>0</v>
          </cell>
          <cell r="K14">
            <v>0</v>
          </cell>
          <cell r="L14">
            <v>0</v>
          </cell>
          <cell r="M14">
            <v>0</v>
          </cell>
        </row>
        <row r="15">
          <cell r="B15" t="str">
            <v>договор № ___ от ____</v>
          </cell>
          <cell r="J15">
            <v>0</v>
          </cell>
          <cell r="K15">
            <v>0</v>
          </cell>
          <cell r="L15">
            <v>0</v>
          </cell>
          <cell r="M15">
            <v>0</v>
          </cell>
        </row>
        <row r="16">
          <cell r="B16" t="str">
            <v>площадь земли</v>
          </cell>
          <cell r="J16">
            <v>0</v>
          </cell>
          <cell r="K16">
            <v>0</v>
          </cell>
          <cell r="L16">
            <v>0</v>
          </cell>
          <cell r="M16">
            <v>0</v>
          </cell>
        </row>
        <row r="17">
          <cell r="B17" t="str">
            <v>договор № ___ от ____</v>
          </cell>
          <cell r="J17">
            <v>0</v>
          </cell>
          <cell r="K17">
            <v>0</v>
          </cell>
          <cell r="L17">
            <v>0</v>
          </cell>
          <cell r="M17">
            <v>0</v>
          </cell>
        </row>
        <row r="18">
          <cell r="B18" t="str">
            <v>площадь земли</v>
          </cell>
          <cell r="J18">
            <v>0</v>
          </cell>
          <cell r="K18">
            <v>0</v>
          </cell>
          <cell r="L18">
            <v>0</v>
          </cell>
          <cell r="M18">
            <v>0</v>
          </cell>
        </row>
        <row r="20">
          <cell r="E20">
            <v>0</v>
          </cell>
          <cell r="F20">
            <v>0</v>
          </cell>
          <cell r="G20">
            <v>0</v>
          </cell>
          <cell r="H20">
            <v>0</v>
          </cell>
          <cell r="J20">
            <v>0</v>
          </cell>
          <cell r="K20">
            <v>0</v>
          </cell>
          <cell r="L20">
            <v>0</v>
          </cell>
          <cell r="M20">
            <v>0</v>
          </cell>
        </row>
        <row r="23">
          <cell r="B23" t="str">
            <v>Начальник ПЭО</v>
          </cell>
        </row>
      </sheetData>
      <sheetData sheetId="20">
        <row r="6">
          <cell r="G6">
            <v>948.05899999999997</v>
          </cell>
          <cell r="H6">
            <v>0</v>
          </cell>
          <cell r="I6">
            <v>0</v>
          </cell>
          <cell r="J6">
            <v>0</v>
          </cell>
          <cell r="K6">
            <v>0</v>
          </cell>
          <cell r="L6">
            <v>0</v>
          </cell>
          <cell r="M6">
            <v>0</v>
          </cell>
          <cell r="N6">
            <v>0</v>
          </cell>
          <cell r="O6">
            <v>0</v>
          </cell>
        </row>
        <row r="7">
          <cell r="G7">
            <v>1224.4349999999999</v>
          </cell>
          <cell r="H7">
            <v>0</v>
          </cell>
          <cell r="I7">
            <v>0</v>
          </cell>
          <cell r="J7">
            <v>0</v>
          </cell>
          <cell r="K7">
            <v>0</v>
          </cell>
          <cell r="L7">
            <v>0</v>
          </cell>
          <cell r="M7">
            <v>0</v>
          </cell>
          <cell r="N7">
            <v>0</v>
          </cell>
          <cell r="O7">
            <v>0</v>
          </cell>
        </row>
        <row r="8">
          <cell r="G8">
            <v>0</v>
          </cell>
          <cell r="H8">
            <v>0</v>
          </cell>
          <cell r="I8">
            <v>0</v>
          </cell>
          <cell r="J8">
            <v>0</v>
          </cell>
          <cell r="K8">
            <v>0</v>
          </cell>
          <cell r="L8">
            <v>0</v>
          </cell>
          <cell r="M8">
            <v>0</v>
          </cell>
          <cell r="N8">
            <v>0</v>
          </cell>
          <cell r="O8">
            <v>0</v>
          </cell>
        </row>
        <row r="9">
          <cell r="G9">
            <v>0</v>
          </cell>
          <cell r="H9">
            <v>0</v>
          </cell>
          <cell r="I9">
            <v>0</v>
          </cell>
          <cell r="J9">
            <v>0</v>
          </cell>
          <cell r="K9">
            <v>0</v>
          </cell>
          <cell r="L9">
            <v>0</v>
          </cell>
          <cell r="M9">
            <v>0</v>
          </cell>
          <cell r="N9">
            <v>0</v>
          </cell>
          <cell r="O9">
            <v>0</v>
          </cell>
        </row>
        <row r="10">
          <cell r="G10">
            <v>0</v>
          </cell>
          <cell r="H10">
            <v>0</v>
          </cell>
          <cell r="I10">
            <v>0</v>
          </cell>
          <cell r="J10">
            <v>0</v>
          </cell>
          <cell r="K10">
            <v>0</v>
          </cell>
          <cell r="L10">
            <v>0</v>
          </cell>
          <cell r="M10">
            <v>0</v>
          </cell>
          <cell r="N10">
            <v>0</v>
          </cell>
          <cell r="O10">
            <v>0</v>
          </cell>
        </row>
        <row r="11">
          <cell r="G11">
            <v>0</v>
          </cell>
          <cell r="H11">
            <v>0</v>
          </cell>
          <cell r="I11">
            <v>0</v>
          </cell>
          <cell r="J11">
            <v>0</v>
          </cell>
          <cell r="K11">
            <v>0</v>
          </cell>
          <cell r="L11">
            <v>0</v>
          </cell>
          <cell r="M11">
            <v>0</v>
          </cell>
          <cell r="N11">
            <v>0</v>
          </cell>
          <cell r="O11">
            <v>0</v>
          </cell>
        </row>
        <row r="12">
          <cell r="G12">
            <v>0</v>
          </cell>
          <cell r="H12">
            <v>0</v>
          </cell>
          <cell r="I12">
            <v>0</v>
          </cell>
          <cell r="J12">
            <v>0</v>
          </cell>
          <cell r="K12">
            <v>0</v>
          </cell>
          <cell r="L12">
            <v>0</v>
          </cell>
          <cell r="M12">
            <v>0</v>
          </cell>
          <cell r="N12">
            <v>0</v>
          </cell>
          <cell r="O12">
            <v>0</v>
          </cell>
        </row>
        <row r="13">
          <cell r="G13">
            <v>0</v>
          </cell>
          <cell r="H13">
            <v>0</v>
          </cell>
          <cell r="I13">
            <v>0</v>
          </cell>
          <cell r="J13">
            <v>0</v>
          </cell>
          <cell r="K13">
            <v>0</v>
          </cell>
          <cell r="L13">
            <v>0</v>
          </cell>
          <cell r="M13">
            <v>0</v>
          </cell>
          <cell r="N13">
            <v>0</v>
          </cell>
          <cell r="O13">
            <v>0</v>
          </cell>
        </row>
        <row r="14">
          <cell r="G14">
            <v>0</v>
          </cell>
          <cell r="H14">
            <v>0</v>
          </cell>
          <cell r="I14">
            <v>0</v>
          </cell>
          <cell r="J14">
            <v>0</v>
          </cell>
          <cell r="K14">
            <v>0</v>
          </cell>
          <cell r="L14">
            <v>0</v>
          </cell>
          <cell r="M14">
            <v>0</v>
          </cell>
          <cell r="N14">
            <v>0</v>
          </cell>
          <cell r="O14">
            <v>0</v>
          </cell>
        </row>
        <row r="15">
          <cell r="G15">
            <v>0</v>
          </cell>
          <cell r="H15">
            <v>0</v>
          </cell>
          <cell r="I15">
            <v>0</v>
          </cell>
          <cell r="J15">
            <v>0</v>
          </cell>
          <cell r="K15">
            <v>0</v>
          </cell>
          <cell r="L15">
            <v>0</v>
          </cell>
          <cell r="M15">
            <v>0</v>
          </cell>
          <cell r="N15">
            <v>0</v>
          </cell>
          <cell r="O15">
            <v>0</v>
          </cell>
        </row>
        <row r="16">
          <cell r="C16" t="str">
            <v>Станция-1</v>
          </cell>
          <cell r="G16">
            <v>948.05899999999997</v>
          </cell>
          <cell r="H16">
            <v>0</v>
          </cell>
          <cell r="I16">
            <v>0</v>
          </cell>
          <cell r="J16">
            <v>0</v>
          </cell>
          <cell r="K16">
            <v>0</v>
          </cell>
          <cell r="L16">
            <v>0</v>
          </cell>
          <cell r="M16">
            <v>0</v>
          </cell>
          <cell r="N16">
            <v>0</v>
          </cell>
          <cell r="O16">
            <v>0</v>
          </cell>
        </row>
        <row r="17">
          <cell r="G17">
            <v>1224.4349999999999</v>
          </cell>
          <cell r="H17">
            <v>0</v>
          </cell>
          <cell r="I17">
            <v>0</v>
          </cell>
          <cell r="J17">
            <v>0</v>
          </cell>
          <cell r="K17">
            <v>0</v>
          </cell>
          <cell r="L17">
            <v>0</v>
          </cell>
          <cell r="M17">
            <v>0</v>
          </cell>
          <cell r="N17">
            <v>0</v>
          </cell>
          <cell r="O17">
            <v>0</v>
          </cell>
        </row>
        <row r="18">
          <cell r="G18">
            <v>0</v>
          </cell>
          <cell r="H18">
            <v>0</v>
          </cell>
          <cell r="I18">
            <v>0</v>
          </cell>
          <cell r="J18">
            <v>0</v>
          </cell>
          <cell r="K18">
            <v>0</v>
          </cell>
          <cell r="L18">
            <v>0</v>
          </cell>
          <cell r="M18">
            <v>0</v>
          </cell>
          <cell r="N18">
            <v>0</v>
          </cell>
          <cell r="O18">
            <v>0</v>
          </cell>
        </row>
        <row r="19">
          <cell r="G19">
            <v>0</v>
          </cell>
          <cell r="H19">
            <v>0</v>
          </cell>
          <cell r="I19">
            <v>0</v>
          </cell>
          <cell r="J19">
            <v>0</v>
          </cell>
          <cell r="K19">
            <v>0</v>
          </cell>
          <cell r="L19">
            <v>0</v>
          </cell>
          <cell r="M19">
            <v>0</v>
          </cell>
          <cell r="N19">
            <v>0</v>
          </cell>
          <cell r="O19">
            <v>0</v>
          </cell>
        </row>
        <row r="20">
          <cell r="L20">
            <v>0</v>
          </cell>
          <cell r="M20">
            <v>0</v>
          </cell>
          <cell r="N20">
            <v>0</v>
          </cell>
          <cell r="O20">
            <v>0</v>
          </cell>
        </row>
        <row r="21">
          <cell r="L21">
            <v>0</v>
          </cell>
          <cell r="M21">
            <v>0</v>
          </cell>
          <cell r="N21">
            <v>0</v>
          </cell>
          <cell r="O21">
            <v>0</v>
          </cell>
        </row>
        <row r="22">
          <cell r="G22">
            <v>0</v>
          </cell>
          <cell r="H22">
            <v>0</v>
          </cell>
          <cell r="I22">
            <v>0</v>
          </cell>
          <cell r="J22">
            <v>0</v>
          </cell>
          <cell r="K22">
            <v>0</v>
          </cell>
          <cell r="L22">
            <v>0</v>
          </cell>
          <cell r="M22">
            <v>0</v>
          </cell>
          <cell r="N22">
            <v>0</v>
          </cell>
          <cell r="O22">
            <v>0</v>
          </cell>
        </row>
        <row r="23">
          <cell r="L23">
            <v>0</v>
          </cell>
          <cell r="M23">
            <v>0</v>
          </cell>
          <cell r="N23">
            <v>0</v>
          </cell>
          <cell r="O23">
            <v>0</v>
          </cell>
        </row>
        <row r="24">
          <cell r="L24">
            <v>0</v>
          </cell>
          <cell r="M24">
            <v>0</v>
          </cell>
          <cell r="N24">
            <v>0</v>
          </cell>
          <cell r="O24">
            <v>0</v>
          </cell>
        </row>
        <row r="25">
          <cell r="G25">
            <v>0</v>
          </cell>
          <cell r="H25">
            <v>0</v>
          </cell>
          <cell r="I25">
            <v>0</v>
          </cell>
          <cell r="J25">
            <v>0</v>
          </cell>
          <cell r="K25">
            <v>0</v>
          </cell>
          <cell r="L25">
            <v>0</v>
          </cell>
          <cell r="M25">
            <v>0</v>
          </cell>
          <cell r="N25">
            <v>0</v>
          </cell>
          <cell r="O25">
            <v>0</v>
          </cell>
        </row>
        <row r="29">
          <cell r="C29" t="str">
            <v>Начальник ПЭО</v>
          </cell>
        </row>
      </sheetData>
      <sheetData sheetId="21">
        <row r="7">
          <cell r="B7" t="str">
            <v>&lt;Налог 1&gt;</v>
          </cell>
          <cell r="E7">
            <v>0</v>
          </cell>
          <cell r="F7">
            <v>0</v>
          </cell>
          <cell r="G7">
            <v>0</v>
          </cell>
          <cell r="H7">
            <v>0</v>
          </cell>
          <cell r="I7">
            <v>0</v>
          </cell>
          <cell r="J7">
            <v>0</v>
          </cell>
          <cell r="K7">
            <v>0</v>
          </cell>
          <cell r="L7">
            <v>0</v>
          </cell>
          <cell r="M7">
            <v>0</v>
          </cell>
        </row>
        <row r="8">
          <cell r="B8" t="str">
            <v>налогооблагаемая база</v>
          </cell>
          <cell r="J8">
            <v>0</v>
          </cell>
          <cell r="K8">
            <v>0</v>
          </cell>
          <cell r="L8">
            <v>0</v>
          </cell>
          <cell r="M8">
            <v>0</v>
          </cell>
        </row>
        <row r="9">
          <cell r="B9" t="str">
            <v>ставка налога</v>
          </cell>
          <cell r="J9">
            <v>0</v>
          </cell>
          <cell r="K9">
            <v>0</v>
          </cell>
          <cell r="L9">
            <v>0</v>
          </cell>
          <cell r="M9">
            <v>0</v>
          </cell>
        </row>
        <row r="10">
          <cell r="B10" t="str">
            <v>&lt;Налог 2&gt;</v>
          </cell>
          <cell r="E10">
            <v>0</v>
          </cell>
          <cell r="F10">
            <v>0</v>
          </cell>
          <cell r="G10">
            <v>0</v>
          </cell>
          <cell r="H10">
            <v>0</v>
          </cell>
          <cell r="I10">
            <v>0</v>
          </cell>
          <cell r="J10">
            <v>0</v>
          </cell>
          <cell r="K10">
            <v>0</v>
          </cell>
          <cell r="L10">
            <v>0</v>
          </cell>
          <cell r="M10">
            <v>0</v>
          </cell>
        </row>
        <row r="11">
          <cell r="B11" t="str">
            <v>налогооблагаемая база</v>
          </cell>
          <cell r="J11">
            <v>0</v>
          </cell>
          <cell r="K11">
            <v>0</v>
          </cell>
          <cell r="L11">
            <v>0</v>
          </cell>
          <cell r="M11">
            <v>0</v>
          </cell>
        </row>
        <row r="12">
          <cell r="B12" t="str">
            <v>ставка налога</v>
          </cell>
          <cell r="J12">
            <v>0</v>
          </cell>
          <cell r="K12">
            <v>0</v>
          </cell>
          <cell r="L12">
            <v>0</v>
          </cell>
          <cell r="M12">
            <v>0</v>
          </cell>
        </row>
        <row r="13">
          <cell r="B13" t="str">
            <v>&lt;Налог 3&gt;</v>
          </cell>
          <cell r="E13">
            <v>0</v>
          </cell>
          <cell r="F13">
            <v>0</v>
          </cell>
          <cell r="G13">
            <v>0</v>
          </cell>
          <cell r="H13">
            <v>0</v>
          </cell>
          <cell r="I13">
            <v>0</v>
          </cell>
          <cell r="J13">
            <v>0</v>
          </cell>
          <cell r="K13">
            <v>0</v>
          </cell>
          <cell r="L13">
            <v>0</v>
          </cell>
          <cell r="M13">
            <v>0</v>
          </cell>
        </row>
        <row r="14">
          <cell r="B14" t="str">
            <v>налогооблагаемая база</v>
          </cell>
          <cell r="J14">
            <v>0</v>
          </cell>
          <cell r="K14">
            <v>0</v>
          </cell>
          <cell r="L14">
            <v>0</v>
          </cell>
          <cell r="M14">
            <v>0</v>
          </cell>
        </row>
        <row r="15">
          <cell r="B15" t="str">
            <v>ставка налога</v>
          </cell>
          <cell r="J15">
            <v>0</v>
          </cell>
          <cell r="K15">
            <v>0</v>
          </cell>
          <cell r="L15">
            <v>0</v>
          </cell>
          <cell r="M15">
            <v>0</v>
          </cell>
        </row>
        <row r="16">
          <cell r="B16" t="str">
            <v>&lt;Налог 4&gt;</v>
          </cell>
          <cell r="E16">
            <v>0</v>
          </cell>
          <cell r="F16">
            <v>0</v>
          </cell>
          <cell r="G16">
            <v>0</v>
          </cell>
          <cell r="H16">
            <v>0</v>
          </cell>
          <cell r="I16">
            <v>0</v>
          </cell>
          <cell r="J16">
            <v>0</v>
          </cell>
          <cell r="K16">
            <v>0</v>
          </cell>
          <cell r="L16">
            <v>0</v>
          </cell>
          <cell r="M16">
            <v>0</v>
          </cell>
        </row>
        <row r="17">
          <cell r="B17" t="str">
            <v>налогооблагаемая база</v>
          </cell>
          <cell r="J17">
            <v>0</v>
          </cell>
          <cell r="K17">
            <v>0</v>
          </cell>
          <cell r="L17">
            <v>0</v>
          </cell>
          <cell r="M17">
            <v>0</v>
          </cell>
        </row>
        <row r="18">
          <cell r="B18" t="str">
            <v>ставка налога</v>
          </cell>
          <cell r="J18">
            <v>0</v>
          </cell>
          <cell r="K18">
            <v>0</v>
          </cell>
          <cell r="L18">
            <v>0</v>
          </cell>
          <cell r="M18">
            <v>0</v>
          </cell>
        </row>
        <row r="20">
          <cell r="E20">
            <v>0</v>
          </cell>
          <cell r="F20">
            <v>0</v>
          </cell>
          <cell r="G20">
            <v>0</v>
          </cell>
          <cell r="H20">
            <v>0</v>
          </cell>
          <cell r="J20">
            <v>0</v>
          </cell>
          <cell r="K20">
            <v>0</v>
          </cell>
          <cell r="L20">
            <v>0</v>
          </cell>
          <cell r="M20">
            <v>0</v>
          </cell>
        </row>
        <row r="23">
          <cell r="B23" t="str">
            <v>Начальник ПЭО</v>
          </cell>
        </row>
      </sheetData>
      <sheetData sheetId="22">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3">
        <row r="6">
          <cell r="A6" t="str">
            <v>1.</v>
          </cell>
          <cell r="H6">
            <v>0</v>
          </cell>
          <cell r="I6">
            <v>0</v>
          </cell>
          <cell r="J6">
            <v>0</v>
          </cell>
          <cell r="K6">
            <v>0</v>
          </cell>
          <cell r="M6">
            <v>0</v>
          </cell>
          <cell r="N6">
            <v>0</v>
          </cell>
          <cell r="O6">
            <v>0</v>
          </cell>
          <cell r="P6">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0</v>
          </cell>
          <cell r="N13">
            <v>0</v>
          </cell>
          <cell r="O13">
            <v>0</v>
          </cell>
          <cell r="P13">
            <v>0</v>
          </cell>
        </row>
        <row r="15">
          <cell r="H15">
            <v>0</v>
          </cell>
          <cell r="I15">
            <v>0</v>
          </cell>
          <cell r="J15">
            <v>0</v>
          </cell>
          <cell r="K15">
            <v>0</v>
          </cell>
          <cell r="L15">
            <v>0</v>
          </cell>
          <cell r="M15">
            <v>0</v>
          </cell>
          <cell r="N15">
            <v>0</v>
          </cell>
          <cell r="O15">
            <v>0</v>
          </cell>
          <cell r="P15">
            <v>0</v>
          </cell>
        </row>
        <row r="17">
          <cell r="M17">
            <v>0</v>
          </cell>
          <cell r="N17">
            <v>0</v>
          </cell>
          <cell r="O17">
            <v>0</v>
          </cell>
          <cell r="P17">
            <v>0</v>
          </cell>
        </row>
        <row r="18">
          <cell r="M18">
            <v>0</v>
          </cell>
          <cell r="N18">
            <v>0</v>
          </cell>
          <cell r="O18">
            <v>0</v>
          </cell>
          <cell r="P18">
            <v>0</v>
          </cell>
        </row>
        <row r="19">
          <cell r="M19">
            <v>0</v>
          </cell>
          <cell r="N19">
            <v>0</v>
          </cell>
          <cell r="O19">
            <v>0</v>
          </cell>
          <cell r="P19">
            <v>0</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4">
          <cell r="H24">
            <v>0</v>
          </cell>
          <cell r="I24">
            <v>0</v>
          </cell>
          <cell r="J24">
            <v>0</v>
          </cell>
          <cell r="K24">
            <v>0</v>
          </cell>
          <cell r="L24">
            <v>0</v>
          </cell>
          <cell r="M24">
            <v>0</v>
          </cell>
          <cell r="N24">
            <v>0</v>
          </cell>
          <cell r="O24">
            <v>0</v>
          </cell>
          <cell r="P24">
            <v>0</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0</v>
          </cell>
          <cell r="N31">
            <v>0</v>
          </cell>
          <cell r="O31">
            <v>0</v>
          </cell>
          <cell r="P31">
            <v>0</v>
          </cell>
        </row>
        <row r="35">
          <cell r="H35">
            <v>0</v>
          </cell>
          <cell r="I35">
            <v>0</v>
          </cell>
          <cell r="J35">
            <v>0</v>
          </cell>
          <cell r="K35">
            <v>0</v>
          </cell>
          <cell r="M35">
            <v>0</v>
          </cell>
          <cell r="N35">
            <v>0</v>
          </cell>
          <cell r="O35">
            <v>0</v>
          </cell>
          <cell r="P35">
            <v>0</v>
          </cell>
        </row>
      </sheetData>
      <sheetData sheetId="24">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I17">
            <v>0</v>
          </cell>
          <cell r="J17">
            <v>0</v>
          </cell>
          <cell r="K17">
            <v>0</v>
          </cell>
          <cell r="L17">
            <v>0</v>
          </cell>
        </row>
      </sheetData>
      <sheetData sheetId="25">
        <row r="5">
          <cell r="D5" t="str">
            <v>Город 1</v>
          </cell>
          <cell r="E5" t="str">
            <v>Город 2</v>
          </cell>
          <cell r="F5" t="str">
            <v>Город 3</v>
          </cell>
        </row>
        <row r="6">
          <cell r="A6" t="str">
            <v>1.</v>
          </cell>
          <cell r="B6" t="str">
            <v>Количество командированных</v>
          </cell>
          <cell r="C6" t="str">
            <v>чел.</v>
          </cell>
          <cell r="H6">
            <v>0</v>
          </cell>
        </row>
        <row r="7">
          <cell r="A7" t="str">
            <v>2.</v>
          </cell>
          <cell r="B7" t="str">
            <v>Количество человеко-дней</v>
          </cell>
          <cell r="C7" t="str">
            <v>чел-дн.</v>
          </cell>
          <cell r="H7">
            <v>0</v>
          </cell>
        </row>
        <row r="8">
          <cell r="D8">
            <v>0</v>
          </cell>
          <cell r="E8">
            <v>0</v>
          </cell>
          <cell r="F8">
            <v>0</v>
          </cell>
        </row>
        <row r="9">
          <cell r="B9" t="str">
            <v xml:space="preserve"> - стоимость проезда в 1 сторону</v>
          </cell>
          <cell r="C9" t="str">
            <v>руб.</v>
          </cell>
        </row>
        <row r="11">
          <cell r="B11" t="str">
            <v xml:space="preserve"> - стоимость 1 суток найма жилого помещения</v>
          </cell>
          <cell r="C11" t="str">
            <v>руб.</v>
          </cell>
        </row>
        <row r="12">
          <cell r="D12">
            <v>0</v>
          </cell>
          <cell r="E12">
            <v>0</v>
          </cell>
          <cell r="F12">
            <v>0</v>
          </cell>
        </row>
        <row r="13">
          <cell r="B13" t="str">
            <v xml:space="preserve"> - размер суточных</v>
          </cell>
          <cell r="C13" t="str">
            <v>руб.</v>
          </cell>
        </row>
        <row r="15">
          <cell r="B15" t="str">
            <v>Расходы на &lt;_______________&gt;</v>
          </cell>
          <cell r="H15">
            <v>0</v>
          </cell>
        </row>
        <row r="16">
          <cell r="B16" t="str">
            <v>Расходы на &lt;_______________&gt;</v>
          </cell>
          <cell r="H16">
            <v>0</v>
          </cell>
        </row>
        <row r="17">
          <cell r="B17" t="str">
            <v>Расходы на &lt;_______________&gt;</v>
          </cell>
          <cell r="H17">
            <v>0</v>
          </cell>
        </row>
        <row r="19">
          <cell r="D19">
            <v>0</v>
          </cell>
          <cell r="E19">
            <v>0</v>
          </cell>
          <cell r="F19">
            <v>0</v>
          </cell>
        </row>
        <row r="21">
          <cell r="A21" t="str">
            <v>1.</v>
          </cell>
          <cell r="B21" t="str">
            <v>Количество командированных</v>
          </cell>
          <cell r="C21" t="str">
            <v>чел.</v>
          </cell>
          <cell r="H21">
            <v>0</v>
          </cell>
        </row>
        <row r="22">
          <cell r="A22" t="str">
            <v>2.</v>
          </cell>
          <cell r="B22" t="str">
            <v>Количество человеко-дней</v>
          </cell>
          <cell r="C22" t="str">
            <v>чел-дн.</v>
          </cell>
          <cell r="H22">
            <v>0</v>
          </cell>
        </row>
        <row r="23">
          <cell r="D23">
            <v>0</v>
          </cell>
          <cell r="E23">
            <v>0</v>
          </cell>
          <cell r="F23">
            <v>0</v>
          </cell>
        </row>
        <row r="24">
          <cell r="B24" t="str">
            <v xml:space="preserve"> - стоимость проезда в 1 сторону</v>
          </cell>
          <cell r="C24" t="str">
            <v>руб.</v>
          </cell>
        </row>
        <row r="26">
          <cell r="B26" t="str">
            <v xml:space="preserve"> - стоимость 1 суток найма жилого помещения</v>
          </cell>
          <cell r="C26" t="str">
            <v>руб.</v>
          </cell>
        </row>
        <row r="27">
          <cell r="D27">
            <v>0</v>
          </cell>
          <cell r="E27">
            <v>0</v>
          </cell>
          <cell r="F27">
            <v>0</v>
          </cell>
        </row>
        <row r="28">
          <cell r="B28" t="str">
            <v xml:space="preserve"> - размер суточных</v>
          </cell>
          <cell r="C28" t="str">
            <v>руб.</v>
          </cell>
        </row>
        <row r="30">
          <cell r="B30" t="str">
            <v>Расходы на &lt;_______________&gt;</v>
          </cell>
          <cell r="H30">
            <v>0</v>
          </cell>
        </row>
        <row r="31">
          <cell r="B31" t="str">
            <v>Расходы на &lt;_______________&gt;</v>
          </cell>
          <cell r="H31">
            <v>0</v>
          </cell>
        </row>
        <row r="32">
          <cell r="B32" t="str">
            <v>Расходы на &lt;_______________&gt;</v>
          </cell>
          <cell r="H32">
            <v>0</v>
          </cell>
        </row>
        <row r="34">
          <cell r="D34">
            <v>0</v>
          </cell>
          <cell r="E34">
            <v>0</v>
          </cell>
          <cell r="F34">
            <v>0</v>
          </cell>
        </row>
      </sheetData>
      <sheetData sheetId="26">
        <row r="6">
          <cell r="B6" t="str">
            <v>страхование имущества</v>
          </cell>
          <cell r="C6" t="str">
            <v>Всего</v>
          </cell>
          <cell r="G6">
            <v>0</v>
          </cell>
          <cell r="H6">
            <v>0</v>
          </cell>
          <cell r="I6">
            <v>0</v>
          </cell>
          <cell r="J6">
            <v>0</v>
          </cell>
          <cell r="K6">
            <v>0</v>
          </cell>
          <cell r="L6">
            <v>0</v>
          </cell>
          <cell r="M6">
            <v>0</v>
          </cell>
          <cell r="N6">
            <v>0</v>
          </cell>
          <cell r="O6">
            <v>0</v>
          </cell>
        </row>
        <row r="7">
          <cell r="C7" t="str">
            <v xml:space="preserve">    в том числе:</v>
          </cell>
        </row>
        <row r="8">
          <cell r="C8" t="str">
            <v>договор № ___ от ____</v>
          </cell>
          <cell r="L8">
            <v>0</v>
          </cell>
          <cell r="M8">
            <v>0</v>
          </cell>
          <cell r="N8">
            <v>0</v>
          </cell>
          <cell r="O8">
            <v>0</v>
          </cell>
        </row>
        <row r="9">
          <cell r="C9" t="str">
            <v>договор № ___ от ____</v>
          </cell>
          <cell r="L9">
            <v>0</v>
          </cell>
          <cell r="M9">
            <v>0</v>
          </cell>
          <cell r="N9">
            <v>0</v>
          </cell>
          <cell r="O9">
            <v>0</v>
          </cell>
        </row>
        <row r="10">
          <cell r="C10" t="str">
            <v>договор № ___ от ____</v>
          </cell>
          <cell r="L10">
            <v>0</v>
          </cell>
          <cell r="M10">
            <v>0</v>
          </cell>
          <cell r="N10">
            <v>0</v>
          </cell>
          <cell r="O10">
            <v>0</v>
          </cell>
        </row>
        <row r="11">
          <cell r="C11" t="str">
            <v>Добавить строки</v>
          </cell>
        </row>
        <row r="12">
          <cell r="B12" t="str">
            <v>страхование ответственности опасных произв.объектов</v>
          </cell>
          <cell r="C12" t="str">
            <v>Всего</v>
          </cell>
          <cell r="G12">
            <v>0</v>
          </cell>
          <cell r="H12">
            <v>0</v>
          </cell>
          <cell r="I12">
            <v>0</v>
          </cell>
          <cell r="J12">
            <v>0</v>
          </cell>
          <cell r="K12">
            <v>0</v>
          </cell>
          <cell r="L12">
            <v>0</v>
          </cell>
          <cell r="M12">
            <v>0</v>
          </cell>
          <cell r="N12">
            <v>0</v>
          </cell>
          <cell r="O12">
            <v>0</v>
          </cell>
        </row>
        <row r="13">
          <cell r="C13" t="str">
            <v xml:space="preserve">    в том числе:</v>
          </cell>
        </row>
        <row r="14">
          <cell r="C14" t="str">
            <v>договор № ___ от ____</v>
          </cell>
          <cell r="L14">
            <v>0</v>
          </cell>
          <cell r="M14">
            <v>0</v>
          </cell>
          <cell r="N14">
            <v>0</v>
          </cell>
          <cell r="O14">
            <v>0</v>
          </cell>
        </row>
        <row r="15">
          <cell r="C15" t="str">
            <v>договор № ___ от ____</v>
          </cell>
          <cell r="L15">
            <v>0</v>
          </cell>
          <cell r="M15">
            <v>0</v>
          </cell>
          <cell r="N15">
            <v>0</v>
          </cell>
          <cell r="O15">
            <v>0</v>
          </cell>
        </row>
        <row r="16">
          <cell r="C16" t="str">
            <v>договор № ___ от ____</v>
          </cell>
          <cell r="L16">
            <v>0</v>
          </cell>
          <cell r="M16">
            <v>0</v>
          </cell>
          <cell r="N16">
            <v>0</v>
          </cell>
          <cell r="O16">
            <v>0</v>
          </cell>
        </row>
        <row r="17">
          <cell r="C17" t="str">
            <v>Добавить строки</v>
          </cell>
        </row>
        <row r="18">
          <cell r="B18" t="str">
            <v>страхование ответственности гидротехн.сооружений</v>
          </cell>
          <cell r="C18" t="str">
            <v>Всего</v>
          </cell>
          <cell r="G18">
            <v>0</v>
          </cell>
          <cell r="H18">
            <v>0</v>
          </cell>
          <cell r="I18">
            <v>0</v>
          </cell>
          <cell r="J18">
            <v>0</v>
          </cell>
          <cell r="K18">
            <v>0</v>
          </cell>
          <cell r="L18">
            <v>0</v>
          </cell>
          <cell r="M18">
            <v>0</v>
          </cell>
          <cell r="N18">
            <v>0</v>
          </cell>
          <cell r="O18">
            <v>0</v>
          </cell>
        </row>
        <row r="19">
          <cell r="C19" t="str">
            <v xml:space="preserve">    в том числе:</v>
          </cell>
        </row>
        <row r="20">
          <cell r="C20" t="str">
            <v>договор № ___ от ____</v>
          </cell>
          <cell r="L20">
            <v>0</v>
          </cell>
          <cell r="M20">
            <v>0</v>
          </cell>
          <cell r="N20">
            <v>0</v>
          </cell>
          <cell r="O20">
            <v>0</v>
          </cell>
        </row>
        <row r="21">
          <cell r="C21" t="str">
            <v>договор № ___ от ____</v>
          </cell>
          <cell r="L21">
            <v>0</v>
          </cell>
          <cell r="M21">
            <v>0</v>
          </cell>
          <cell r="N21">
            <v>0</v>
          </cell>
          <cell r="O21">
            <v>0</v>
          </cell>
        </row>
        <row r="22">
          <cell r="C22" t="str">
            <v>договор № ___ от ____</v>
          </cell>
          <cell r="L22">
            <v>0</v>
          </cell>
          <cell r="M22">
            <v>0</v>
          </cell>
          <cell r="N22">
            <v>0</v>
          </cell>
          <cell r="O22">
            <v>0</v>
          </cell>
        </row>
        <row r="23">
          <cell r="C23" t="str">
            <v>Добавить строки</v>
          </cell>
        </row>
        <row r="24">
          <cell r="B24" t="str">
            <v xml:space="preserve">страхование ГО владельцев АТС </v>
          </cell>
          <cell r="C24" t="str">
            <v>Всего</v>
          </cell>
          <cell r="G24">
            <v>0</v>
          </cell>
          <cell r="H24">
            <v>0</v>
          </cell>
          <cell r="I24">
            <v>0</v>
          </cell>
          <cell r="J24">
            <v>0</v>
          </cell>
          <cell r="K24">
            <v>0</v>
          </cell>
          <cell r="L24">
            <v>0</v>
          </cell>
          <cell r="M24">
            <v>0</v>
          </cell>
          <cell r="N24">
            <v>0</v>
          </cell>
          <cell r="O24">
            <v>0</v>
          </cell>
        </row>
        <row r="25">
          <cell r="C25" t="str">
            <v xml:space="preserve">    в том числе:</v>
          </cell>
        </row>
        <row r="26">
          <cell r="C26" t="str">
            <v>договор № ___ от ____</v>
          </cell>
          <cell r="L26">
            <v>0</v>
          </cell>
          <cell r="M26">
            <v>0</v>
          </cell>
          <cell r="N26">
            <v>0</v>
          </cell>
          <cell r="O26">
            <v>0</v>
          </cell>
        </row>
        <row r="27">
          <cell r="C27" t="str">
            <v>договор № ___ от ____</v>
          </cell>
          <cell r="L27">
            <v>0</v>
          </cell>
          <cell r="M27">
            <v>0</v>
          </cell>
          <cell r="N27">
            <v>0</v>
          </cell>
          <cell r="O27">
            <v>0</v>
          </cell>
        </row>
        <row r="28">
          <cell r="C28" t="str">
            <v>договор № ___ от ____</v>
          </cell>
          <cell r="L28">
            <v>0</v>
          </cell>
          <cell r="M28">
            <v>0</v>
          </cell>
          <cell r="N28">
            <v>0</v>
          </cell>
          <cell r="O28">
            <v>0</v>
          </cell>
        </row>
        <row r="29">
          <cell r="C29" t="str">
            <v>Добавить строки</v>
          </cell>
        </row>
        <row r="30">
          <cell r="B30" t="str">
            <v>страх.работников от несчастных случаев</v>
          </cell>
          <cell r="C30" t="str">
            <v>Всего</v>
          </cell>
          <cell r="G30">
            <v>0</v>
          </cell>
          <cell r="H30">
            <v>0</v>
          </cell>
          <cell r="I30">
            <v>0</v>
          </cell>
          <cell r="J30">
            <v>0</v>
          </cell>
          <cell r="K30">
            <v>0</v>
          </cell>
          <cell r="L30">
            <v>0</v>
          </cell>
          <cell r="M30">
            <v>0</v>
          </cell>
          <cell r="N30">
            <v>0</v>
          </cell>
          <cell r="O30">
            <v>0</v>
          </cell>
        </row>
        <row r="31">
          <cell r="C31" t="str">
            <v xml:space="preserve">    в том числе:</v>
          </cell>
        </row>
        <row r="32">
          <cell r="C32" t="str">
            <v>договор № ___ от ____</v>
          </cell>
          <cell r="L32">
            <v>0</v>
          </cell>
          <cell r="M32">
            <v>0</v>
          </cell>
          <cell r="N32">
            <v>0</v>
          </cell>
          <cell r="O32">
            <v>0</v>
          </cell>
        </row>
        <row r="33">
          <cell r="C33" t="str">
            <v>договор № ___ от ____</v>
          </cell>
          <cell r="L33">
            <v>0</v>
          </cell>
          <cell r="M33">
            <v>0</v>
          </cell>
          <cell r="N33">
            <v>0</v>
          </cell>
          <cell r="O33">
            <v>0</v>
          </cell>
        </row>
        <row r="34">
          <cell r="C34" t="str">
            <v>договор № ___ от ____</v>
          </cell>
          <cell r="L34">
            <v>0</v>
          </cell>
          <cell r="M34">
            <v>0</v>
          </cell>
          <cell r="N34">
            <v>0</v>
          </cell>
          <cell r="O34">
            <v>0</v>
          </cell>
        </row>
        <row r="35">
          <cell r="C35" t="str">
            <v>Добавить строки</v>
          </cell>
        </row>
        <row r="36">
          <cell r="B36" t="str">
            <v>страхование &lt;_____________&gt;</v>
          </cell>
          <cell r="C36" t="str">
            <v>Всего</v>
          </cell>
          <cell r="G36">
            <v>0</v>
          </cell>
          <cell r="H36">
            <v>0</v>
          </cell>
          <cell r="I36">
            <v>0</v>
          </cell>
          <cell r="J36">
            <v>0</v>
          </cell>
          <cell r="K36">
            <v>0</v>
          </cell>
          <cell r="L36">
            <v>0</v>
          </cell>
          <cell r="M36">
            <v>0</v>
          </cell>
          <cell r="N36">
            <v>0</v>
          </cell>
          <cell r="O36">
            <v>0</v>
          </cell>
        </row>
        <row r="37">
          <cell r="C37" t="str">
            <v xml:space="preserve">    в том числе:</v>
          </cell>
        </row>
        <row r="38">
          <cell r="C38" t="str">
            <v>договор № ___ от ____</v>
          </cell>
          <cell r="L38">
            <v>0</v>
          </cell>
          <cell r="M38">
            <v>0</v>
          </cell>
          <cell r="N38">
            <v>0</v>
          </cell>
          <cell r="O38">
            <v>0</v>
          </cell>
        </row>
        <row r="39">
          <cell r="C39" t="str">
            <v>договор № ___ от ____</v>
          </cell>
          <cell r="L39">
            <v>0</v>
          </cell>
          <cell r="M39">
            <v>0</v>
          </cell>
          <cell r="N39">
            <v>0</v>
          </cell>
          <cell r="O39">
            <v>0</v>
          </cell>
        </row>
        <row r="40">
          <cell r="C40" t="str">
            <v>договор № ___ от ____</v>
          </cell>
          <cell r="L40">
            <v>0</v>
          </cell>
          <cell r="M40">
            <v>0</v>
          </cell>
          <cell r="N40">
            <v>0</v>
          </cell>
          <cell r="O40">
            <v>0</v>
          </cell>
        </row>
        <row r="41">
          <cell r="C41" t="str">
            <v>Добавить строки</v>
          </cell>
        </row>
        <row r="43">
          <cell r="G43">
            <v>0</v>
          </cell>
          <cell r="H43">
            <v>0</v>
          </cell>
          <cell r="I43">
            <v>0</v>
          </cell>
          <cell r="J43">
            <v>0</v>
          </cell>
          <cell r="L43">
            <v>0</v>
          </cell>
          <cell r="M43">
            <v>0</v>
          </cell>
          <cell r="N43">
            <v>0</v>
          </cell>
          <cell r="O43">
            <v>0</v>
          </cell>
        </row>
        <row r="46">
          <cell r="B46" t="str">
            <v>Начальник ПЭО</v>
          </cell>
        </row>
      </sheetData>
      <sheetData sheetId="27">
        <row r="6">
          <cell r="B6" t="str">
            <v>&lt;Наименование работ 1&gt;</v>
          </cell>
          <cell r="C6" t="str">
            <v>Всего</v>
          </cell>
          <cell r="G6">
            <v>0</v>
          </cell>
          <cell r="H6">
            <v>0</v>
          </cell>
          <cell r="I6">
            <v>0</v>
          </cell>
          <cell r="J6">
            <v>0</v>
          </cell>
          <cell r="K6">
            <v>0</v>
          </cell>
          <cell r="L6">
            <v>0</v>
          </cell>
          <cell r="M6">
            <v>0</v>
          </cell>
          <cell r="N6">
            <v>0</v>
          </cell>
          <cell r="O6">
            <v>0</v>
          </cell>
        </row>
        <row r="7">
          <cell r="C7" t="str">
            <v xml:space="preserve">    в том числе:</v>
          </cell>
        </row>
        <row r="8">
          <cell r="C8" t="str">
            <v>договор № ___ от ____</v>
          </cell>
          <cell r="L8">
            <v>0</v>
          </cell>
          <cell r="M8">
            <v>0</v>
          </cell>
          <cell r="N8">
            <v>0</v>
          </cell>
          <cell r="O8">
            <v>0</v>
          </cell>
        </row>
        <row r="9">
          <cell r="C9" t="str">
            <v>договор № ___ от ____</v>
          </cell>
          <cell r="L9">
            <v>0</v>
          </cell>
          <cell r="M9">
            <v>0</v>
          </cell>
          <cell r="N9">
            <v>0</v>
          </cell>
          <cell r="O9">
            <v>0</v>
          </cell>
        </row>
        <row r="10">
          <cell r="C10" t="str">
            <v>договор № ___ от ____</v>
          </cell>
          <cell r="L10">
            <v>0</v>
          </cell>
          <cell r="M10">
            <v>0</v>
          </cell>
          <cell r="N10">
            <v>0</v>
          </cell>
          <cell r="O10">
            <v>0</v>
          </cell>
        </row>
        <row r="11">
          <cell r="C11" t="str">
            <v>Добавить строки</v>
          </cell>
        </row>
        <row r="12">
          <cell r="B12" t="str">
            <v>&lt;Наименование работ 2&gt;</v>
          </cell>
          <cell r="C12" t="str">
            <v>Всего</v>
          </cell>
          <cell r="G12">
            <v>0</v>
          </cell>
          <cell r="H12">
            <v>0</v>
          </cell>
          <cell r="I12">
            <v>0</v>
          </cell>
          <cell r="J12">
            <v>0</v>
          </cell>
          <cell r="K12">
            <v>0</v>
          </cell>
          <cell r="L12">
            <v>0</v>
          </cell>
          <cell r="M12">
            <v>0</v>
          </cell>
          <cell r="N12">
            <v>0</v>
          </cell>
          <cell r="O12">
            <v>0</v>
          </cell>
        </row>
        <row r="13">
          <cell r="C13" t="str">
            <v xml:space="preserve">    в том числе:</v>
          </cell>
        </row>
        <row r="14">
          <cell r="C14" t="str">
            <v>договор № ___ от ____</v>
          </cell>
          <cell r="L14">
            <v>0</v>
          </cell>
          <cell r="M14">
            <v>0</v>
          </cell>
          <cell r="N14">
            <v>0</v>
          </cell>
          <cell r="O14">
            <v>0</v>
          </cell>
        </row>
        <row r="15">
          <cell r="C15" t="str">
            <v>договор № ___ от ____</v>
          </cell>
          <cell r="L15">
            <v>0</v>
          </cell>
          <cell r="M15">
            <v>0</v>
          </cell>
          <cell r="N15">
            <v>0</v>
          </cell>
          <cell r="O15">
            <v>0</v>
          </cell>
        </row>
        <row r="16">
          <cell r="C16" t="str">
            <v>договор № ___ от ____</v>
          </cell>
          <cell r="L16">
            <v>0</v>
          </cell>
          <cell r="M16">
            <v>0</v>
          </cell>
          <cell r="N16">
            <v>0</v>
          </cell>
          <cell r="O16">
            <v>0</v>
          </cell>
        </row>
        <row r="17">
          <cell r="C17" t="str">
            <v>Добавить строки</v>
          </cell>
        </row>
        <row r="18">
          <cell r="B18" t="str">
            <v>&lt;Наименование работ 3&gt;</v>
          </cell>
          <cell r="C18" t="str">
            <v>Всего</v>
          </cell>
          <cell r="G18">
            <v>0</v>
          </cell>
          <cell r="H18">
            <v>0</v>
          </cell>
          <cell r="I18">
            <v>0</v>
          </cell>
          <cell r="J18">
            <v>0</v>
          </cell>
          <cell r="K18">
            <v>0</v>
          </cell>
          <cell r="L18">
            <v>0</v>
          </cell>
          <cell r="M18">
            <v>0</v>
          </cell>
          <cell r="N18">
            <v>0</v>
          </cell>
          <cell r="O18">
            <v>0</v>
          </cell>
        </row>
        <row r="19">
          <cell r="C19" t="str">
            <v xml:space="preserve">    в том числе:</v>
          </cell>
        </row>
        <row r="20">
          <cell r="C20" t="str">
            <v>договор № ___ от ____</v>
          </cell>
          <cell r="L20">
            <v>0</v>
          </cell>
          <cell r="M20">
            <v>0</v>
          </cell>
          <cell r="N20">
            <v>0</v>
          </cell>
          <cell r="O20">
            <v>0</v>
          </cell>
        </row>
        <row r="21">
          <cell r="C21" t="str">
            <v>договор № ___ от ____</v>
          </cell>
          <cell r="L21">
            <v>0</v>
          </cell>
          <cell r="M21">
            <v>0</v>
          </cell>
          <cell r="N21">
            <v>0</v>
          </cell>
          <cell r="O21">
            <v>0</v>
          </cell>
        </row>
        <row r="22">
          <cell r="C22" t="str">
            <v>договор № ___ от ____</v>
          </cell>
          <cell r="L22">
            <v>0</v>
          </cell>
          <cell r="M22">
            <v>0</v>
          </cell>
          <cell r="N22">
            <v>0</v>
          </cell>
          <cell r="O22">
            <v>0</v>
          </cell>
        </row>
        <row r="23">
          <cell r="C23" t="str">
            <v>Добавить строки</v>
          </cell>
        </row>
        <row r="26">
          <cell r="G26">
            <v>0</v>
          </cell>
          <cell r="H26">
            <v>0</v>
          </cell>
          <cell r="I26">
            <v>0</v>
          </cell>
          <cell r="J26">
            <v>0</v>
          </cell>
          <cell r="L26">
            <v>0</v>
          </cell>
          <cell r="M26">
            <v>0</v>
          </cell>
          <cell r="N26">
            <v>0</v>
          </cell>
          <cell r="O26">
            <v>0</v>
          </cell>
        </row>
        <row r="29">
          <cell r="B29" t="str">
            <v>Начальник ПЭО</v>
          </cell>
        </row>
      </sheetData>
      <sheetData sheetId="28">
        <row r="6">
          <cell r="G6">
            <v>0</v>
          </cell>
          <cell r="H6">
            <v>0</v>
          </cell>
          <cell r="I6">
            <v>0</v>
          </cell>
          <cell r="J6">
            <v>0</v>
          </cell>
          <cell r="L6">
            <v>0</v>
          </cell>
          <cell r="M6">
            <v>0</v>
          </cell>
          <cell r="N6">
            <v>0</v>
          </cell>
          <cell r="O6">
            <v>0</v>
          </cell>
        </row>
        <row r="8">
          <cell r="D8" t="str">
            <v>договор № ___ от ____ (объект 1)</v>
          </cell>
          <cell r="G8">
            <v>0</v>
          </cell>
          <cell r="H8">
            <v>0</v>
          </cell>
          <cell r="I8">
            <v>0</v>
          </cell>
          <cell r="J8">
            <v>0</v>
          </cell>
          <cell r="K8">
            <v>0</v>
          </cell>
          <cell r="L8">
            <v>0</v>
          </cell>
          <cell r="M8">
            <v>0</v>
          </cell>
          <cell r="N8">
            <v>0</v>
          </cell>
          <cell r="O8">
            <v>0</v>
          </cell>
        </row>
        <row r="9">
          <cell r="D9" t="str">
            <v>договор № ___ от ____ (объект 1)</v>
          </cell>
          <cell r="L9">
            <v>0</v>
          </cell>
          <cell r="M9">
            <v>0</v>
          </cell>
          <cell r="N9">
            <v>0</v>
          </cell>
          <cell r="O9">
            <v>0</v>
          </cell>
        </row>
        <row r="10">
          <cell r="D10" t="str">
            <v>договор № ___ от ____ (объект 1)</v>
          </cell>
          <cell r="L10">
            <v>0</v>
          </cell>
          <cell r="M10">
            <v>0</v>
          </cell>
          <cell r="N10">
            <v>0</v>
          </cell>
          <cell r="O10">
            <v>0</v>
          </cell>
        </row>
        <row r="11">
          <cell r="D11" t="str">
            <v>договор № ___ от ____ (объект 2)</v>
          </cell>
          <cell r="G11">
            <v>0</v>
          </cell>
          <cell r="H11">
            <v>0</v>
          </cell>
          <cell r="I11">
            <v>0</v>
          </cell>
          <cell r="J11">
            <v>0</v>
          </cell>
          <cell r="K11">
            <v>0</v>
          </cell>
          <cell r="L11">
            <v>0</v>
          </cell>
          <cell r="M11">
            <v>0</v>
          </cell>
          <cell r="N11">
            <v>0</v>
          </cell>
          <cell r="O11">
            <v>0</v>
          </cell>
        </row>
        <row r="12">
          <cell r="D12" t="str">
            <v>договор № ___ от ____ (объект 2)</v>
          </cell>
          <cell r="L12">
            <v>0</v>
          </cell>
          <cell r="M12">
            <v>0</v>
          </cell>
          <cell r="N12">
            <v>0</v>
          </cell>
          <cell r="O12">
            <v>0</v>
          </cell>
        </row>
        <row r="13">
          <cell r="D13" t="str">
            <v>договор № ___ от ____ (объект 2)</v>
          </cell>
          <cell r="L13">
            <v>0</v>
          </cell>
          <cell r="M13">
            <v>0</v>
          </cell>
          <cell r="N13">
            <v>0</v>
          </cell>
          <cell r="O13">
            <v>0</v>
          </cell>
        </row>
        <row r="14">
          <cell r="D14" t="str">
            <v>договор № ___ от ____ (объект 3)</v>
          </cell>
          <cell r="G14">
            <v>0</v>
          </cell>
          <cell r="H14">
            <v>0</v>
          </cell>
          <cell r="I14">
            <v>0</v>
          </cell>
          <cell r="J14">
            <v>0</v>
          </cell>
          <cell r="K14">
            <v>0</v>
          </cell>
          <cell r="L14">
            <v>0</v>
          </cell>
          <cell r="M14">
            <v>0</v>
          </cell>
          <cell r="N14">
            <v>0</v>
          </cell>
          <cell r="O14">
            <v>0</v>
          </cell>
        </row>
        <row r="15">
          <cell r="D15" t="str">
            <v>договор № ___ от ____ (объект 3)</v>
          </cell>
          <cell r="L15">
            <v>0</v>
          </cell>
          <cell r="M15">
            <v>0</v>
          </cell>
          <cell r="N15">
            <v>0</v>
          </cell>
          <cell r="O15">
            <v>0</v>
          </cell>
        </row>
        <row r="16">
          <cell r="D16" t="str">
            <v>договор № ___ от ____ (объект 3)</v>
          </cell>
          <cell r="L16">
            <v>0</v>
          </cell>
          <cell r="M16">
            <v>0</v>
          </cell>
          <cell r="N16">
            <v>0</v>
          </cell>
          <cell r="O16">
            <v>0</v>
          </cell>
        </row>
        <row r="18">
          <cell r="G18">
            <v>0</v>
          </cell>
          <cell r="H18">
            <v>0</v>
          </cell>
          <cell r="I18">
            <v>0</v>
          </cell>
          <cell r="J18">
            <v>0</v>
          </cell>
          <cell r="L18">
            <v>0</v>
          </cell>
          <cell r="M18">
            <v>0</v>
          </cell>
          <cell r="N18">
            <v>0</v>
          </cell>
          <cell r="O18">
            <v>0</v>
          </cell>
        </row>
        <row r="20">
          <cell r="D20" t="str">
            <v>договор № ___ от ____ (объект 1)</v>
          </cell>
          <cell r="G20">
            <v>0</v>
          </cell>
          <cell r="H20">
            <v>0</v>
          </cell>
          <cell r="I20">
            <v>0</v>
          </cell>
          <cell r="J20">
            <v>0</v>
          </cell>
          <cell r="K20">
            <v>0</v>
          </cell>
          <cell r="L20">
            <v>0</v>
          </cell>
          <cell r="M20">
            <v>0</v>
          </cell>
          <cell r="N20">
            <v>0</v>
          </cell>
          <cell r="O20">
            <v>0</v>
          </cell>
        </row>
        <row r="21">
          <cell r="D21" t="str">
            <v>договор № ___ от ____ (объект 1)</v>
          </cell>
          <cell r="L21">
            <v>0</v>
          </cell>
          <cell r="M21">
            <v>0</v>
          </cell>
          <cell r="N21">
            <v>0</v>
          </cell>
          <cell r="O21">
            <v>0</v>
          </cell>
        </row>
        <row r="22">
          <cell r="D22" t="str">
            <v>договор № ___ от ____ (объект 1)</v>
          </cell>
          <cell r="L22">
            <v>0</v>
          </cell>
          <cell r="M22">
            <v>0</v>
          </cell>
          <cell r="N22">
            <v>0</v>
          </cell>
          <cell r="O22">
            <v>0</v>
          </cell>
        </row>
        <row r="23">
          <cell r="D23" t="str">
            <v>договор № ___ от ____ (объект 2)</v>
          </cell>
          <cell r="G23">
            <v>0</v>
          </cell>
          <cell r="H23">
            <v>0</v>
          </cell>
          <cell r="I23">
            <v>0</v>
          </cell>
          <cell r="J23">
            <v>0</v>
          </cell>
          <cell r="K23">
            <v>0</v>
          </cell>
          <cell r="L23">
            <v>0</v>
          </cell>
          <cell r="M23">
            <v>0</v>
          </cell>
          <cell r="N23">
            <v>0</v>
          </cell>
          <cell r="O23">
            <v>0</v>
          </cell>
        </row>
        <row r="24">
          <cell r="D24" t="str">
            <v>договор № ___ от ____ (объект 2)</v>
          </cell>
          <cell r="L24">
            <v>0</v>
          </cell>
          <cell r="M24">
            <v>0</v>
          </cell>
          <cell r="N24">
            <v>0</v>
          </cell>
          <cell r="O24">
            <v>0</v>
          </cell>
        </row>
        <row r="25">
          <cell r="D25" t="str">
            <v>договор № ___ от ____ (объект 2)</v>
          </cell>
          <cell r="L25">
            <v>0</v>
          </cell>
          <cell r="M25">
            <v>0</v>
          </cell>
          <cell r="N25">
            <v>0</v>
          </cell>
          <cell r="O25">
            <v>0</v>
          </cell>
        </row>
        <row r="26">
          <cell r="D26" t="str">
            <v>договор № ___ от ____ (объект 3)</v>
          </cell>
          <cell r="G26">
            <v>0</v>
          </cell>
          <cell r="H26">
            <v>0</v>
          </cell>
          <cell r="I26">
            <v>0</v>
          </cell>
          <cell r="J26">
            <v>0</v>
          </cell>
          <cell r="K26">
            <v>0</v>
          </cell>
          <cell r="L26">
            <v>0</v>
          </cell>
          <cell r="M26">
            <v>0</v>
          </cell>
          <cell r="N26">
            <v>0</v>
          </cell>
          <cell r="O26">
            <v>0</v>
          </cell>
        </row>
        <row r="27">
          <cell r="D27" t="str">
            <v>договор № ___ от ____ (объект 3)</v>
          </cell>
          <cell r="L27">
            <v>0</v>
          </cell>
          <cell r="M27">
            <v>0</v>
          </cell>
          <cell r="N27">
            <v>0</v>
          </cell>
          <cell r="O27">
            <v>0</v>
          </cell>
        </row>
        <row r="28">
          <cell r="D28" t="str">
            <v>договор № ___ от ____ (объект 3)</v>
          </cell>
          <cell r="L28">
            <v>0</v>
          </cell>
          <cell r="M28">
            <v>0</v>
          </cell>
          <cell r="N28">
            <v>0</v>
          </cell>
          <cell r="O28">
            <v>0</v>
          </cell>
        </row>
        <row r="30">
          <cell r="G30">
            <v>0</v>
          </cell>
          <cell r="H30">
            <v>0</v>
          </cell>
          <cell r="I30">
            <v>0</v>
          </cell>
          <cell r="J30">
            <v>0</v>
          </cell>
          <cell r="L30">
            <v>0</v>
          </cell>
          <cell r="M30">
            <v>0</v>
          </cell>
          <cell r="N30">
            <v>0</v>
          </cell>
          <cell r="O30">
            <v>0</v>
          </cell>
        </row>
      </sheetData>
      <sheetData sheetId="29">
        <row r="6">
          <cell r="J6">
            <v>0</v>
          </cell>
          <cell r="K6">
            <v>0</v>
          </cell>
          <cell r="L6">
            <v>0</v>
          </cell>
          <cell r="M6">
            <v>0</v>
          </cell>
        </row>
        <row r="7">
          <cell r="J7">
            <v>0</v>
          </cell>
          <cell r="K7">
            <v>0</v>
          </cell>
          <cell r="L7">
            <v>0</v>
          </cell>
          <cell r="M7">
            <v>0</v>
          </cell>
        </row>
        <row r="8">
          <cell r="J8">
            <v>0</v>
          </cell>
          <cell r="K8">
            <v>0</v>
          </cell>
          <cell r="L8">
            <v>0</v>
          </cell>
          <cell r="M8">
            <v>0</v>
          </cell>
        </row>
        <row r="9">
          <cell r="E9">
            <v>0</v>
          </cell>
          <cell r="F9">
            <v>0</v>
          </cell>
          <cell r="G9">
            <v>0</v>
          </cell>
          <cell r="H9">
            <v>0</v>
          </cell>
          <cell r="J9">
            <v>0</v>
          </cell>
          <cell r="K9">
            <v>0</v>
          </cell>
          <cell r="L9">
            <v>0</v>
          </cell>
          <cell r="M9">
            <v>0</v>
          </cell>
        </row>
        <row r="11">
          <cell r="B11" t="str">
            <v xml:space="preserve">предмет&lt;_________&gt; договор № ___ от ____ </v>
          </cell>
          <cell r="J11">
            <v>0</v>
          </cell>
          <cell r="K11">
            <v>0</v>
          </cell>
          <cell r="L11">
            <v>0</v>
          </cell>
          <cell r="M11">
            <v>0</v>
          </cell>
        </row>
        <row r="12">
          <cell r="B12" t="str">
            <v xml:space="preserve">предмет&lt;_________&gt; договор № ___ от ____ </v>
          </cell>
          <cell r="J12">
            <v>0</v>
          </cell>
          <cell r="K12">
            <v>0</v>
          </cell>
          <cell r="L12">
            <v>0</v>
          </cell>
          <cell r="M12">
            <v>0</v>
          </cell>
        </row>
        <row r="13">
          <cell r="B13" t="str">
            <v xml:space="preserve">предмет&lt;_________&gt; договор № ___ от ____ </v>
          </cell>
          <cell r="J13">
            <v>0</v>
          </cell>
          <cell r="K13">
            <v>0</v>
          </cell>
          <cell r="L13">
            <v>0</v>
          </cell>
          <cell r="M13">
            <v>0</v>
          </cell>
        </row>
        <row r="15">
          <cell r="J15">
            <v>0</v>
          </cell>
          <cell r="K15">
            <v>0</v>
          </cell>
          <cell r="L15">
            <v>0</v>
          </cell>
          <cell r="M15">
            <v>0</v>
          </cell>
        </row>
        <row r="16">
          <cell r="B16" t="str">
            <v>Расходы на &lt;_______________&gt;</v>
          </cell>
          <cell r="J16">
            <v>0</v>
          </cell>
          <cell r="K16">
            <v>0</v>
          </cell>
          <cell r="L16">
            <v>0</v>
          </cell>
          <cell r="M16">
            <v>0</v>
          </cell>
        </row>
        <row r="17">
          <cell r="B17" t="str">
            <v>Расходы на &lt;_______________&gt;</v>
          </cell>
        </row>
        <row r="18">
          <cell r="B18" t="str">
            <v>Расходы на &lt;_______________&gt;</v>
          </cell>
        </row>
        <row r="20">
          <cell r="E20">
            <v>0</v>
          </cell>
          <cell r="F20">
            <v>0</v>
          </cell>
          <cell r="G20">
            <v>0</v>
          </cell>
          <cell r="H20">
            <v>0</v>
          </cell>
          <cell r="J20">
            <v>0</v>
          </cell>
          <cell r="K20">
            <v>0</v>
          </cell>
          <cell r="L20">
            <v>0</v>
          </cell>
          <cell r="M20">
            <v>0</v>
          </cell>
        </row>
        <row r="23">
          <cell r="B23" t="str">
            <v>Начальник ПЭО</v>
          </cell>
        </row>
      </sheetData>
      <sheetData sheetId="30">
        <row r="6">
          <cell r="B6" t="str">
            <v>&lt;Статья затрат 1&gt;</v>
          </cell>
          <cell r="C6" t="str">
            <v>Всего</v>
          </cell>
          <cell r="G6">
            <v>0</v>
          </cell>
          <cell r="H6">
            <v>0</v>
          </cell>
          <cell r="I6">
            <v>0</v>
          </cell>
          <cell r="J6">
            <v>0</v>
          </cell>
          <cell r="K6">
            <v>0</v>
          </cell>
          <cell r="L6">
            <v>0</v>
          </cell>
          <cell r="M6">
            <v>0</v>
          </cell>
          <cell r="N6">
            <v>0</v>
          </cell>
          <cell r="O6">
            <v>0</v>
          </cell>
        </row>
        <row r="7">
          <cell r="C7" t="str">
            <v xml:space="preserve">    в том числе:</v>
          </cell>
        </row>
        <row r="8">
          <cell r="C8" t="str">
            <v>договор № ___ от ____</v>
          </cell>
          <cell r="L8">
            <v>0</v>
          </cell>
          <cell r="M8">
            <v>0</v>
          </cell>
          <cell r="N8">
            <v>0</v>
          </cell>
          <cell r="O8">
            <v>0</v>
          </cell>
        </row>
        <row r="9">
          <cell r="C9" t="str">
            <v>договор № ___ от ____</v>
          </cell>
          <cell r="L9">
            <v>0</v>
          </cell>
          <cell r="M9">
            <v>0</v>
          </cell>
          <cell r="N9">
            <v>0</v>
          </cell>
          <cell r="O9">
            <v>0</v>
          </cell>
        </row>
        <row r="10">
          <cell r="C10" t="str">
            <v>договор № ___ от ____</v>
          </cell>
          <cell r="L10">
            <v>0</v>
          </cell>
          <cell r="M10">
            <v>0</v>
          </cell>
          <cell r="N10">
            <v>0</v>
          </cell>
          <cell r="O10">
            <v>0</v>
          </cell>
        </row>
        <row r="11">
          <cell r="C11" t="str">
            <v>Добавить строки</v>
          </cell>
        </row>
        <row r="12">
          <cell r="B12" t="str">
            <v>&lt;Статья затрат 2&gt;</v>
          </cell>
          <cell r="C12" t="str">
            <v>Всего</v>
          </cell>
          <cell r="G12">
            <v>0</v>
          </cell>
          <cell r="H12">
            <v>0</v>
          </cell>
          <cell r="I12">
            <v>0</v>
          </cell>
          <cell r="J12">
            <v>0</v>
          </cell>
          <cell r="K12">
            <v>0</v>
          </cell>
          <cell r="L12">
            <v>0</v>
          </cell>
          <cell r="M12">
            <v>0</v>
          </cell>
          <cell r="N12">
            <v>0</v>
          </cell>
          <cell r="O12">
            <v>0</v>
          </cell>
        </row>
        <row r="13">
          <cell r="C13" t="str">
            <v xml:space="preserve">    в том числе:</v>
          </cell>
        </row>
        <row r="14">
          <cell r="C14" t="str">
            <v>договор № ___ от ____</v>
          </cell>
          <cell r="L14">
            <v>0</v>
          </cell>
          <cell r="M14">
            <v>0</v>
          </cell>
          <cell r="N14">
            <v>0</v>
          </cell>
          <cell r="O14">
            <v>0</v>
          </cell>
        </row>
        <row r="15">
          <cell r="C15" t="str">
            <v>договор № ___ от ____</v>
          </cell>
          <cell r="L15">
            <v>0</v>
          </cell>
          <cell r="M15">
            <v>0</v>
          </cell>
          <cell r="N15">
            <v>0</v>
          </cell>
          <cell r="O15">
            <v>0</v>
          </cell>
        </row>
        <row r="16">
          <cell r="C16" t="str">
            <v>договор № ___ от ____</v>
          </cell>
          <cell r="L16">
            <v>0</v>
          </cell>
          <cell r="M16">
            <v>0</v>
          </cell>
          <cell r="N16">
            <v>0</v>
          </cell>
          <cell r="O16">
            <v>0</v>
          </cell>
        </row>
        <row r="17">
          <cell r="C17" t="str">
            <v>Добавить строки</v>
          </cell>
        </row>
        <row r="18">
          <cell r="B18" t="str">
            <v>&lt;Статья затрат 3&gt;</v>
          </cell>
          <cell r="C18" t="str">
            <v>Всего</v>
          </cell>
          <cell r="G18">
            <v>0</v>
          </cell>
          <cell r="H18">
            <v>0</v>
          </cell>
          <cell r="I18">
            <v>0</v>
          </cell>
          <cell r="J18">
            <v>0</v>
          </cell>
          <cell r="K18">
            <v>0</v>
          </cell>
          <cell r="L18">
            <v>0</v>
          </cell>
          <cell r="M18">
            <v>0</v>
          </cell>
          <cell r="N18">
            <v>0</v>
          </cell>
          <cell r="O18">
            <v>0</v>
          </cell>
        </row>
        <row r="19">
          <cell r="C19" t="str">
            <v xml:space="preserve">    в том числе:</v>
          </cell>
        </row>
        <row r="20">
          <cell r="C20" t="str">
            <v>договор № ___ от ____</v>
          </cell>
          <cell r="L20">
            <v>0</v>
          </cell>
          <cell r="M20">
            <v>0</v>
          </cell>
          <cell r="N20">
            <v>0</v>
          </cell>
          <cell r="O20">
            <v>0</v>
          </cell>
        </row>
        <row r="21">
          <cell r="C21" t="str">
            <v>договор № ___ от ____</v>
          </cell>
          <cell r="L21">
            <v>0</v>
          </cell>
          <cell r="M21">
            <v>0</v>
          </cell>
          <cell r="N21">
            <v>0</v>
          </cell>
          <cell r="O21">
            <v>0</v>
          </cell>
        </row>
        <row r="22">
          <cell r="C22" t="str">
            <v>договор № ___ от ____</v>
          </cell>
          <cell r="L22">
            <v>0</v>
          </cell>
          <cell r="M22">
            <v>0</v>
          </cell>
          <cell r="N22">
            <v>0</v>
          </cell>
          <cell r="O22">
            <v>0</v>
          </cell>
        </row>
        <row r="23">
          <cell r="C23" t="str">
            <v>Добавить строки</v>
          </cell>
        </row>
        <row r="25">
          <cell r="G25">
            <v>0</v>
          </cell>
          <cell r="H25">
            <v>0</v>
          </cell>
          <cell r="I25">
            <v>0</v>
          </cell>
          <cell r="J25">
            <v>0</v>
          </cell>
          <cell r="K25">
            <v>0</v>
          </cell>
          <cell r="L25">
            <v>0</v>
          </cell>
          <cell r="M25">
            <v>0</v>
          </cell>
          <cell r="N25">
            <v>0</v>
          </cell>
          <cell r="O25">
            <v>0</v>
          </cell>
        </row>
        <row r="28">
          <cell r="B28" t="str">
            <v>Начальник ПЭО</v>
          </cell>
        </row>
      </sheetData>
      <sheetData sheetId="31">
        <row r="6">
          <cell r="I6">
            <v>0</v>
          </cell>
          <cell r="J6">
            <v>0</v>
          </cell>
          <cell r="K6">
            <v>0</v>
          </cell>
          <cell r="L6">
            <v>0</v>
          </cell>
        </row>
        <row r="7">
          <cell r="I7">
            <v>0</v>
          </cell>
          <cell r="J7">
            <v>0</v>
          </cell>
          <cell r="K7">
            <v>0</v>
          </cell>
          <cell r="L7">
            <v>0</v>
          </cell>
        </row>
        <row r="9">
          <cell r="I9">
            <v>0</v>
          </cell>
          <cell r="J9">
            <v>0</v>
          </cell>
          <cell r="K9">
            <v>0</v>
          </cell>
          <cell r="L9">
            <v>0</v>
          </cell>
        </row>
        <row r="11">
          <cell r="D11">
            <v>0</v>
          </cell>
          <cell r="E11">
            <v>0</v>
          </cell>
          <cell r="F11">
            <v>0</v>
          </cell>
          <cell r="G11">
            <v>0</v>
          </cell>
          <cell r="H11">
            <v>0</v>
          </cell>
          <cell r="I11">
            <v>0</v>
          </cell>
          <cell r="J11">
            <v>0</v>
          </cell>
          <cell r="K11">
            <v>0</v>
          </cell>
          <cell r="L11">
            <v>0</v>
          </cell>
        </row>
        <row r="12">
          <cell r="I12">
            <v>0</v>
          </cell>
          <cell r="J12">
            <v>0</v>
          </cell>
          <cell r="K12">
            <v>0</v>
          </cell>
          <cell r="L12">
            <v>0</v>
          </cell>
        </row>
        <row r="13">
          <cell r="D13">
            <v>0</v>
          </cell>
          <cell r="E13">
            <v>0</v>
          </cell>
          <cell r="F13">
            <v>0</v>
          </cell>
          <cell r="G13">
            <v>0</v>
          </cell>
          <cell r="H13">
            <v>0</v>
          </cell>
          <cell r="I13">
            <v>0</v>
          </cell>
          <cell r="J13">
            <v>0</v>
          </cell>
          <cell r="K13">
            <v>0</v>
          </cell>
          <cell r="L13">
            <v>0</v>
          </cell>
        </row>
        <row r="16">
          <cell r="B16" t="str">
            <v>Начальник ПЭО</v>
          </cell>
        </row>
      </sheetData>
      <sheetData sheetId="32">
        <row r="6">
          <cell r="D6">
            <v>0</v>
          </cell>
          <cell r="E6">
            <v>0</v>
          </cell>
          <cell r="F6">
            <v>0</v>
          </cell>
          <cell r="G6">
            <v>0</v>
          </cell>
          <cell r="I6">
            <v>0</v>
          </cell>
          <cell r="J6">
            <v>0</v>
          </cell>
          <cell r="K6">
            <v>0</v>
          </cell>
          <cell r="L6">
            <v>0</v>
          </cell>
        </row>
        <row r="8">
          <cell r="B8" t="str">
            <v xml:space="preserve">предмет &lt;______________&gt; договор № ___ от ____ </v>
          </cell>
          <cell r="I8">
            <v>0</v>
          </cell>
          <cell r="J8">
            <v>0</v>
          </cell>
          <cell r="K8">
            <v>0</v>
          </cell>
          <cell r="L8">
            <v>0</v>
          </cell>
        </row>
        <row r="9">
          <cell r="B9" t="str">
            <v xml:space="preserve">предмет &lt;______________&gt; договор № ___ от ____ </v>
          </cell>
          <cell r="I9">
            <v>0</v>
          </cell>
          <cell r="J9">
            <v>0</v>
          </cell>
          <cell r="K9">
            <v>0</v>
          </cell>
          <cell r="L9">
            <v>0</v>
          </cell>
        </row>
        <row r="10">
          <cell r="B10" t="str">
            <v xml:space="preserve">предмет &lt;______________&gt; договор № ___ от ____ </v>
          </cell>
          <cell r="I10">
            <v>0</v>
          </cell>
          <cell r="J10">
            <v>0</v>
          </cell>
          <cell r="K10">
            <v>0</v>
          </cell>
          <cell r="L10">
            <v>0</v>
          </cell>
        </row>
        <row r="11">
          <cell r="B11" t="str">
            <v xml:space="preserve">предмет &lt;______________&gt; договор № ___ от ____ </v>
          </cell>
          <cell r="I11">
            <v>0</v>
          </cell>
          <cell r="J11">
            <v>0</v>
          </cell>
          <cell r="K11">
            <v>0</v>
          </cell>
          <cell r="L11">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I18">
            <v>0</v>
          </cell>
          <cell r="J18">
            <v>0</v>
          </cell>
          <cell r="K18">
            <v>0</v>
          </cell>
          <cell r="L18">
            <v>0</v>
          </cell>
        </row>
        <row r="20">
          <cell r="B20" t="str">
            <v xml:space="preserve">предмет &lt;______________&gt; договор № ___ от ____ </v>
          </cell>
          <cell r="I20">
            <v>0</v>
          </cell>
          <cell r="J20">
            <v>0</v>
          </cell>
          <cell r="K20">
            <v>0</v>
          </cell>
          <cell r="L20">
            <v>0</v>
          </cell>
        </row>
        <row r="21">
          <cell r="B21" t="str">
            <v xml:space="preserve">предмет &lt;______________&gt; договор № ___ от ____ </v>
          </cell>
          <cell r="I21">
            <v>0</v>
          </cell>
          <cell r="J21">
            <v>0</v>
          </cell>
          <cell r="K21">
            <v>0</v>
          </cell>
          <cell r="L21">
            <v>0</v>
          </cell>
        </row>
        <row r="22">
          <cell r="B22" t="str">
            <v xml:space="preserve">предмет &lt;______________&gt; договор № ___ от ____ </v>
          </cell>
          <cell r="I22">
            <v>0</v>
          </cell>
          <cell r="J22">
            <v>0</v>
          </cell>
          <cell r="K22">
            <v>0</v>
          </cell>
          <cell r="L22">
            <v>0</v>
          </cell>
        </row>
        <row r="23">
          <cell r="B23" t="str">
            <v xml:space="preserve">предмет &lt;______________&gt; договор № ___ от ____ </v>
          </cell>
          <cell r="I23">
            <v>0</v>
          </cell>
          <cell r="J23">
            <v>0</v>
          </cell>
          <cell r="K23">
            <v>0</v>
          </cell>
          <cell r="L23">
            <v>0</v>
          </cell>
        </row>
        <row r="25">
          <cell r="D25">
            <v>0</v>
          </cell>
          <cell r="E25">
            <v>0</v>
          </cell>
          <cell r="F25">
            <v>0</v>
          </cell>
          <cell r="G25">
            <v>0</v>
          </cell>
          <cell r="I25">
            <v>0</v>
          </cell>
          <cell r="J25">
            <v>0</v>
          </cell>
          <cell r="K25">
            <v>0</v>
          </cell>
          <cell r="L25">
            <v>0</v>
          </cell>
        </row>
        <row r="28">
          <cell r="B28" t="str">
            <v>Начальник ПЭО</v>
          </cell>
        </row>
      </sheetData>
      <sheetData sheetId="33">
        <row r="5">
          <cell r="E5" t="str">
            <v>Сумма кредита</v>
          </cell>
        </row>
        <row r="6">
          <cell r="B6" t="str">
            <v>Банк 1</v>
          </cell>
          <cell r="C6" t="str">
            <v>договор № ___ от ____</v>
          </cell>
        </row>
        <row r="7">
          <cell r="B7" t="str">
            <v>Банк 2</v>
          </cell>
          <cell r="C7" t="str">
            <v>договор № ___ от ____</v>
          </cell>
        </row>
        <row r="8">
          <cell r="B8" t="str">
            <v>Банк 3</v>
          </cell>
          <cell r="C8" t="str">
            <v>договор № ___ от ____</v>
          </cell>
        </row>
        <row r="9">
          <cell r="B9" t="str">
            <v>Банк 3</v>
          </cell>
          <cell r="C9" t="str">
            <v>договор № ___ от ____</v>
          </cell>
        </row>
        <row r="16">
          <cell r="B16" t="str">
            <v>Банк 1</v>
          </cell>
          <cell r="C16" t="str">
            <v>договор № ___ от ____</v>
          </cell>
        </row>
        <row r="17">
          <cell r="B17" t="str">
            <v>Банк 2</v>
          </cell>
          <cell r="C17" t="str">
            <v>договор № ___ от ____</v>
          </cell>
        </row>
        <row r="18">
          <cell r="B18" t="str">
            <v>Банк 3</v>
          </cell>
          <cell r="C18" t="str">
            <v>договор № ___ от ____</v>
          </cell>
        </row>
        <row r="19">
          <cell r="B19" t="str">
            <v>Банк 3</v>
          </cell>
          <cell r="C19" t="str">
            <v>договор № ___ от ____</v>
          </cell>
        </row>
        <row r="24">
          <cell r="B24" t="str">
            <v>Начальник ПЭО</v>
          </cell>
        </row>
      </sheetData>
      <sheetData sheetId="34">
        <row r="7">
          <cell r="B7" t="str">
            <v>&lt;Статья расходов 1&gt;</v>
          </cell>
          <cell r="H7">
            <v>0</v>
          </cell>
          <cell r="I7">
            <v>0</v>
          </cell>
          <cell r="J7">
            <v>0</v>
          </cell>
          <cell r="K7">
            <v>0</v>
          </cell>
          <cell r="M7">
            <v>0</v>
          </cell>
          <cell r="N7">
            <v>0</v>
          </cell>
          <cell r="O7">
            <v>0</v>
          </cell>
          <cell r="P7">
            <v>0</v>
          </cell>
        </row>
        <row r="9">
          <cell r="M9">
            <v>0</v>
          </cell>
          <cell r="N9">
            <v>0</v>
          </cell>
          <cell r="O9">
            <v>0</v>
          </cell>
          <cell r="P9">
            <v>0</v>
          </cell>
        </row>
        <row r="10">
          <cell r="M10">
            <v>0</v>
          </cell>
          <cell r="N10">
            <v>0</v>
          </cell>
          <cell r="O10">
            <v>0</v>
          </cell>
          <cell r="P10">
            <v>0</v>
          </cell>
        </row>
        <row r="11">
          <cell r="M11">
            <v>0</v>
          </cell>
          <cell r="N11">
            <v>0</v>
          </cell>
          <cell r="O11">
            <v>0</v>
          </cell>
          <cell r="P11">
            <v>0</v>
          </cell>
        </row>
        <row r="13">
          <cell r="H13">
            <v>0</v>
          </cell>
          <cell r="I13">
            <v>0</v>
          </cell>
          <cell r="J13">
            <v>0</v>
          </cell>
          <cell r="K13">
            <v>0</v>
          </cell>
          <cell r="M13">
            <v>0</v>
          </cell>
          <cell r="N13">
            <v>0</v>
          </cell>
          <cell r="O13">
            <v>0</v>
          </cell>
          <cell r="P13">
            <v>0</v>
          </cell>
        </row>
        <row r="15">
          <cell r="M15">
            <v>0</v>
          </cell>
          <cell r="N15">
            <v>0</v>
          </cell>
          <cell r="O15">
            <v>0</v>
          </cell>
          <cell r="P15">
            <v>0</v>
          </cell>
        </row>
        <row r="16">
          <cell r="M16">
            <v>0</v>
          </cell>
          <cell r="N16">
            <v>0</v>
          </cell>
          <cell r="O16">
            <v>0</v>
          </cell>
          <cell r="P16">
            <v>0</v>
          </cell>
        </row>
        <row r="17">
          <cell r="M17">
            <v>0</v>
          </cell>
          <cell r="N17">
            <v>0</v>
          </cell>
          <cell r="O17">
            <v>0</v>
          </cell>
          <cell r="P17">
            <v>0</v>
          </cell>
        </row>
        <row r="19">
          <cell r="H19">
            <v>0</v>
          </cell>
          <cell r="I19">
            <v>0</v>
          </cell>
          <cell r="J19">
            <v>0</v>
          </cell>
          <cell r="K19">
            <v>0</v>
          </cell>
          <cell r="M19">
            <v>0</v>
          </cell>
          <cell r="N19">
            <v>0</v>
          </cell>
          <cell r="O19">
            <v>0</v>
          </cell>
          <cell r="P19">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6">
          <cell r="H26">
            <v>0</v>
          </cell>
          <cell r="I26">
            <v>0</v>
          </cell>
          <cell r="J26">
            <v>0</v>
          </cell>
          <cell r="K26">
            <v>0</v>
          </cell>
          <cell r="M26">
            <v>0</v>
          </cell>
          <cell r="N26">
            <v>0</v>
          </cell>
          <cell r="O26">
            <v>0</v>
          </cell>
          <cell r="P26">
            <v>0</v>
          </cell>
        </row>
        <row r="27">
          <cell r="H27">
            <v>0</v>
          </cell>
          <cell r="I27">
            <v>0</v>
          </cell>
          <cell r="J27">
            <v>0</v>
          </cell>
          <cell r="K27">
            <v>0</v>
          </cell>
          <cell r="L27">
            <v>0</v>
          </cell>
          <cell r="M27">
            <v>0</v>
          </cell>
          <cell r="N27">
            <v>0</v>
          </cell>
          <cell r="O27">
            <v>0</v>
          </cell>
          <cell r="P27">
            <v>0</v>
          </cell>
        </row>
        <row r="29">
          <cell r="M29">
            <v>0</v>
          </cell>
          <cell r="N29">
            <v>0</v>
          </cell>
          <cell r="O29">
            <v>0</v>
          </cell>
          <cell r="P29">
            <v>0</v>
          </cell>
        </row>
        <row r="30">
          <cell r="M30">
            <v>0</v>
          </cell>
          <cell r="N30">
            <v>0</v>
          </cell>
          <cell r="O30">
            <v>0</v>
          </cell>
          <cell r="P30">
            <v>0</v>
          </cell>
        </row>
        <row r="31">
          <cell r="M31">
            <v>0</v>
          </cell>
          <cell r="N31">
            <v>0</v>
          </cell>
          <cell r="O31">
            <v>0</v>
          </cell>
          <cell r="P31">
            <v>0</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6">
          <cell r="H36">
            <v>0</v>
          </cell>
          <cell r="I36">
            <v>0</v>
          </cell>
          <cell r="J36">
            <v>0</v>
          </cell>
          <cell r="K36">
            <v>0</v>
          </cell>
          <cell r="M36">
            <v>0</v>
          </cell>
          <cell r="N36">
            <v>0</v>
          </cell>
          <cell r="O36">
            <v>0</v>
          </cell>
          <cell r="P36">
            <v>0</v>
          </cell>
        </row>
        <row r="38">
          <cell r="H38">
            <v>0</v>
          </cell>
          <cell r="I38">
            <v>0</v>
          </cell>
          <cell r="J38">
            <v>0</v>
          </cell>
          <cell r="K38">
            <v>0</v>
          </cell>
          <cell r="M38">
            <v>0</v>
          </cell>
          <cell r="N38">
            <v>0</v>
          </cell>
          <cell r="O38">
            <v>0</v>
          </cell>
          <cell r="P38">
            <v>0</v>
          </cell>
        </row>
        <row r="39">
          <cell r="M39">
            <v>0</v>
          </cell>
          <cell r="N39">
            <v>0</v>
          </cell>
          <cell r="O39">
            <v>0</v>
          </cell>
          <cell r="P39">
            <v>0</v>
          </cell>
        </row>
        <row r="43">
          <cell r="M43">
            <v>0</v>
          </cell>
          <cell r="N43">
            <v>0</v>
          </cell>
          <cell r="O43">
            <v>0</v>
          </cell>
          <cell r="P43">
            <v>0</v>
          </cell>
        </row>
        <row r="44">
          <cell r="H44">
            <v>0</v>
          </cell>
          <cell r="I44">
            <v>0</v>
          </cell>
          <cell r="J44">
            <v>0</v>
          </cell>
          <cell r="K44">
            <v>0</v>
          </cell>
          <cell r="M44">
            <v>0</v>
          </cell>
          <cell r="N44">
            <v>0</v>
          </cell>
          <cell r="O44">
            <v>0</v>
          </cell>
          <cell r="P44">
            <v>0</v>
          </cell>
        </row>
        <row r="45">
          <cell r="M45">
            <v>0</v>
          </cell>
          <cell r="N45">
            <v>0</v>
          </cell>
          <cell r="O45">
            <v>0</v>
          </cell>
          <cell r="P45">
            <v>0</v>
          </cell>
        </row>
        <row r="46">
          <cell r="M46">
            <v>0</v>
          </cell>
          <cell r="N46">
            <v>0</v>
          </cell>
          <cell r="O46">
            <v>0</v>
          </cell>
          <cell r="P46">
            <v>0</v>
          </cell>
        </row>
        <row r="47">
          <cell r="M47">
            <v>0</v>
          </cell>
          <cell r="N47">
            <v>0</v>
          </cell>
          <cell r="O47">
            <v>0</v>
          </cell>
          <cell r="P47">
            <v>0</v>
          </cell>
        </row>
        <row r="49">
          <cell r="M49">
            <v>0</v>
          </cell>
          <cell r="N49">
            <v>0</v>
          </cell>
          <cell r="O49">
            <v>0</v>
          </cell>
          <cell r="P49">
            <v>0</v>
          </cell>
        </row>
      </sheetData>
      <sheetData sheetId="35">
        <row r="6">
          <cell r="B6" t="str">
            <v>Выплаты соц.характера</v>
          </cell>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9">
          <cell r="B9" t="str">
            <v>&lt;Пособие 1&gt;</v>
          </cell>
          <cell r="I9">
            <v>0</v>
          </cell>
          <cell r="J9">
            <v>0</v>
          </cell>
          <cell r="K9">
            <v>0</v>
          </cell>
          <cell r="L9">
            <v>0</v>
          </cell>
        </row>
        <row r="10">
          <cell r="B10" t="str">
            <v>&lt;Пособие 2&gt;</v>
          </cell>
          <cell r="I10">
            <v>0</v>
          </cell>
          <cell r="J10">
            <v>0</v>
          </cell>
          <cell r="K10">
            <v>0</v>
          </cell>
          <cell r="L10">
            <v>0</v>
          </cell>
        </row>
        <row r="11">
          <cell r="B11" t="str">
            <v>&lt;Пособие 3&gt;</v>
          </cell>
          <cell r="I11">
            <v>0</v>
          </cell>
          <cell r="J11">
            <v>0</v>
          </cell>
          <cell r="K11">
            <v>0</v>
          </cell>
          <cell r="L11">
            <v>0</v>
          </cell>
        </row>
        <row r="13">
          <cell r="I13">
            <v>0</v>
          </cell>
          <cell r="J13">
            <v>0</v>
          </cell>
          <cell r="K13">
            <v>0</v>
          </cell>
          <cell r="L13">
            <v>0</v>
          </cell>
        </row>
        <row r="14">
          <cell r="D14">
            <v>0</v>
          </cell>
          <cell r="E14">
            <v>0</v>
          </cell>
          <cell r="F14">
            <v>0</v>
          </cell>
          <cell r="G14">
            <v>0</v>
          </cell>
          <cell r="I14">
            <v>0</v>
          </cell>
          <cell r="J14">
            <v>0</v>
          </cell>
          <cell r="K14">
            <v>0</v>
          </cell>
          <cell r="L14">
            <v>0</v>
          </cell>
        </row>
        <row r="16">
          <cell r="B16" t="str">
            <v>&lt;Материальная помощь 1&gt;</v>
          </cell>
          <cell r="I16">
            <v>0</v>
          </cell>
          <cell r="J16">
            <v>0</v>
          </cell>
          <cell r="K16">
            <v>0</v>
          </cell>
          <cell r="L16">
            <v>0</v>
          </cell>
        </row>
        <row r="17">
          <cell r="B17" t="str">
            <v>&lt;Материальная помощь 2&gt;</v>
          </cell>
          <cell r="I17">
            <v>0</v>
          </cell>
          <cell r="J17">
            <v>0</v>
          </cell>
          <cell r="K17">
            <v>0</v>
          </cell>
          <cell r="L17">
            <v>0</v>
          </cell>
        </row>
        <row r="18">
          <cell r="B18" t="str">
            <v>&lt;Материальная помощь 3&gt;</v>
          </cell>
          <cell r="I18">
            <v>0</v>
          </cell>
          <cell r="J18">
            <v>0</v>
          </cell>
          <cell r="K18">
            <v>0</v>
          </cell>
          <cell r="L18">
            <v>0</v>
          </cell>
        </row>
        <row r="20">
          <cell r="I20">
            <v>0</v>
          </cell>
          <cell r="J20">
            <v>0</v>
          </cell>
          <cell r="K20">
            <v>0</v>
          </cell>
          <cell r="L20">
            <v>0</v>
          </cell>
        </row>
        <row r="21">
          <cell r="I21">
            <v>0</v>
          </cell>
          <cell r="J21">
            <v>0</v>
          </cell>
          <cell r="K21">
            <v>0</v>
          </cell>
          <cell r="L21">
            <v>0</v>
          </cell>
        </row>
        <row r="22">
          <cell r="B22" t="str">
            <v>Другие выплаты 1</v>
          </cell>
          <cell r="I22">
            <v>0</v>
          </cell>
          <cell r="J22">
            <v>0</v>
          </cell>
          <cell r="K22">
            <v>0</v>
          </cell>
          <cell r="L22">
            <v>0</v>
          </cell>
        </row>
        <row r="23">
          <cell r="B23" t="str">
            <v>Другие выплаты 2</v>
          </cell>
          <cell r="I23">
            <v>0</v>
          </cell>
          <cell r="J23">
            <v>0</v>
          </cell>
          <cell r="K23">
            <v>0</v>
          </cell>
          <cell r="L23">
            <v>0</v>
          </cell>
        </row>
        <row r="24">
          <cell r="B24" t="str">
            <v>Другие выплаты 3</v>
          </cell>
          <cell r="I24">
            <v>0</v>
          </cell>
          <cell r="J24">
            <v>0</v>
          </cell>
          <cell r="K24">
            <v>0</v>
          </cell>
          <cell r="L24">
            <v>0</v>
          </cell>
        </row>
        <row r="26">
          <cell r="D26">
            <v>0</v>
          </cell>
          <cell r="E26">
            <v>0</v>
          </cell>
          <cell r="F26">
            <v>0</v>
          </cell>
          <cell r="G26">
            <v>0</v>
          </cell>
          <cell r="I26">
            <v>0</v>
          </cell>
          <cell r="J26">
            <v>0</v>
          </cell>
          <cell r="K26">
            <v>0</v>
          </cell>
          <cell r="L26">
            <v>0</v>
          </cell>
        </row>
        <row r="29">
          <cell r="B29" t="str">
            <v>Начальник ПЭО</v>
          </cell>
        </row>
      </sheetData>
      <sheetData sheetId="36">
        <row r="6">
          <cell r="D6">
            <v>0</v>
          </cell>
          <cell r="E6">
            <v>0</v>
          </cell>
          <cell r="F6">
            <v>0</v>
          </cell>
          <cell r="G6">
            <v>0</v>
          </cell>
          <cell r="H6">
            <v>0</v>
          </cell>
          <cell r="I6">
            <v>0</v>
          </cell>
          <cell r="J6">
            <v>0</v>
          </cell>
          <cell r="K6">
            <v>0</v>
          </cell>
          <cell r="L6">
            <v>0</v>
          </cell>
          <cell r="M6">
            <v>0</v>
          </cell>
          <cell r="O6">
            <v>0</v>
          </cell>
          <cell r="P6">
            <v>0</v>
          </cell>
          <cell r="Q6">
            <v>0</v>
          </cell>
          <cell r="R6">
            <v>0</v>
          </cell>
        </row>
        <row r="7">
          <cell r="J7">
            <v>0</v>
          </cell>
          <cell r="K7">
            <v>0</v>
          </cell>
          <cell r="O7">
            <v>0</v>
          </cell>
          <cell r="P7">
            <v>0</v>
          </cell>
          <cell r="Q7">
            <v>0</v>
          </cell>
          <cell r="R7">
            <v>0</v>
          </cell>
        </row>
        <row r="8">
          <cell r="J8">
            <v>0</v>
          </cell>
          <cell r="K8">
            <v>0</v>
          </cell>
          <cell r="O8">
            <v>0</v>
          </cell>
          <cell r="P8">
            <v>0</v>
          </cell>
          <cell r="Q8">
            <v>0</v>
          </cell>
          <cell r="R8">
            <v>0</v>
          </cell>
        </row>
      </sheetData>
      <sheetData sheetId="37">
        <row r="6">
          <cell r="I6">
            <v>0</v>
          </cell>
          <cell r="J6">
            <v>0</v>
          </cell>
          <cell r="K6">
            <v>0</v>
          </cell>
          <cell r="L6">
            <v>0</v>
          </cell>
        </row>
        <row r="7">
          <cell r="I7">
            <v>0</v>
          </cell>
          <cell r="J7">
            <v>0</v>
          </cell>
          <cell r="K7">
            <v>0</v>
          </cell>
          <cell r="L7">
            <v>0</v>
          </cell>
        </row>
        <row r="8">
          <cell r="D8">
            <v>0</v>
          </cell>
          <cell r="E8">
            <v>0</v>
          </cell>
          <cell r="F8">
            <v>0</v>
          </cell>
          <cell r="G8">
            <v>0</v>
          </cell>
          <cell r="I8">
            <v>0</v>
          </cell>
          <cell r="J8">
            <v>0</v>
          </cell>
          <cell r="K8">
            <v>0</v>
          </cell>
          <cell r="L8">
            <v>0</v>
          </cell>
        </row>
        <row r="9">
          <cell r="I9">
            <v>0</v>
          </cell>
          <cell r="J9">
            <v>0</v>
          </cell>
          <cell r="K9">
            <v>0</v>
          </cell>
          <cell r="L9">
            <v>0</v>
          </cell>
        </row>
        <row r="10">
          <cell r="D10">
            <v>0</v>
          </cell>
          <cell r="E10">
            <v>0</v>
          </cell>
          <cell r="F10">
            <v>0</v>
          </cell>
          <cell r="G10">
            <v>0</v>
          </cell>
          <cell r="I10">
            <v>0</v>
          </cell>
          <cell r="J10">
            <v>0</v>
          </cell>
          <cell r="K10">
            <v>0</v>
          </cell>
          <cell r="L10">
            <v>0</v>
          </cell>
        </row>
        <row r="11">
          <cell r="I11">
            <v>0</v>
          </cell>
          <cell r="J11">
            <v>0</v>
          </cell>
          <cell r="K11">
            <v>0</v>
          </cell>
          <cell r="L11">
            <v>0</v>
          </cell>
        </row>
        <row r="14">
          <cell r="B14" t="str">
            <v>Начальник ПЭО</v>
          </cell>
        </row>
      </sheetData>
      <sheetData sheetId="38">
        <row r="7">
          <cell r="B7" t="str">
            <v>&lt;Статья расходов 1&gt;</v>
          </cell>
          <cell r="I7">
            <v>0</v>
          </cell>
          <cell r="J7">
            <v>0</v>
          </cell>
          <cell r="K7">
            <v>0</v>
          </cell>
          <cell r="L7">
            <v>0</v>
          </cell>
        </row>
        <row r="8">
          <cell r="B8" t="str">
            <v>&lt;Статья расходов 2&gt;</v>
          </cell>
          <cell r="I8">
            <v>0</v>
          </cell>
          <cell r="J8">
            <v>0</v>
          </cell>
          <cell r="K8">
            <v>0</v>
          </cell>
          <cell r="L8">
            <v>0</v>
          </cell>
        </row>
        <row r="9">
          <cell r="B9" t="str">
            <v>&lt;Статья расходов 3&gt;</v>
          </cell>
          <cell r="I9">
            <v>0</v>
          </cell>
          <cell r="J9">
            <v>0</v>
          </cell>
          <cell r="K9">
            <v>0</v>
          </cell>
          <cell r="L9">
            <v>0</v>
          </cell>
        </row>
        <row r="10">
          <cell r="B10" t="str">
            <v>&lt;Статья расходов 4&gt;</v>
          </cell>
          <cell r="I10">
            <v>0</v>
          </cell>
          <cell r="J10">
            <v>0</v>
          </cell>
          <cell r="K10">
            <v>0</v>
          </cell>
          <cell r="L10">
            <v>0</v>
          </cell>
        </row>
        <row r="11">
          <cell r="B11" t="str">
            <v>&lt;Статья расходов 5&gt;</v>
          </cell>
          <cell r="I11">
            <v>0</v>
          </cell>
          <cell r="J11">
            <v>0</v>
          </cell>
          <cell r="K11">
            <v>0</v>
          </cell>
          <cell r="L11">
            <v>0</v>
          </cell>
        </row>
        <row r="13">
          <cell r="D13">
            <v>0</v>
          </cell>
          <cell r="E13">
            <v>0</v>
          </cell>
          <cell r="F13">
            <v>0</v>
          </cell>
          <cell r="G13">
            <v>0</v>
          </cell>
          <cell r="I13">
            <v>0</v>
          </cell>
          <cell r="J13">
            <v>0</v>
          </cell>
          <cell r="K13">
            <v>0</v>
          </cell>
          <cell r="L13">
            <v>0</v>
          </cell>
        </row>
        <row r="16">
          <cell r="B16" t="str">
            <v>Начальник ПЭО</v>
          </cell>
        </row>
      </sheetData>
      <sheetData sheetId="39">
        <row r="6">
          <cell r="B6" t="str">
            <v>&lt;Статья расходов 1&gt;</v>
          </cell>
        </row>
        <row r="7">
          <cell r="B7" t="str">
            <v>&lt;Статья расходов 2&gt;</v>
          </cell>
        </row>
        <row r="8">
          <cell r="B8" t="str">
            <v>&lt;Статья расходов&gt;</v>
          </cell>
        </row>
        <row r="9">
          <cell r="B9" t="str">
            <v>&lt;Статья расходов&gt;</v>
          </cell>
        </row>
        <row r="10">
          <cell r="B10" t="str">
            <v>&lt;Статья расходов&gt;</v>
          </cell>
        </row>
        <row r="12">
          <cell r="D12">
            <v>0</v>
          </cell>
          <cell r="E12">
            <v>0</v>
          </cell>
          <cell r="F12">
            <v>0</v>
          </cell>
          <cell r="G12">
            <v>0</v>
          </cell>
          <cell r="H12">
            <v>0</v>
          </cell>
        </row>
        <row r="15">
          <cell r="B15" t="str">
            <v>Начальник ПЭО</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Инструкция"/>
      <sheetName val="Титульный"/>
      <sheetName val="Справочники"/>
      <sheetName val="Список листов"/>
      <sheetName val="Перечень документов"/>
      <sheetName val="Заявление"/>
      <sheetName val="Финпоказатели"/>
      <sheetName val="Производственные показатели"/>
      <sheetName val="П1"/>
      <sheetName val="П1.1"/>
      <sheetName val="П1.2"/>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Смета производство"/>
      <sheetName val="Топливо"/>
      <sheetName val="Индексы производство"/>
      <sheetName val="Т1"/>
      <sheetName val="Т2"/>
      <sheetName val="Т2.1"/>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Смета передача"/>
      <sheetName val="Активы передача"/>
      <sheetName val="Индексы передача"/>
      <sheetName val="Производство + Передача"/>
      <sheetName val="Смета расходов пр-во+передача "/>
      <sheetName val="Индексы (производство+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 val="Анализ (2)"/>
      <sheetName val="диапазоны"/>
    </sheetNames>
    <sheetDataSet>
      <sheetData sheetId="0" refreshError="1"/>
      <sheetData sheetId="1" refreshError="1"/>
      <sheetData sheetId="2">
        <row r="17">
          <cell r="E17" t="str">
            <v>газ природный</v>
          </cell>
          <cell r="F17" t="str">
            <v>тыс.куб.м.</v>
          </cell>
        </row>
        <row r="18">
          <cell r="E18" t="str">
            <v>газ сжиженный</v>
          </cell>
          <cell r="F18" t="str">
            <v>тыс.куб.м.</v>
          </cell>
        </row>
        <row r="19">
          <cell r="E19" t="str">
            <v>дизельное топливо</v>
          </cell>
          <cell r="F19" t="str">
            <v>тонн</v>
          </cell>
        </row>
        <row r="20">
          <cell r="E20" t="str">
            <v>дрова</v>
          </cell>
          <cell r="F20" t="str">
            <v>куб.м.</v>
          </cell>
        </row>
        <row r="21">
          <cell r="E21" t="str">
            <v>мазут топочный</v>
          </cell>
          <cell r="F21" t="str">
            <v>тонн</v>
          </cell>
        </row>
        <row r="22">
          <cell r="E22" t="str">
            <v>опил</v>
          </cell>
          <cell r="F22" t="str">
            <v>куб.м.</v>
          </cell>
        </row>
        <row r="23">
          <cell r="E23" t="str">
            <v>отходы березовые</v>
          </cell>
          <cell r="F23" t="str">
            <v>куб.м.</v>
          </cell>
        </row>
        <row r="24">
          <cell r="E24" t="str">
            <v>отходы осиновые</v>
          </cell>
          <cell r="F24" t="str">
            <v>куб.м.</v>
          </cell>
        </row>
        <row r="25">
          <cell r="E25" t="str">
            <v>печное топливо</v>
          </cell>
          <cell r="F25" t="str">
            <v>тонн</v>
          </cell>
        </row>
        <row r="26">
          <cell r="E26" t="str">
            <v>пеллеты</v>
          </cell>
          <cell r="F26" t="str">
            <v>куб.м.</v>
          </cell>
        </row>
        <row r="27">
          <cell r="E27" t="str">
            <v>смола</v>
          </cell>
          <cell r="F27" t="str">
            <v>тонн</v>
          </cell>
        </row>
        <row r="28">
          <cell r="E28" t="str">
            <v>торф</v>
          </cell>
          <cell r="F28" t="str">
            <v>тонн</v>
          </cell>
        </row>
        <row r="29">
          <cell r="E29" t="str">
            <v>уголь бурый</v>
          </cell>
          <cell r="F29" t="str">
            <v>тонн</v>
          </cell>
        </row>
        <row r="30">
          <cell r="E30" t="str">
            <v>уголь каменный</v>
          </cell>
          <cell r="F30" t="str">
            <v>тонн</v>
          </cell>
        </row>
        <row r="31">
          <cell r="E31" t="str">
            <v>щепа</v>
          </cell>
          <cell r="F31" t="str">
            <v>куб.м.</v>
          </cell>
        </row>
        <row r="32">
          <cell r="E32" t="str">
            <v>другой</v>
          </cell>
          <cell r="F32" t="str">
            <v>Произвольный</v>
          </cell>
        </row>
        <row r="33">
          <cell r="E33" t="str">
            <v>Не определено</v>
          </cell>
          <cell r="F33" t="str">
            <v>Служебный тип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Ф-53 1кв02 скорр"/>
      <sheetName val="УФ-53 1кв 2002 факт "/>
      <sheetName val="УФ-53 2кв02 скорр"/>
      <sheetName val="УФ-53 3кв02скорр"/>
      <sheetName val="УФ-53 4кв02 скорр"/>
      <sheetName val="УФ-53 2002 всего"/>
      <sheetName val="ид для табл.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мар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рост.зп"/>
      <sheetName val="Выпадающие списки"/>
      <sheetName val="ПОСЭ (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matrix"/>
      <sheetName val="КомментарииМО"/>
      <sheetName val="23"/>
      <sheetName val="Заголовок2"/>
      <sheetName val="Заголовок"/>
      <sheetName val="Инструкция"/>
      <sheetName val="Справочники"/>
      <sheetName val="Свод"/>
      <sheetName val="Калькуляция"/>
      <sheetName val="Тарифное меню 1"/>
      <sheetName val="Тарифное меню 2"/>
      <sheetName val="Справочник организаций"/>
      <sheetName val="Комментарии"/>
    </sheetNames>
    <sheetDataSet>
      <sheetData sheetId="0" refreshError="1"/>
      <sheetData sheetId="1"/>
      <sheetData sheetId="2"/>
      <sheetData sheetId="3"/>
      <sheetData sheetId="4" refreshError="1"/>
      <sheetData sheetId="5" refreshError="1"/>
      <sheetData sheetId="6"/>
      <sheetData sheetId="7"/>
      <sheetData sheetId="8"/>
      <sheetData sheetId="9"/>
      <sheetData sheetId="10"/>
      <sheetData sheetId="1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Объекты"/>
      <sheetName val="Форма 9.1"/>
      <sheetName val="Форма 9.1 (кварталы)"/>
      <sheetName val="Сравнение"/>
      <sheetName val="Комментарии"/>
      <sheetName val="Проверка"/>
      <sheetName val="TEHSHEET"/>
      <sheetName val="AllSheetsInThisWorkbook"/>
      <sheetName val="modFill"/>
      <sheetName val="et_union_hor"/>
      <sheetName val="modHTTP"/>
      <sheetName val="modfrmRegion"/>
      <sheetName val="modfrmReestr"/>
      <sheetName val="modfrmAuthorization"/>
      <sheetName val="modReestr"/>
      <sheetName val="modProv"/>
      <sheetName val="modInstruction"/>
      <sheetName val="modUpdTemplMain"/>
      <sheetName val="modfrmCheckUpdates"/>
      <sheetName val="modClassifierValidate"/>
      <sheetName val="modHyp"/>
      <sheetName val="modList00"/>
      <sheetName val="modList01"/>
      <sheetName val="modList21"/>
      <sheetName val="REESTR_ORG"/>
      <sheetName val="REESTR_GTP"/>
      <sheetName val="REESTR_SOC_NORM"/>
    </sheetNames>
    <sheetDataSet>
      <sheetData sheetId="0">
        <row r="3">
          <cell r="B3" t="e">
            <v>#NAME?</v>
          </cell>
        </row>
      </sheetData>
      <sheetData sheetId="1" refreshError="1"/>
      <sheetData sheetId="2">
        <row r="9">
          <cell r="F9">
            <v>2023</v>
          </cell>
        </row>
      </sheetData>
      <sheetData sheetId="3" refreshError="1"/>
      <sheetData sheetId="4">
        <row r="9">
          <cell r="G9">
            <v>0.38590000000000002</v>
          </cell>
        </row>
      </sheetData>
      <sheetData sheetId="5">
        <row r="9">
          <cell r="F9">
            <v>0.10336999999999999</v>
          </cell>
        </row>
      </sheetData>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Инструкция"/>
      <sheetName val="Титульный"/>
      <sheetName val="Список листов"/>
      <sheetName val="форма 1"/>
      <sheetName val="форма 2"/>
      <sheetName val="форма 3"/>
      <sheetName val="форма 3а_1"/>
      <sheetName val="форма 3а_2"/>
      <sheetName val="форма 4"/>
      <sheetName val="форма 5"/>
      <sheetName val="форма 6"/>
      <sheetName val="форма 7"/>
      <sheetName val="форма 8"/>
      <sheetName val="форма 9"/>
      <sheetName val="форма 10"/>
      <sheetName val="форма 10а"/>
      <sheetName val="форма 11"/>
      <sheetName val="форма 12"/>
      <sheetName val="форма 13"/>
      <sheetName val="форма 14"/>
      <sheetName val="форма 15"/>
      <sheetName val="форма 16"/>
      <sheetName val="форма 17"/>
      <sheetName val="форма 18"/>
      <sheetName val="форма 19"/>
      <sheetName val="форма 19э"/>
      <sheetName val="Комментарии"/>
      <sheetName val="et_union"/>
      <sheetName val="TEHSHEET"/>
      <sheetName val="REESTR"/>
      <sheetName val="23"/>
      <sheetName val="Заголовок"/>
      <sheetName val="Заголовок2"/>
    </sheetNames>
    <sheetDataSet>
      <sheetData sheetId="0"/>
      <sheetData sheetId="1" refreshError="1"/>
      <sheetData sheetId="2"/>
      <sheetData sheetId="3"/>
      <sheetData sheetId="4"/>
      <sheetData sheetId="5"/>
      <sheetData sheetId="6"/>
      <sheetData sheetId="7"/>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refreshError="1">
        <row r="2">
          <cell r="Q2" t="str">
            <v>В целом по ВС</v>
          </cell>
        </row>
        <row r="3">
          <cell r="Q3" t="str">
            <v>Водозабор и очистка</v>
          </cell>
        </row>
        <row r="4">
          <cell r="Q4" t="str">
            <v>Транспортировка</v>
          </cell>
        </row>
        <row r="5">
          <cell r="Q5" t="str">
            <v>Сети</v>
          </cell>
        </row>
      </sheetData>
      <sheetData sheetId="29" refreshError="1">
        <row r="2">
          <cell r="X2" t="str">
            <v>Азовское</v>
          </cell>
        </row>
        <row r="3">
          <cell r="X3" t="str">
            <v>Александровское</v>
          </cell>
        </row>
        <row r="4">
          <cell r="X4" t="str">
            <v>Алексеевское</v>
          </cell>
        </row>
        <row r="5">
          <cell r="X5" t="str">
            <v>Алексее-Тенгинское</v>
          </cell>
        </row>
        <row r="6">
          <cell r="X6" t="str">
            <v>Анастасиевское</v>
          </cell>
        </row>
        <row r="7">
          <cell r="X7" t="str">
            <v>Архангельское</v>
          </cell>
        </row>
        <row r="8">
          <cell r="X8" t="str">
            <v>Атаманское</v>
          </cell>
        </row>
        <row r="9">
          <cell r="X9" t="str">
            <v>Ахметовское</v>
          </cell>
        </row>
        <row r="10">
          <cell r="X10" t="str">
            <v>Ахтанизовское</v>
          </cell>
        </row>
        <row r="11">
          <cell r="X11" t="str">
            <v>Ахтарское</v>
          </cell>
        </row>
        <row r="12">
          <cell r="X12" t="str">
            <v>Ачуевское</v>
          </cell>
        </row>
        <row r="13">
          <cell r="X13" t="str">
            <v>Батуринское</v>
          </cell>
        </row>
        <row r="14">
          <cell r="X14" t="str">
            <v>Безводное</v>
          </cell>
        </row>
        <row r="15">
          <cell r="X15" t="str">
            <v>Бейсугское</v>
          </cell>
        </row>
        <row r="16">
          <cell r="X16" t="str">
            <v>Бейсужекское</v>
          </cell>
        </row>
        <row r="17">
          <cell r="X17" t="str">
            <v>Белоглинское</v>
          </cell>
        </row>
        <row r="18">
          <cell r="X18" t="str">
            <v>Белохуторское</v>
          </cell>
        </row>
        <row r="19">
          <cell r="X19" t="str">
            <v>Беноковское</v>
          </cell>
        </row>
        <row r="20">
          <cell r="X20" t="str">
            <v>Березанское</v>
          </cell>
        </row>
        <row r="21">
          <cell r="X21" t="str">
            <v>Бесленеевское</v>
          </cell>
        </row>
        <row r="22">
          <cell r="X22" t="str">
            <v>Бесскорбненское</v>
          </cell>
        </row>
        <row r="23">
          <cell r="X23" t="str">
            <v>Бжедуховское</v>
          </cell>
        </row>
        <row r="24">
          <cell r="X24" t="str">
            <v>Благодарненское</v>
          </cell>
        </row>
        <row r="25">
          <cell r="X25" t="str">
            <v>Бойкопонурское</v>
          </cell>
        </row>
        <row r="26">
          <cell r="X26" t="str">
            <v>Большебейсугское</v>
          </cell>
        </row>
        <row r="27">
          <cell r="X27" t="str">
            <v>Бородинское</v>
          </cell>
        </row>
        <row r="28">
          <cell r="X28" t="str">
            <v>Братковское</v>
          </cell>
        </row>
        <row r="29">
          <cell r="X29" t="str">
            <v>Братское</v>
          </cell>
        </row>
        <row r="30">
          <cell r="X30" t="str">
            <v>Бриньковское</v>
          </cell>
        </row>
        <row r="31">
          <cell r="X31" t="str">
            <v>Брюховецкое</v>
          </cell>
        </row>
        <row r="32">
          <cell r="X32" t="str">
            <v>Бузиновское</v>
          </cell>
        </row>
        <row r="33">
          <cell r="X33" t="str">
            <v>Бураковское</v>
          </cell>
        </row>
        <row r="34">
          <cell r="X34" t="str">
            <v>Ванновское</v>
          </cell>
        </row>
        <row r="35">
          <cell r="X35" t="str">
            <v>Варениковское</v>
          </cell>
        </row>
        <row r="36">
          <cell r="X36" t="str">
            <v>Васюринское</v>
          </cell>
        </row>
        <row r="37">
          <cell r="X37" t="str">
            <v>Вельяминовское</v>
          </cell>
        </row>
        <row r="38">
          <cell r="X38" t="str">
            <v>Венцы-Заря</v>
          </cell>
        </row>
        <row r="39">
          <cell r="X39" t="str">
            <v>Верхнекубанское</v>
          </cell>
        </row>
        <row r="40">
          <cell r="X40" t="str">
            <v>Веселовское</v>
          </cell>
        </row>
        <row r="41">
          <cell r="X41" t="str">
            <v>Вимовское</v>
          </cell>
        </row>
        <row r="42">
          <cell r="X42" t="str">
            <v>Владимирское</v>
          </cell>
        </row>
        <row r="43">
          <cell r="X43" t="str">
            <v>Воздвиженское</v>
          </cell>
        </row>
        <row r="44">
          <cell r="X44" t="str">
            <v>Вознесенское</v>
          </cell>
        </row>
        <row r="45">
          <cell r="X45" t="str">
            <v>Вольненское</v>
          </cell>
        </row>
        <row r="46">
          <cell r="X46" t="str">
            <v>Воронежское</v>
          </cell>
        </row>
        <row r="47">
          <cell r="X47" t="str">
            <v>Восточное</v>
          </cell>
        </row>
        <row r="48">
          <cell r="X48" t="str">
            <v>Выселковское</v>
          </cell>
        </row>
        <row r="49">
          <cell r="X49" t="str">
            <v>Вышестеблиевское</v>
          </cell>
        </row>
        <row r="50">
          <cell r="X50" t="str">
            <v>Газырское</v>
          </cell>
        </row>
        <row r="51">
          <cell r="X51" t="str">
            <v>Геймановское</v>
          </cell>
        </row>
        <row r="52">
          <cell r="X52" t="str">
            <v>Георгиевское</v>
          </cell>
        </row>
        <row r="53">
          <cell r="X53" t="str">
            <v>Гирейское</v>
          </cell>
        </row>
        <row r="54">
          <cell r="X54" t="str">
            <v>Глафировское</v>
          </cell>
        </row>
        <row r="55">
          <cell r="X55" t="str">
            <v>Глебовское</v>
          </cell>
        </row>
        <row r="56">
          <cell r="X56" t="str">
            <v>Голубая Нива</v>
          </cell>
        </row>
        <row r="57">
          <cell r="X57" t="str">
            <v>Голубицкое</v>
          </cell>
        </row>
        <row r="58">
          <cell r="X58" t="str">
            <v>город Абинск</v>
          </cell>
        </row>
        <row r="59">
          <cell r="X59" t="str">
            <v>город Анапа</v>
          </cell>
        </row>
        <row r="60">
          <cell r="X60" t="str">
            <v>город Апшеронск</v>
          </cell>
        </row>
        <row r="61">
          <cell r="X61" t="str">
            <v>Город Армавир</v>
          </cell>
        </row>
        <row r="62">
          <cell r="X62" t="str">
            <v>город Белореченск</v>
          </cell>
        </row>
        <row r="63">
          <cell r="X63" t="str">
            <v>город Геленджик</v>
          </cell>
        </row>
        <row r="64">
          <cell r="X64" t="str">
            <v>Город Горячий Ключ</v>
          </cell>
        </row>
        <row r="65">
          <cell r="X65" t="str">
            <v>город Гулькевичи</v>
          </cell>
        </row>
        <row r="66">
          <cell r="X66" t="str">
            <v>Город Ейск</v>
          </cell>
        </row>
        <row r="67">
          <cell r="X67" t="str">
            <v>город Кореновск</v>
          </cell>
        </row>
        <row r="68">
          <cell r="X68" t="str">
            <v>Город Краснодар</v>
          </cell>
        </row>
        <row r="69">
          <cell r="X69" t="str">
            <v>Город Кропоткин</v>
          </cell>
        </row>
        <row r="70">
          <cell r="X70" t="str">
            <v>город Курганинск</v>
          </cell>
        </row>
        <row r="71">
          <cell r="X71" t="str">
            <v>город Лабинск</v>
          </cell>
        </row>
        <row r="72">
          <cell r="X72" t="str">
            <v>город Новокубанск</v>
          </cell>
        </row>
        <row r="73">
          <cell r="X73" t="str">
            <v>Город Новороссийск</v>
          </cell>
        </row>
        <row r="74">
          <cell r="X74" t="str">
            <v>город Приморско-Ахтарск</v>
          </cell>
        </row>
        <row r="75">
          <cell r="X75" t="str">
            <v>город Славянск-на-Кубани</v>
          </cell>
        </row>
        <row r="76">
          <cell r="X76" t="str">
            <v>город Темрюк</v>
          </cell>
        </row>
        <row r="77">
          <cell r="X77" t="str">
            <v>город Тимашевск</v>
          </cell>
        </row>
        <row r="78">
          <cell r="X78" t="str">
            <v>Город Тихорецк</v>
          </cell>
        </row>
        <row r="79">
          <cell r="X79" t="str">
            <v>Город Туапсе</v>
          </cell>
        </row>
        <row r="80">
          <cell r="X80" t="str">
            <v>город Усть-Лабинск</v>
          </cell>
        </row>
        <row r="81">
          <cell r="X81" t="str">
            <v>город Хадыженск</v>
          </cell>
        </row>
        <row r="82">
          <cell r="X82" t="str">
            <v>Город-курорт Сочи</v>
          </cell>
        </row>
        <row r="83">
          <cell r="X83" t="str">
            <v>Горькобалковское</v>
          </cell>
        </row>
        <row r="84">
          <cell r="X84" t="str">
            <v>Гривенское</v>
          </cell>
        </row>
        <row r="85">
          <cell r="X85" t="str">
            <v>Григорьевское</v>
          </cell>
        </row>
        <row r="86">
          <cell r="X86" t="str">
            <v>Гришковское</v>
          </cell>
        </row>
        <row r="87">
          <cell r="X87" t="str">
            <v>Двубратское</v>
          </cell>
        </row>
        <row r="88">
          <cell r="X88" t="str">
            <v>Дербентское</v>
          </cell>
        </row>
        <row r="89">
          <cell r="X89" t="str">
            <v>Джубгское</v>
          </cell>
        </row>
        <row r="90">
          <cell r="X90" t="str">
            <v>Джумайловское</v>
          </cell>
        </row>
        <row r="91">
          <cell r="X91" t="str">
            <v>Динское</v>
          </cell>
        </row>
        <row r="92">
          <cell r="X92" t="str">
            <v>Дмитриевское</v>
          </cell>
        </row>
        <row r="93">
          <cell r="X93" t="str">
            <v>Днепровское</v>
          </cell>
        </row>
        <row r="94">
          <cell r="X94" t="str">
            <v>Должанское</v>
          </cell>
        </row>
        <row r="95">
          <cell r="X95" t="str">
            <v>Дружненское</v>
          </cell>
        </row>
        <row r="96">
          <cell r="X96" t="str">
            <v>Дядьковское</v>
          </cell>
        </row>
        <row r="97">
          <cell r="X97" t="str">
            <v>Ейское</v>
          </cell>
        </row>
        <row r="98">
          <cell r="X98" t="str">
            <v>Ейскоукрепленское</v>
          </cell>
        </row>
        <row r="99">
          <cell r="X99" t="str">
            <v>Екатериновское</v>
          </cell>
        </row>
        <row r="100">
          <cell r="X100" t="str">
            <v>Еремизино-Борисовское</v>
          </cell>
        </row>
        <row r="101">
          <cell r="X101" t="str">
            <v>Железное</v>
          </cell>
        </row>
        <row r="102">
          <cell r="X102" t="str">
            <v>Журавское</v>
          </cell>
        </row>
        <row r="103">
          <cell r="X103" t="str">
            <v>Забойское</v>
          </cell>
        </row>
        <row r="104">
          <cell r="X104" t="str">
            <v>Западное</v>
          </cell>
        </row>
        <row r="105">
          <cell r="X105" t="str">
            <v>Запорожское</v>
          </cell>
        </row>
        <row r="106">
          <cell r="X106" t="str">
            <v>Зассовское</v>
          </cell>
        </row>
        <row r="107">
          <cell r="X107" t="str">
            <v>Ивановское</v>
          </cell>
        </row>
        <row r="108">
          <cell r="X108" t="str">
            <v>Ильинское</v>
          </cell>
        </row>
        <row r="109">
          <cell r="X109" t="str">
            <v>им М Горького</v>
          </cell>
        </row>
        <row r="110">
          <cell r="X110" t="str">
            <v>Ирклиевское</v>
          </cell>
        </row>
        <row r="111">
          <cell r="X111" t="str">
            <v>Кабардинское</v>
          </cell>
        </row>
        <row r="112">
          <cell r="X112" t="str">
            <v>Кавказское</v>
          </cell>
        </row>
        <row r="113">
          <cell r="X113" t="str">
            <v>Казанское</v>
          </cell>
        </row>
        <row r="114">
          <cell r="X114" t="str">
            <v>Каладжинское</v>
          </cell>
        </row>
        <row r="115">
          <cell r="X115" t="str">
            <v>Калининское</v>
          </cell>
        </row>
        <row r="116">
          <cell r="X116" t="str">
            <v>Калниболотское</v>
          </cell>
        </row>
        <row r="117">
          <cell r="X117" t="str">
            <v>Калужское</v>
          </cell>
        </row>
        <row r="118">
          <cell r="X118" t="str">
            <v>Камышеватское</v>
          </cell>
        </row>
        <row r="119">
          <cell r="X119" t="str">
            <v>Каневское</v>
          </cell>
        </row>
        <row r="120">
          <cell r="X120" t="str">
            <v>Канеловское</v>
          </cell>
        </row>
        <row r="121">
          <cell r="X121" t="str">
            <v>Киевское</v>
          </cell>
        </row>
        <row r="122">
          <cell r="X122" t="str">
            <v>Кировское</v>
          </cell>
        </row>
        <row r="123">
          <cell r="X123" t="str">
            <v>Кирпильское</v>
          </cell>
        </row>
        <row r="124">
          <cell r="X124" t="str">
            <v>Кисляковское</v>
          </cell>
        </row>
        <row r="125">
          <cell r="X125" t="str">
            <v>Ковалевское</v>
          </cell>
        </row>
        <row r="126">
          <cell r="X126" t="str">
            <v>Комсомольское</v>
          </cell>
        </row>
        <row r="127">
          <cell r="X127" t="str">
            <v>Коноковское</v>
          </cell>
        </row>
        <row r="128">
          <cell r="X128" t="str">
            <v>Константиновское</v>
          </cell>
        </row>
        <row r="129">
          <cell r="X129" t="str">
            <v>Копанское</v>
          </cell>
        </row>
        <row r="130">
          <cell r="X130" t="str">
            <v>Коржевское</v>
          </cell>
        </row>
        <row r="131">
          <cell r="X131" t="str">
            <v>Коржовское</v>
          </cell>
        </row>
        <row r="132">
          <cell r="X132" t="str">
            <v>Костромское</v>
          </cell>
        </row>
        <row r="133">
          <cell r="X133" t="str">
            <v>Красноармейское</v>
          </cell>
        </row>
        <row r="134">
          <cell r="X134" t="str">
            <v>Красногвардейское</v>
          </cell>
        </row>
        <row r="135">
          <cell r="X135" t="str">
            <v>Краснокутское</v>
          </cell>
        </row>
        <row r="136">
          <cell r="X136" t="str">
            <v>Краснополянское</v>
          </cell>
        </row>
        <row r="137">
          <cell r="X137" t="str">
            <v>Красносельское</v>
          </cell>
        </row>
        <row r="138">
          <cell r="X138" t="str">
            <v>Краснострельское</v>
          </cell>
        </row>
        <row r="139">
          <cell r="X139" t="str">
            <v>Крупское</v>
          </cell>
        </row>
        <row r="140">
          <cell r="X140" t="str">
            <v>Крутое</v>
          </cell>
        </row>
        <row r="141">
          <cell r="X141" t="str">
            <v>Крыловское</v>
          </cell>
        </row>
        <row r="142">
          <cell r="X142" t="str">
            <v>Крымское городское поселение</v>
          </cell>
        </row>
        <row r="143">
          <cell r="X143" t="str">
            <v>Кубанец</v>
          </cell>
        </row>
        <row r="144">
          <cell r="X144" t="str">
            <v>Кубанское</v>
          </cell>
        </row>
        <row r="145">
          <cell r="X145" t="str">
            <v>Кубанскостепное</v>
          </cell>
        </row>
        <row r="146">
          <cell r="X146" t="str">
            <v>Кубань</v>
          </cell>
        </row>
        <row r="147">
          <cell r="X147" t="str">
            <v>Куйбышевское</v>
          </cell>
        </row>
        <row r="148">
          <cell r="X148" t="str">
            <v>Куликовское</v>
          </cell>
        </row>
        <row r="149">
          <cell r="X149" t="str">
            <v>Кургоковское</v>
          </cell>
        </row>
        <row r="150">
          <cell r="X150" t="str">
            <v>Куринское</v>
          </cell>
        </row>
        <row r="151">
          <cell r="X151" t="str">
            <v>Курчанское</v>
          </cell>
        </row>
        <row r="152">
          <cell r="X152" t="str">
            <v>Кухаривское</v>
          </cell>
        </row>
        <row r="153">
          <cell r="X153" t="str">
            <v>Кущевское</v>
          </cell>
        </row>
        <row r="154">
          <cell r="X154" t="str">
            <v>Ладожское</v>
          </cell>
        </row>
        <row r="155">
          <cell r="X155" t="str">
            <v>Ленинградское</v>
          </cell>
        </row>
        <row r="156">
          <cell r="X156" t="str">
            <v>Ленинское</v>
          </cell>
        </row>
        <row r="157">
          <cell r="X157" t="str">
            <v>Ловлинское</v>
          </cell>
        </row>
        <row r="158">
          <cell r="X158" t="str">
            <v>Лосевское</v>
          </cell>
        </row>
        <row r="159">
          <cell r="X159" t="str">
            <v>Львовское</v>
          </cell>
        </row>
        <row r="160">
          <cell r="X160" t="str">
            <v>Маевское</v>
          </cell>
        </row>
        <row r="161">
          <cell r="X161" t="str">
            <v>Маламинское</v>
          </cell>
        </row>
        <row r="162">
          <cell r="X162" t="str">
            <v>Малотенгинское</v>
          </cell>
        </row>
        <row r="163">
          <cell r="X163" t="str">
            <v>Марьинское</v>
          </cell>
        </row>
        <row r="164">
          <cell r="X164" t="str">
            <v>Марьянское</v>
          </cell>
        </row>
        <row r="165">
          <cell r="X165" t="str">
            <v>Махошевское</v>
          </cell>
        </row>
        <row r="166">
          <cell r="X166" t="str">
            <v>Маякское</v>
          </cell>
        </row>
        <row r="167">
          <cell r="X167" t="str">
            <v>Медведовское</v>
          </cell>
        </row>
        <row r="168">
          <cell r="X168" t="str">
            <v>Мерчанское</v>
          </cell>
        </row>
        <row r="169">
          <cell r="X169" t="str">
            <v>Мингрельское</v>
          </cell>
        </row>
        <row r="170">
          <cell r="X170" t="str">
            <v>Мирское</v>
          </cell>
        </row>
        <row r="171">
          <cell r="X171" t="str">
            <v>Михайловское</v>
          </cell>
        </row>
        <row r="172">
          <cell r="X172" t="str">
            <v>Мичуринское</v>
          </cell>
        </row>
        <row r="173">
          <cell r="X173" t="str">
            <v>Молдаванское</v>
          </cell>
        </row>
        <row r="174">
          <cell r="X174" t="str">
            <v>Моревское</v>
          </cell>
        </row>
        <row r="175">
          <cell r="X175" t="str">
            <v>Небугское</v>
          </cell>
        </row>
        <row r="176">
          <cell r="X176" t="str">
            <v>Незаймановское</v>
          </cell>
        </row>
        <row r="177">
          <cell r="X177" t="str">
            <v>Незамаевское</v>
          </cell>
        </row>
        <row r="178">
          <cell r="X178" t="str">
            <v>Некрасовское</v>
          </cell>
        </row>
        <row r="179">
          <cell r="X179" t="str">
            <v>Нижнебаканское</v>
          </cell>
        </row>
        <row r="180">
          <cell r="X180" t="str">
            <v>Николаевское</v>
          </cell>
        </row>
        <row r="181">
          <cell r="X181" t="str">
            <v>Николенское</v>
          </cell>
        </row>
        <row r="182">
          <cell r="X182" t="str">
            <v>Новоалексеевское</v>
          </cell>
        </row>
        <row r="183">
          <cell r="X183" t="str">
            <v>Новобейсугское</v>
          </cell>
        </row>
        <row r="184">
          <cell r="X184" t="str">
            <v>Новоберезанское</v>
          </cell>
        </row>
        <row r="185">
          <cell r="X185" t="str">
            <v>Нововеличковское</v>
          </cell>
        </row>
        <row r="186">
          <cell r="X186" t="str">
            <v>Нововладимировское</v>
          </cell>
        </row>
        <row r="187">
          <cell r="X187" t="str">
            <v>Новодеревянковское</v>
          </cell>
        </row>
        <row r="188">
          <cell r="X188" t="str">
            <v>Новоджерелиевское</v>
          </cell>
        </row>
        <row r="189">
          <cell r="X189" t="str">
            <v>Новодмитриевское</v>
          </cell>
        </row>
        <row r="190">
          <cell r="X190" t="str">
            <v>Новоивановское</v>
          </cell>
        </row>
        <row r="191">
          <cell r="X191" t="str">
            <v>Новокорсунское</v>
          </cell>
        </row>
        <row r="192">
          <cell r="X192" t="str">
            <v>Новолабинское</v>
          </cell>
        </row>
        <row r="193">
          <cell r="X193" t="str">
            <v>Новоленинское</v>
          </cell>
        </row>
        <row r="194">
          <cell r="X194" t="str">
            <v>Новолеушковское</v>
          </cell>
        </row>
        <row r="195">
          <cell r="X195" t="str">
            <v>Новомалороссийское</v>
          </cell>
        </row>
        <row r="196">
          <cell r="X196" t="str">
            <v>Новоминское</v>
          </cell>
        </row>
        <row r="197">
          <cell r="X197" t="str">
            <v>Новомихайловское</v>
          </cell>
        </row>
        <row r="198">
          <cell r="X198" t="str">
            <v>Новомышастовское</v>
          </cell>
        </row>
        <row r="199">
          <cell r="X199" t="str">
            <v>Новониколаевское</v>
          </cell>
        </row>
        <row r="200">
          <cell r="X200" t="str">
            <v>Новопавловское</v>
          </cell>
        </row>
        <row r="201">
          <cell r="X201" t="str">
            <v>Новопашковское</v>
          </cell>
        </row>
        <row r="202">
          <cell r="X202" t="str">
            <v>Новопетровское</v>
          </cell>
        </row>
        <row r="203">
          <cell r="X203" t="str">
            <v>Новопластуновское</v>
          </cell>
        </row>
        <row r="204">
          <cell r="X204" t="str">
            <v>Новоплатнировское</v>
          </cell>
        </row>
        <row r="205">
          <cell r="X205" t="str">
            <v>Новопокровское</v>
          </cell>
        </row>
        <row r="206">
          <cell r="X206" t="str">
            <v>Новополянское</v>
          </cell>
        </row>
        <row r="207">
          <cell r="X207" t="str">
            <v>Новорождественское</v>
          </cell>
        </row>
        <row r="208">
          <cell r="X208" t="str">
            <v>Новосельское</v>
          </cell>
        </row>
        <row r="209">
          <cell r="X209" t="str">
            <v>Новосергиевское</v>
          </cell>
        </row>
        <row r="210">
          <cell r="X210" t="str">
            <v>Новотаманское</v>
          </cell>
        </row>
        <row r="211">
          <cell r="X211" t="str">
            <v>Новотитаровское</v>
          </cell>
        </row>
        <row r="212">
          <cell r="X212" t="str">
            <v>Новоукраинское</v>
          </cell>
        </row>
        <row r="213">
          <cell r="X213" t="str">
            <v>Новоуманское</v>
          </cell>
        </row>
        <row r="214">
          <cell r="X214" t="str">
            <v>Новощербиновское</v>
          </cell>
        </row>
        <row r="215">
          <cell r="X215" t="str">
            <v>Новоясенское</v>
          </cell>
        </row>
        <row r="216">
          <cell r="X216" t="str">
            <v>Образцовое</v>
          </cell>
        </row>
        <row r="217">
          <cell r="X217" t="str">
            <v>Октябрьское</v>
          </cell>
        </row>
        <row r="218">
          <cell r="X218" t="str">
            <v>Ольгинское</v>
          </cell>
        </row>
        <row r="219">
          <cell r="X219" t="str">
            <v>Отрадненское</v>
          </cell>
        </row>
        <row r="220">
          <cell r="X220" t="str">
            <v>Отрадо-Кубанское</v>
          </cell>
        </row>
        <row r="221">
          <cell r="X221" t="str">
            <v>Отрадо-Ольгинское</v>
          </cell>
        </row>
        <row r="222">
          <cell r="X222" t="str">
            <v>Павловское</v>
          </cell>
        </row>
        <row r="223">
          <cell r="X223" t="str">
            <v>Парковское</v>
          </cell>
        </row>
        <row r="224">
          <cell r="X224" t="str">
            <v>Первомайское</v>
          </cell>
        </row>
        <row r="225">
          <cell r="X225" t="str">
            <v>Первореченское</v>
          </cell>
        </row>
        <row r="226">
          <cell r="X226" t="str">
            <v>Первосинюхинское</v>
          </cell>
        </row>
        <row r="227">
          <cell r="X227" t="str">
            <v>Передовское</v>
          </cell>
        </row>
        <row r="228">
          <cell r="X228" t="str">
            <v>Переправненское</v>
          </cell>
        </row>
        <row r="229">
          <cell r="X229" t="str">
            <v>Переясловское</v>
          </cell>
        </row>
        <row r="230">
          <cell r="X230" t="str">
            <v>Песчаное</v>
          </cell>
        </row>
        <row r="231">
          <cell r="X231" t="str">
            <v>Петровское</v>
          </cell>
        </row>
        <row r="232">
          <cell r="X232" t="str">
            <v>Петропавловское</v>
          </cell>
        </row>
        <row r="233">
          <cell r="X233" t="str">
            <v>Пластуновское</v>
          </cell>
        </row>
        <row r="234">
          <cell r="X234" t="str">
            <v>Платнировское</v>
          </cell>
        </row>
        <row r="235">
          <cell r="X235" t="str">
            <v>Покровское</v>
          </cell>
        </row>
        <row r="236">
          <cell r="X236" t="str">
            <v>Полтавское</v>
          </cell>
        </row>
        <row r="237">
          <cell r="X237" t="str">
            <v>Полтавченское</v>
          </cell>
        </row>
        <row r="238">
          <cell r="X238" t="str">
            <v>Попутненское</v>
          </cell>
        </row>
        <row r="239">
          <cell r="X239" t="str">
            <v>Поселковое</v>
          </cell>
        </row>
        <row r="240">
          <cell r="X240" t="str">
            <v>поселок городского типа Афипский</v>
          </cell>
        </row>
      </sheetData>
      <sheetData sheetId="30"/>
      <sheetData sheetId="31"/>
      <sheetData sheetId="32"/>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Инструкция"/>
      <sheetName val="Титульный"/>
      <sheetName val="Список листов"/>
      <sheetName val="форма 1"/>
      <sheetName val="форма 2"/>
      <sheetName val="форма 3"/>
      <sheetName val="форма 3а_1"/>
      <sheetName val="форма 3а_2"/>
      <sheetName val="форма 4"/>
      <sheetName val="форма 5"/>
      <sheetName val="форма 6"/>
      <sheetName val="форма 7"/>
      <sheetName val="форма 8"/>
      <sheetName val="форма 9"/>
      <sheetName val="форма 10"/>
      <sheetName val="форма 10а"/>
      <sheetName val="форма 11"/>
      <sheetName val="форма 12"/>
      <sheetName val="форма 13"/>
      <sheetName val="форма 14"/>
      <sheetName val="форма 15"/>
      <sheetName val="форма 16"/>
      <sheetName val="форма 17"/>
      <sheetName val="форма 18"/>
      <sheetName val="форма 19"/>
      <sheetName val="форма 19э"/>
      <sheetName val="Комментарии"/>
      <sheetName val="et_union"/>
      <sheetName val="TEHSHEET"/>
      <sheetName val="REESTR"/>
      <sheetName val="23"/>
      <sheetName val="Заголовок"/>
      <sheetName val="Заголовок2"/>
    </sheetNames>
    <sheetDataSet>
      <sheetData sheetId="0"/>
      <sheetData sheetId="1" refreshError="1"/>
      <sheetData sheetId="2"/>
      <sheetData sheetId="3"/>
      <sheetData sheetId="4"/>
      <sheetData sheetId="5"/>
      <sheetData sheetId="6"/>
      <sheetData sheetId="7"/>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refreshError="1">
        <row r="2">
          <cell r="Q2" t="str">
            <v>В целом по ВС</v>
          </cell>
        </row>
        <row r="3">
          <cell r="Q3" t="str">
            <v>Водозабор и очистка</v>
          </cell>
        </row>
        <row r="4">
          <cell r="Q4" t="str">
            <v>Транспортировка</v>
          </cell>
        </row>
        <row r="5">
          <cell r="Q5" t="str">
            <v>Сети</v>
          </cell>
        </row>
      </sheetData>
      <sheetData sheetId="29" refreshError="1">
        <row r="2">
          <cell r="X2" t="str">
            <v>Азовское</v>
          </cell>
        </row>
        <row r="3">
          <cell r="X3" t="str">
            <v>Александровское</v>
          </cell>
        </row>
        <row r="4">
          <cell r="X4" t="str">
            <v>Алексеевское</v>
          </cell>
        </row>
        <row r="5">
          <cell r="X5" t="str">
            <v>Алексее-Тенгинское</v>
          </cell>
        </row>
        <row r="6">
          <cell r="X6" t="str">
            <v>Анастасиевское</v>
          </cell>
        </row>
        <row r="7">
          <cell r="X7" t="str">
            <v>Архангельское</v>
          </cell>
        </row>
        <row r="8">
          <cell r="X8" t="str">
            <v>Атаманское</v>
          </cell>
        </row>
        <row r="9">
          <cell r="X9" t="str">
            <v>Ахметовское</v>
          </cell>
        </row>
        <row r="10">
          <cell r="X10" t="str">
            <v>Ахтанизовское</v>
          </cell>
        </row>
        <row r="11">
          <cell r="X11" t="str">
            <v>Ахтарское</v>
          </cell>
        </row>
        <row r="12">
          <cell r="X12" t="str">
            <v>Ачуевское</v>
          </cell>
        </row>
        <row r="13">
          <cell r="X13" t="str">
            <v>Батуринское</v>
          </cell>
        </row>
        <row r="14">
          <cell r="X14" t="str">
            <v>Безводное</v>
          </cell>
        </row>
        <row r="15">
          <cell r="X15" t="str">
            <v>Бейсугское</v>
          </cell>
        </row>
        <row r="16">
          <cell r="X16" t="str">
            <v>Бейсужекское</v>
          </cell>
        </row>
        <row r="17">
          <cell r="X17" t="str">
            <v>Белоглинское</v>
          </cell>
        </row>
        <row r="18">
          <cell r="X18" t="str">
            <v>Белохуторское</v>
          </cell>
        </row>
        <row r="19">
          <cell r="X19" t="str">
            <v>Беноковское</v>
          </cell>
        </row>
        <row r="20">
          <cell r="X20" t="str">
            <v>Березанское</v>
          </cell>
        </row>
        <row r="21">
          <cell r="X21" t="str">
            <v>Бесленеевское</v>
          </cell>
        </row>
        <row r="22">
          <cell r="X22" t="str">
            <v>Бесскорбненское</v>
          </cell>
        </row>
        <row r="23">
          <cell r="X23" t="str">
            <v>Бжедуховское</v>
          </cell>
        </row>
        <row r="24">
          <cell r="X24" t="str">
            <v>Благодарненское</v>
          </cell>
        </row>
        <row r="25">
          <cell r="X25" t="str">
            <v>Бойкопонурское</v>
          </cell>
        </row>
        <row r="26">
          <cell r="X26" t="str">
            <v>Большебейсугское</v>
          </cell>
        </row>
        <row r="27">
          <cell r="X27" t="str">
            <v>Бородинское</v>
          </cell>
        </row>
        <row r="28">
          <cell r="X28" t="str">
            <v>Братковское</v>
          </cell>
        </row>
        <row r="29">
          <cell r="X29" t="str">
            <v>Братское</v>
          </cell>
        </row>
        <row r="30">
          <cell r="X30" t="str">
            <v>Бриньковское</v>
          </cell>
        </row>
        <row r="31">
          <cell r="X31" t="str">
            <v>Брюховецкое</v>
          </cell>
        </row>
        <row r="32">
          <cell r="X32" t="str">
            <v>Бузиновское</v>
          </cell>
        </row>
        <row r="33">
          <cell r="X33" t="str">
            <v>Бураковское</v>
          </cell>
        </row>
        <row r="34">
          <cell r="X34" t="str">
            <v>Ванновское</v>
          </cell>
        </row>
        <row r="35">
          <cell r="X35" t="str">
            <v>Варениковское</v>
          </cell>
        </row>
        <row r="36">
          <cell r="X36" t="str">
            <v>Васюринское</v>
          </cell>
        </row>
        <row r="37">
          <cell r="X37" t="str">
            <v>Вельяминовское</v>
          </cell>
        </row>
        <row r="38">
          <cell r="X38" t="str">
            <v>Венцы-Заря</v>
          </cell>
        </row>
        <row r="39">
          <cell r="X39" t="str">
            <v>Верхнекубанское</v>
          </cell>
        </row>
        <row r="40">
          <cell r="X40" t="str">
            <v>Веселовское</v>
          </cell>
        </row>
        <row r="41">
          <cell r="X41" t="str">
            <v>Вимовское</v>
          </cell>
        </row>
        <row r="42">
          <cell r="X42" t="str">
            <v>Владимирское</v>
          </cell>
        </row>
        <row r="43">
          <cell r="X43" t="str">
            <v>Воздвиженское</v>
          </cell>
        </row>
        <row r="44">
          <cell r="X44" t="str">
            <v>Вознесенское</v>
          </cell>
        </row>
        <row r="45">
          <cell r="X45" t="str">
            <v>Вольненское</v>
          </cell>
        </row>
        <row r="46">
          <cell r="X46" t="str">
            <v>Воронежское</v>
          </cell>
        </row>
        <row r="47">
          <cell r="X47" t="str">
            <v>Восточное</v>
          </cell>
        </row>
        <row r="48">
          <cell r="X48" t="str">
            <v>Выселковское</v>
          </cell>
        </row>
        <row r="49">
          <cell r="X49" t="str">
            <v>Вышестеблиевское</v>
          </cell>
        </row>
        <row r="50">
          <cell r="X50" t="str">
            <v>Газырское</v>
          </cell>
        </row>
        <row r="51">
          <cell r="X51" t="str">
            <v>Геймановское</v>
          </cell>
        </row>
        <row r="52">
          <cell r="X52" t="str">
            <v>Георгиевское</v>
          </cell>
        </row>
        <row r="53">
          <cell r="X53" t="str">
            <v>Гирейское</v>
          </cell>
        </row>
        <row r="54">
          <cell r="X54" t="str">
            <v>Глафировское</v>
          </cell>
        </row>
        <row r="55">
          <cell r="X55" t="str">
            <v>Глебовское</v>
          </cell>
        </row>
        <row r="56">
          <cell r="X56" t="str">
            <v>Голубая Нива</v>
          </cell>
        </row>
        <row r="57">
          <cell r="X57" t="str">
            <v>Голубицкое</v>
          </cell>
        </row>
        <row r="58">
          <cell r="X58" t="str">
            <v>город Абинск</v>
          </cell>
        </row>
        <row r="59">
          <cell r="X59" t="str">
            <v>город Анапа</v>
          </cell>
        </row>
        <row r="60">
          <cell r="X60" t="str">
            <v>город Апшеронск</v>
          </cell>
        </row>
        <row r="61">
          <cell r="X61" t="str">
            <v>Город Армавир</v>
          </cell>
        </row>
        <row r="62">
          <cell r="X62" t="str">
            <v>город Белореченск</v>
          </cell>
        </row>
        <row r="63">
          <cell r="X63" t="str">
            <v>город Геленджик</v>
          </cell>
        </row>
        <row r="64">
          <cell r="X64" t="str">
            <v>Город Горячий Ключ</v>
          </cell>
        </row>
        <row r="65">
          <cell r="X65" t="str">
            <v>город Гулькевичи</v>
          </cell>
        </row>
        <row r="66">
          <cell r="X66" t="str">
            <v>Город Ейск</v>
          </cell>
        </row>
        <row r="67">
          <cell r="X67" t="str">
            <v>город Кореновск</v>
          </cell>
        </row>
        <row r="68">
          <cell r="X68" t="str">
            <v>Город Краснодар</v>
          </cell>
        </row>
        <row r="69">
          <cell r="X69" t="str">
            <v>Город Кропоткин</v>
          </cell>
        </row>
        <row r="70">
          <cell r="X70" t="str">
            <v>город Курганинск</v>
          </cell>
        </row>
        <row r="71">
          <cell r="X71" t="str">
            <v>город Лабинск</v>
          </cell>
        </row>
        <row r="72">
          <cell r="X72" t="str">
            <v>город Новокубанск</v>
          </cell>
        </row>
        <row r="73">
          <cell r="X73" t="str">
            <v>Город Новороссийск</v>
          </cell>
        </row>
        <row r="74">
          <cell r="X74" t="str">
            <v>город Приморско-Ахтарск</v>
          </cell>
        </row>
        <row r="75">
          <cell r="X75" t="str">
            <v>город Славянск-на-Кубани</v>
          </cell>
        </row>
        <row r="76">
          <cell r="X76" t="str">
            <v>город Темрюк</v>
          </cell>
        </row>
        <row r="77">
          <cell r="X77" t="str">
            <v>город Тимашевск</v>
          </cell>
        </row>
        <row r="78">
          <cell r="X78" t="str">
            <v>Город Тихорецк</v>
          </cell>
        </row>
        <row r="79">
          <cell r="X79" t="str">
            <v>Город Туапсе</v>
          </cell>
        </row>
        <row r="80">
          <cell r="X80" t="str">
            <v>город Усть-Лабинск</v>
          </cell>
        </row>
        <row r="81">
          <cell r="X81" t="str">
            <v>город Хадыженск</v>
          </cell>
        </row>
        <row r="82">
          <cell r="X82" t="str">
            <v>Город-курорт Сочи</v>
          </cell>
        </row>
        <row r="83">
          <cell r="X83" t="str">
            <v>Горькобалковское</v>
          </cell>
        </row>
        <row r="84">
          <cell r="X84" t="str">
            <v>Гривенское</v>
          </cell>
        </row>
        <row r="85">
          <cell r="X85" t="str">
            <v>Григорьевское</v>
          </cell>
        </row>
        <row r="86">
          <cell r="X86" t="str">
            <v>Гришковское</v>
          </cell>
        </row>
        <row r="87">
          <cell r="X87" t="str">
            <v>Двубратское</v>
          </cell>
        </row>
        <row r="88">
          <cell r="X88" t="str">
            <v>Дербентское</v>
          </cell>
        </row>
        <row r="89">
          <cell r="X89" t="str">
            <v>Джубгское</v>
          </cell>
        </row>
        <row r="90">
          <cell r="X90" t="str">
            <v>Джумайловское</v>
          </cell>
        </row>
        <row r="91">
          <cell r="X91" t="str">
            <v>Динское</v>
          </cell>
        </row>
        <row r="92">
          <cell r="X92" t="str">
            <v>Дмитриевское</v>
          </cell>
        </row>
        <row r="93">
          <cell r="X93" t="str">
            <v>Днепровское</v>
          </cell>
        </row>
        <row r="94">
          <cell r="X94" t="str">
            <v>Должанское</v>
          </cell>
        </row>
        <row r="95">
          <cell r="X95" t="str">
            <v>Дружненское</v>
          </cell>
        </row>
        <row r="96">
          <cell r="X96" t="str">
            <v>Дядьковское</v>
          </cell>
        </row>
        <row r="97">
          <cell r="X97" t="str">
            <v>Ейское</v>
          </cell>
        </row>
        <row r="98">
          <cell r="X98" t="str">
            <v>Ейскоукрепленское</v>
          </cell>
        </row>
        <row r="99">
          <cell r="X99" t="str">
            <v>Екатериновское</v>
          </cell>
        </row>
        <row r="100">
          <cell r="X100" t="str">
            <v>Еремизино-Борисовское</v>
          </cell>
        </row>
        <row r="101">
          <cell r="X101" t="str">
            <v>Железное</v>
          </cell>
        </row>
        <row r="102">
          <cell r="X102" t="str">
            <v>Журавское</v>
          </cell>
        </row>
        <row r="103">
          <cell r="X103" t="str">
            <v>Забойское</v>
          </cell>
        </row>
        <row r="104">
          <cell r="X104" t="str">
            <v>Западное</v>
          </cell>
        </row>
        <row r="105">
          <cell r="X105" t="str">
            <v>Запорожское</v>
          </cell>
        </row>
        <row r="106">
          <cell r="X106" t="str">
            <v>Зассовское</v>
          </cell>
        </row>
        <row r="107">
          <cell r="X107" t="str">
            <v>Ивановское</v>
          </cell>
        </row>
        <row r="108">
          <cell r="X108" t="str">
            <v>Ильинское</v>
          </cell>
        </row>
        <row r="109">
          <cell r="X109" t="str">
            <v>им М Горького</v>
          </cell>
        </row>
        <row r="110">
          <cell r="X110" t="str">
            <v>Ирклиевское</v>
          </cell>
        </row>
        <row r="111">
          <cell r="X111" t="str">
            <v>Кабардинское</v>
          </cell>
        </row>
        <row r="112">
          <cell r="X112" t="str">
            <v>Кавказское</v>
          </cell>
        </row>
        <row r="113">
          <cell r="X113" t="str">
            <v>Казанское</v>
          </cell>
        </row>
        <row r="114">
          <cell r="X114" t="str">
            <v>Каладжинское</v>
          </cell>
        </row>
        <row r="115">
          <cell r="X115" t="str">
            <v>Калининское</v>
          </cell>
        </row>
        <row r="116">
          <cell r="X116" t="str">
            <v>Калниболотское</v>
          </cell>
        </row>
        <row r="117">
          <cell r="X117" t="str">
            <v>Калужское</v>
          </cell>
        </row>
        <row r="118">
          <cell r="X118" t="str">
            <v>Камышеватское</v>
          </cell>
        </row>
        <row r="119">
          <cell r="X119" t="str">
            <v>Каневское</v>
          </cell>
        </row>
        <row r="120">
          <cell r="X120" t="str">
            <v>Канеловское</v>
          </cell>
        </row>
        <row r="121">
          <cell r="X121" t="str">
            <v>Киевское</v>
          </cell>
        </row>
        <row r="122">
          <cell r="X122" t="str">
            <v>Кировское</v>
          </cell>
        </row>
        <row r="123">
          <cell r="X123" t="str">
            <v>Кирпильское</v>
          </cell>
        </row>
        <row r="124">
          <cell r="X124" t="str">
            <v>Кисляковское</v>
          </cell>
        </row>
        <row r="125">
          <cell r="X125" t="str">
            <v>Ковалевское</v>
          </cell>
        </row>
        <row r="126">
          <cell r="X126" t="str">
            <v>Комсомольское</v>
          </cell>
        </row>
        <row r="127">
          <cell r="X127" t="str">
            <v>Коноковское</v>
          </cell>
        </row>
        <row r="128">
          <cell r="X128" t="str">
            <v>Константиновское</v>
          </cell>
        </row>
        <row r="129">
          <cell r="X129" t="str">
            <v>Копанское</v>
          </cell>
        </row>
        <row r="130">
          <cell r="X130" t="str">
            <v>Коржевское</v>
          </cell>
        </row>
        <row r="131">
          <cell r="X131" t="str">
            <v>Коржовское</v>
          </cell>
        </row>
        <row r="132">
          <cell r="X132" t="str">
            <v>Костромское</v>
          </cell>
        </row>
        <row r="133">
          <cell r="X133" t="str">
            <v>Красноармейское</v>
          </cell>
        </row>
        <row r="134">
          <cell r="X134" t="str">
            <v>Красногвардейское</v>
          </cell>
        </row>
        <row r="135">
          <cell r="X135" t="str">
            <v>Краснокутское</v>
          </cell>
        </row>
        <row r="136">
          <cell r="X136" t="str">
            <v>Краснополянское</v>
          </cell>
        </row>
        <row r="137">
          <cell r="X137" t="str">
            <v>Красносельское</v>
          </cell>
        </row>
        <row r="138">
          <cell r="X138" t="str">
            <v>Краснострельское</v>
          </cell>
        </row>
        <row r="139">
          <cell r="X139" t="str">
            <v>Крупское</v>
          </cell>
        </row>
        <row r="140">
          <cell r="X140" t="str">
            <v>Крутое</v>
          </cell>
        </row>
        <row r="141">
          <cell r="X141" t="str">
            <v>Крыловское</v>
          </cell>
        </row>
        <row r="142">
          <cell r="X142" t="str">
            <v>Крымское городское поселение</v>
          </cell>
        </row>
        <row r="143">
          <cell r="X143" t="str">
            <v>Кубанец</v>
          </cell>
        </row>
        <row r="144">
          <cell r="X144" t="str">
            <v>Кубанское</v>
          </cell>
        </row>
        <row r="145">
          <cell r="X145" t="str">
            <v>Кубанскостепное</v>
          </cell>
        </row>
        <row r="146">
          <cell r="X146" t="str">
            <v>Кубань</v>
          </cell>
        </row>
        <row r="147">
          <cell r="X147" t="str">
            <v>Куйбышевское</v>
          </cell>
        </row>
        <row r="148">
          <cell r="X148" t="str">
            <v>Куликовское</v>
          </cell>
        </row>
        <row r="149">
          <cell r="X149" t="str">
            <v>Кургоковское</v>
          </cell>
        </row>
        <row r="150">
          <cell r="X150" t="str">
            <v>Куринское</v>
          </cell>
        </row>
        <row r="151">
          <cell r="X151" t="str">
            <v>Курчанское</v>
          </cell>
        </row>
        <row r="152">
          <cell r="X152" t="str">
            <v>Кухаривское</v>
          </cell>
        </row>
        <row r="153">
          <cell r="X153" t="str">
            <v>Кущевское</v>
          </cell>
        </row>
        <row r="154">
          <cell r="X154" t="str">
            <v>Ладожское</v>
          </cell>
        </row>
        <row r="155">
          <cell r="X155" t="str">
            <v>Ленинградское</v>
          </cell>
        </row>
        <row r="156">
          <cell r="X156" t="str">
            <v>Ленинское</v>
          </cell>
        </row>
        <row r="157">
          <cell r="X157" t="str">
            <v>Ловлинское</v>
          </cell>
        </row>
        <row r="158">
          <cell r="X158" t="str">
            <v>Лосевское</v>
          </cell>
        </row>
        <row r="159">
          <cell r="X159" t="str">
            <v>Львовское</v>
          </cell>
        </row>
        <row r="160">
          <cell r="X160" t="str">
            <v>Маевское</v>
          </cell>
        </row>
        <row r="161">
          <cell r="X161" t="str">
            <v>Маламинское</v>
          </cell>
        </row>
        <row r="162">
          <cell r="X162" t="str">
            <v>Малотенгинское</v>
          </cell>
        </row>
        <row r="163">
          <cell r="X163" t="str">
            <v>Марьинское</v>
          </cell>
        </row>
        <row r="164">
          <cell r="X164" t="str">
            <v>Марьянское</v>
          </cell>
        </row>
        <row r="165">
          <cell r="X165" t="str">
            <v>Махошевское</v>
          </cell>
        </row>
        <row r="166">
          <cell r="X166" t="str">
            <v>Маякское</v>
          </cell>
        </row>
        <row r="167">
          <cell r="X167" t="str">
            <v>Медведовское</v>
          </cell>
        </row>
        <row r="168">
          <cell r="X168" t="str">
            <v>Мерчанское</v>
          </cell>
        </row>
        <row r="169">
          <cell r="X169" t="str">
            <v>Мингрельское</v>
          </cell>
        </row>
        <row r="170">
          <cell r="X170" t="str">
            <v>Мирское</v>
          </cell>
        </row>
        <row r="171">
          <cell r="X171" t="str">
            <v>Михайловское</v>
          </cell>
        </row>
        <row r="172">
          <cell r="X172" t="str">
            <v>Мичуринское</v>
          </cell>
        </row>
        <row r="173">
          <cell r="X173" t="str">
            <v>Молдаванское</v>
          </cell>
        </row>
        <row r="174">
          <cell r="X174" t="str">
            <v>Моревское</v>
          </cell>
        </row>
        <row r="175">
          <cell r="X175" t="str">
            <v>Небугское</v>
          </cell>
        </row>
        <row r="176">
          <cell r="X176" t="str">
            <v>Незаймановское</v>
          </cell>
        </row>
        <row r="177">
          <cell r="X177" t="str">
            <v>Незамаевское</v>
          </cell>
        </row>
        <row r="178">
          <cell r="X178" t="str">
            <v>Некрасовское</v>
          </cell>
        </row>
        <row r="179">
          <cell r="X179" t="str">
            <v>Нижнебаканское</v>
          </cell>
        </row>
        <row r="180">
          <cell r="X180" t="str">
            <v>Николаевское</v>
          </cell>
        </row>
        <row r="181">
          <cell r="X181" t="str">
            <v>Николенское</v>
          </cell>
        </row>
        <row r="182">
          <cell r="X182" t="str">
            <v>Новоалексеевское</v>
          </cell>
        </row>
        <row r="183">
          <cell r="X183" t="str">
            <v>Новобейсугское</v>
          </cell>
        </row>
        <row r="184">
          <cell r="X184" t="str">
            <v>Новоберезанское</v>
          </cell>
        </row>
        <row r="185">
          <cell r="X185" t="str">
            <v>Нововеличковское</v>
          </cell>
        </row>
        <row r="186">
          <cell r="X186" t="str">
            <v>Нововладимировское</v>
          </cell>
        </row>
        <row r="187">
          <cell r="X187" t="str">
            <v>Новодеревянковское</v>
          </cell>
        </row>
        <row r="188">
          <cell r="X188" t="str">
            <v>Новоджерелиевское</v>
          </cell>
        </row>
        <row r="189">
          <cell r="X189" t="str">
            <v>Новодмитриевское</v>
          </cell>
        </row>
        <row r="190">
          <cell r="X190" t="str">
            <v>Новоивановское</v>
          </cell>
        </row>
        <row r="191">
          <cell r="X191" t="str">
            <v>Новокорсунское</v>
          </cell>
        </row>
        <row r="192">
          <cell r="X192" t="str">
            <v>Новолабинское</v>
          </cell>
        </row>
        <row r="193">
          <cell r="X193" t="str">
            <v>Новоленинское</v>
          </cell>
        </row>
        <row r="194">
          <cell r="X194" t="str">
            <v>Новолеушковское</v>
          </cell>
        </row>
        <row r="195">
          <cell r="X195" t="str">
            <v>Новомалороссийское</v>
          </cell>
        </row>
        <row r="196">
          <cell r="X196" t="str">
            <v>Новоминское</v>
          </cell>
        </row>
        <row r="197">
          <cell r="X197" t="str">
            <v>Новомихайловское</v>
          </cell>
        </row>
        <row r="198">
          <cell r="X198" t="str">
            <v>Новомышастовское</v>
          </cell>
        </row>
        <row r="199">
          <cell r="X199" t="str">
            <v>Новониколаевское</v>
          </cell>
        </row>
        <row r="200">
          <cell r="X200" t="str">
            <v>Новопавловское</v>
          </cell>
        </row>
        <row r="201">
          <cell r="X201" t="str">
            <v>Новопашковское</v>
          </cell>
        </row>
        <row r="202">
          <cell r="X202" t="str">
            <v>Новопетровское</v>
          </cell>
        </row>
        <row r="203">
          <cell r="X203" t="str">
            <v>Новопластуновское</v>
          </cell>
        </row>
        <row r="204">
          <cell r="X204" t="str">
            <v>Новоплатнировское</v>
          </cell>
        </row>
        <row r="205">
          <cell r="X205" t="str">
            <v>Новопокровское</v>
          </cell>
        </row>
        <row r="206">
          <cell r="X206" t="str">
            <v>Новополянское</v>
          </cell>
        </row>
        <row r="207">
          <cell r="X207" t="str">
            <v>Новорождественское</v>
          </cell>
        </row>
        <row r="208">
          <cell r="X208" t="str">
            <v>Новосельское</v>
          </cell>
        </row>
        <row r="209">
          <cell r="X209" t="str">
            <v>Новосергиевское</v>
          </cell>
        </row>
        <row r="210">
          <cell r="X210" t="str">
            <v>Новотаманское</v>
          </cell>
        </row>
        <row r="211">
          <cell r="X211" t="str">
            <v>Новотитаровское</v>
          </cell>
        </row>
        <row r="212">
          <cell r="X212" t="str">
            <v>Новоукраинское</v>
          </cell>
        </row>
        <row r="213">
          <cell r="X213" t="str">
            <v>Новоуманское</v>
          </cell>
        </row>
        <row r="214">
          <cell r="X214" t="str">
            <v>Новощербиновское</v>
          </cell>
        </row>
        <row r="215">
          <cell r="X215" t="str">
            <v>Новоясенское</v>
          </cell>
        </row>
        <row r="216">
          <cell r="X216" t="str">
            <v>Образцовое</v>
          </cell>
        </row>
        <row r="217">
          <cell r="X217" t="str">
            <v>Октябрьское</v>
          </cell>
        </row>
        <row r="218">
          <cell r="X218" t="str">
            <v>Ольгинское</v>
          </cell>
        </row>
        <row r="219">
          <cell r="X219" t="str">
            <v>Отрадненское</v>
          </cell>
        </row>
        <row r="220">
          <cell r="X220" t="str">
            <v>Отрадо-Кубанское</v>
          </cell>
        </row>
        <row r="221">
          <cell r="X221" t="str">
            <v>Отрадо-Ольгинское</v>
          </cell>
        </row>
        <row r="222">
          <cell r="X222" t="str">
            <v>Павловское</v>
          </cell>
        </row>
        <row r="223">
          <cell r="X223" t="str">
            <v>Парковское</v>
          </cell>
        </row>
        <row r="224">
          <cell r="X224" t="str">
            <v>Первомайское</v>
          </cell>
        </row>
        <row r="225">
          <cell r="X225" t="str">
            <v>Первореченское</v>
          </cell>
        </row>
        <row r="226">
          <cell r="X226" t="str">
            <v>Первосинюхинское</v>
          </cell>
        </row>
        <row r="227">
          <cell r="X227" t="str">
            <v>Передовское</v>
          </cell>
        </row>
        <row r="228">
          <cell r="X228" t="str">
            <v>Переправненское</v>
          </cell>
        </row>
        <row r="229">
          <cell r="X229" t="str">
            <v>Переясловское</v>
          </cell>
        </row>
        <row r="230">
          <cell r="X230" t="str">
            <v>Песчаное</v>
          </cell>
        </row>
        <row r="231">
          <cell r="X231" t="str">
            <v>Петровское</v>
          </cell>
        </row>
        <row r="232">
          <cell r="X232" t="str">
            <v>Петропавловское</v>
          </cell>
        </row>
        <row r="233">
          <cell r="X233" t="str">
            <v>Пластуновское</v>
          </cell>
        </row>
        <row r="234">
          <cell r="X234" t="str">
            <v>Платнировское</v>
          </cell>
        </row>
        <row r="235">
          <cell r="X235" t="str">
            <v>Покровское</v>
          </cell>
        </row>
        <row r="236">
          <cell r="X236" t="str">
            <v>Полтавское</v>
          </cell>
        </row>
        <row r="237">
          <cell r="X237" t="str">
            <v>Полтавченское</v>
          </cell>
        </row>
        <row r="238">
          <cell r="X238" t="str">
            <v>Попутненское</v>
          </cell>
        </row>
        <row r="239">
          <cell r="X239" t="str">
            <v>Поселковое</v>
          </cell>
        </row>
        <row r="240">
          <cell r="X240" t="str">
            <v>поселок городского типа Афипский</v>
          </cell>
        </row>
      </sheetData>
      <sheetData sheetId="30"/>
      <sheetData sheetId="31"/>
      <sheetData sheetId="32"/>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Наименование"/>
      <sheetName val="Дебиторская зад-ть"/>
      <sheetName val="Кредиторская зад-ть"/>
      <sheetName val="Приложение №1"/>
      <sheetName val="Приложение №2"/>
      <sheetName val="Приложение №2-а"/>
      <sheetName val="Приложение №3"/>
      <sheetName val="Приложение №4"/>
      <sheetName val="Приложение №5"/>
      <sheetName val="Приложение №6"/>
      <sheetName val="Приложение №7"/>
      <sheetName val="Приложение №8"/>
      <sheetName val="Приложение №9"/>
      <sheetName val="Приложение №10"/>
      <sheetName val="Приложение № 11"/>
      <sheetName val="Приложение №12"/>
      <sheetName val="Приложение №13"/>
      <sheetName val="Приложение №14"/>
      <sheetName val="Приложение №15"/>
      <sheetName val="Приложение № 16"/>
      <sheetName val="Приложение №17"/>
      <sheetName val="к Приложению 17 аренда"/>
      <sheetName val="к приложению 17 безвоздмезд"/>
      <sheetName val="Приложение №18"/>
      <sheetName val="Приложение №19"/>
      <sheetName val="Приложение №20"/>
      <sheetName val="Приложение №21"/>
      <sheetName val="Приложение №22"/>
      <sheetName val="Приложение №23"/>
      <sheetName val="Приложение № 24"/>
      <sheetName val="Приложение №25"/>
      <sheetName val="Приложение №26"/>
      <sheetName val="Приложение №27"/>
      <sheetName val="Приложение №28"/>
      <sheetName val="Приложение №29"/>
      <sheetName val="Приложение №30"/>
      <sheetName val="Приложение №31"/>
      <sheetName val="Приложение №32"/>
      <sheetName val="Приложение №33"/>
      <sheetName val="Приложение №34"/>
      <sheetName val="Приложение №35"/>
      <sheetName val="Приложение №36"/>
      <sheetName val="Приложение № 37"/>
      <sheetName val="Приложение №38"/>
      <sheetName val="Приложение № 39"/>
      <sheetName val="Приложение № 40"/>
      <sheetName val="Приложение № 41"/>
      <sheetName val="Приложение № 1.1."/>
      <sheetName val="Приложение № 1.2."/>
      <sheetName val="Приложение № 1.3."/>
      <sheetName val="Приложение № 1.4."/>
      <sheetName val="Приложение № 1.5."/>
      <sheetName val="Приложение № 2.1."/>
      <sheetName val="Приложение № 2.2."/>
      <sheetName val="Приложение № 2.3."/>
      <sheetName val="Приложение № 2.4."/>
      <sheetName val="Приложение № 3.1."/>
      <sheetName val="Приложение № 3.2."/>
      <sheetName val="Приложение № 4.1."/>
      <sheetName val="Приложение № 4.2."/>
      <sheetName val="Приложение № 5.1."/>
      <sheetName val="Приложение № 5.2."/>
      <sheetName val="Приложение № 5.3."/>
      <sheetName val="Приложение № 5.4"/>
      <sheetName val="Приложение № 6"/>
      <sheetName val="Приложение № 7"/>
      <sheetName val="Приложение № 8"/>
      <sheetName val="Приложение № 9"/>
      <sheetName val="Анализ (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сводная аУП__2"/>
      <sheetName val="Сводная спис.раб "/>
      <sheetName val="Сводная ДГПХ"/>
      <sheetName val="Сводная общ раб"/>
      <sheetName val=" таб.январь"/>
      <sheetName val="доход"/>
      <sheetName val="январь ФОТ"/>
      <sheetName val="Табель (спис)"/>
      <sheetName val="РВ .неспис ДГПХ"/>
      <sheetName val="Вспомог"/>
      <sheetName val="1я"/>
      <sheetName val="2я"/>
      <sheetName val="3я"/>
      <sheetName val="4я"/>
      <sheetName val="5я осем."/>
      <sheetName val="6я Лаб"/>
      <sheetName val="7я МТФ 4"/>
      <sheetName val="8я Надой"/>
      <sheetName val="9я"/>
      <sheetName val="10я Мельн"/>
      <sheetName val="11я"/>
      <sheetName val="12д"/>
      <sheetName val="13д"/>
      <sheetName val="14н сл.НУ"/>
      <sheetName val="15д сторож"/>
      <sheetName val="16д Копаёва"/>
      <sheetName val="17д проч"/>
      <sheetName val="перер"/>
      <sheetName val="17д проч (2)"/>
      <sheetName val="18д"/>
      <sheetName val="Сводная1_2"/>
      <sheetName val="Лист1"/>
      <sheetName val="Лист2"/>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сводная аУП__2"/>
      <sheetName val="Сводная спис.раб "/>
      <sheetName val="Сводная ДГПХ"/>
      <sheetName val="Сводная общ раб"/>
      <sheetName val=" таб.январь"/>
      <sheetName val="доход"/>
      <sheetName val="январь ФОТ"/>
      <sheetName val="Табель (спис)"/>
      <sheetName val="РВ .неспис ДГПХ"/>
      <sheetName val="Вспомог"/>
      <sheetName val="1я"/>
      <sheetName val="2я"/>
      <sheetName val="3я"/>
      <sheetName val="4я"/>
      <sheetName val="5я осем."/>
      <sheetName val="6я Лаб"/>
      <sheetName val="7я МТФ 4"/>
      <sheetName val="8я Надой"/>
      <sheetName val="9я"/>
      <sheetName val="10я Мельн"/>
      <sheetName val="11я"/>
      <sheetName val="12д"/>
      <sheetName val="13д"/>
      <sheetName val="14н сл.НУ"/>
      <sheetName val="15д сторож"/>
      <sheetName val="16д Копаёва"/>
      <sheetName val="17д проч"/>
      <sheetName val="перер"/>
      <sheetName val="17д проч (2)"/>
      <sheetName val="18д"/>
      <sheetName val="Сводная1_2"/>
      <sheetName val="Лист1"/>
      <sheetName val="Лист2"/>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Свод без коэфф"/>
      <sheetName val="Лист1"/>
      <sheetName val="Доплаты_12"/>
      <sheetName val="Договор подряда"/>
      <sheetName val="реестр договоров ГПХ"/>
      <sheetName val="персонал"/>
      <sheetName val="Лист2"/>
      <sheetName val="Лист3"/>
    </sheetNames>
    <sheetDataSet>
      <sheetData sheetId="0">
        <row r="1">
          <cell r="A1" t="str">
            <v xml:space="preserve">Общее начисление ОПЛАТЫ ТРУДА   за </v>
          </cell>
          <cell r="F1" t="str">
            <v>январь</v>
          </cell>
          <cell r="G1" t="str">
            <v>2011г.</v>
          </cell>
          <cell r="K1" t="str">
            <v>на 07.02.11г.</v>
          </cell>
        </row>
        <row r="2">
          <cell r="A2" t="str">
            <v>Подрзделение</v>
          </cell>
          <cell r="B2" t="str">
            <v>ср.численность</v>
          </cell>
          <cell r="C2" t="str">
            <v>Основная</v>
          </cell>
          <cell r="D2" t="str">
            <v>Доплаты</v>
          </cell>
          <cell r="E2" t="str">
            <v>К ув.</v>
          </cell>
          <cell r="F2" t="str">
            <v>Всего</v>
          </cell>
          <cell r="G2" t="str">
            <v>Коэфф. Пов</v>
          </cell>
          <cell r="H2" t="str">
            <v>Начислено на 09.01.11г.</v>
          </cell>
          <cell r="I2" t="str">
            <v>премия  неспис в ЗП</v>
          </cell>
          <cell r="K2" t="str">
            <v>Средняя</v>
          </cell>
        </row>
        <row r="3">
          <cell r="A3" t="str">
            <v>Администрация (без персон.надб)</v>
          </cell>
          <cell r="B3">
            <v>12.5</v>
          </cell>
          <cell r="C3">
            <v>61981.515151515167</v>
          </cell>
          <cell r="D3">
            <v>6722.424242424242</v>
          </cell>
          <cell r="E3">
            <v>53167.060606060608</v>
          </cell>
          <cell r="F3">
            <v>121871.00000000001</v>
          </cell>
          <cell r="G3">
            <v>1.8577889791188964</v>
          </cell>
          <cell r="J3">
            <v>0</v>
          </cell>
          <cell r="K3">
            <v>9749.68</v>
          </cell>
        </row>
        <row r="4">
          <cell r="A4" t="str">
            <v>Растениеводство</v>
          </cell>
          <cell r="B4">
            <v>10.258064516129032</v>
          </cell>
          <cell r="C4">
            <v>49975</v>
          </cell>
          <cell r="D4">
            <v>6385.512708431499</v>
          </cell>
          <cell r="E4">
            <v>6577.5</v>
          </cell>
          <cell r="F4">
            <v>62938.012708431503</v>
          </cell>
          <cell r="G4">
            <v>1.131615807903952</v>
          </cell>
          <cell r="J4">
            <v>0</v>
          </cell>
          <cell r="K4">
            <v>6135.4666476772854</v>
          </cell>
        </row>
        <row r="5">
          <cell r="A5" t="str">
            <v>Животноводство</v>
          </cell>
          <cell r="B5">
            <v>30.862903225806448</v>
          </cell>
          <cell r="C5">
            <v>161726.00234011299</v>
          </cell>
          <cell r="D5">
            <v>26310.76225798843</v>
          </cell>
          <cell r="E5">
            <v>34677.372694601218</v>
          </cell>
          <cell r="F5">
            <v>222714.13729270262</v>
          </cell>
          <cell r="G5">
            <v>1.2144205149007148</v>
          </cell>
          <cell r="J5">
            <v>0</v>
          </cell>
          <cell r="K5">
            <v>7216.2406648275746</v>
          </cell>
        </row>
        <row r="6">
          <cell r="A6" t="str">
            <v>Гараж (общие функции)</v>
          </cell>
          <cell r="B6">
            <v>6.806451612903226</v>
          </cell>
          <cell r="C6">
            <v>18614.378534852651</v>
          </cell>
          <cell r="D6">
            <v>4450.3194440448133</v>
          </cell>
          <cell r="E6">
            <v>2238.3726609372025</v>
          </cell>
          <cell r="F6">
            <v>25303.070639834667</v>
          </cell>
          <cell r="G6">
            <v>1.1202496584425949</v>
          </cell>
          <cell r="J6">
            <v>0</v>
          </cell>
          <cell r="K6">
            <v>3717.5127480325814</v>
          </cell>
        </row>
        <row r="7">
          <cell r="A7" t="str">
            <v xml:space="preserve"> АТС</v>
          </cell>
          <cell r="B7">
            <v>5</v>
          </cell>
          <cell r="C7">
            <v>15189.310126291617</v>
          </cell>
          <cell r="D7">
            <v>9269.9418265536733</v>
          </cell>
          <cell r="E7">
            <v>7447.3559999999998</v>
          </cell>
          <cell r="F7">
            <v>31906.60795284529</v>
          </cell>
          <cell r="G7">
            <v>1.4903024520586459</v>
          </cell>
          <cell r="J7">
            <v>0</v>
          </cell>
          <cell r="K7">
            <v>6381.3215905690577</v>
          </cell>
        </row>
        <row r="8">
          <cell r="A8" t="str">
            <v>Механизация</v>
          </cell>
          <cell r="B8">
            <v>8</v>
          </cell>
          <cell r="C8">
            <v>52692.47</v>
          </cell>
          <cell r="D8">
            <v>14890.973599999999</v>
          </cell>
          <cell r="E8">
            <v>19264.426000000007</v>
          </cell>
          <cell r="F8">
            <v>86847.869600000005</v>
          </cell>
          <cell r="G8">
            <v>1.365601119097283</v>
          </cell>
          <cell r="J8">
            <v>0</v>
          </cell>
          <cell r="K8">
            <v>10855.983700000001</v>
          </cell>
        </row>
        <row r="9">
          <cell r="E9">
            <v>0</v>
          </cell>
          <cell r="G9" t="e">
            <v>#DIV/0!</v>
          </cell>
          <cell r="J9">
            <v>0</v>
          </cell>
          <cell r="K9" t="e">
            <v>#DIV/0!</v>
          </cell>
        </row>
        <row r="10">
          <cell r="A10" t="str">
            <v>АУП ЖИВ</v>
          </cell>
          <cell r="B10">
            <v>2</v>
          </cell>
          <cell r="C10">
            <v>8342.7177177177182</v>
          </cell>
          <cell r="D10">
            <v>4200.4504504504503</v>
          </cell>
          <cell r="E10">
            <v>5005.6306306306324</v>
          </cell>
          <cell r="F10">
            <v>17548.798798798802</v>
          </cell>
          <cell r="G10">
            <v>1.6</v>
          </cell>
          <cell r="J10">
            <v>0</v>
          </cell>
          <cell r="K10">
            <v>8774.3993993994009</v>
          </cell>
        </row>
        <row r="11">
          <cell r="A11" t="str">
            <v>ДГПХ животноводство</v>
          </cell>
          <cell r="D11">
            <v>0</v>
          </cell>
          <cell r="G11" t="e">
            <v>#DIV/0!</v>
          </cell>
          <cell r="J11">
            <v>0</v>
          </cell>
          <cell r="K11" t="e">
            <v>#DIV/0!</v>
          </cell>
        </row>
        <row r="12">
          <cell r="A12" t="str">
            <v>АУП растениеводство</v>
          </cell>
          <cell r="B12">
            <v>0</v>
          </cell>
          <cell r="C12">
            <v>0</v>
          </cell>
          <cell r="D12">
            <v>0</v>
          </cell>
          <cell r="E12">
            <v>0</v>
          </cell>
          <cell r="F12">
            <v>0</v>
          </cell>
          <cell r="G12" t="e">
            <v>#DIV/0!</v>
          </cell>
          <cell r="J12">
            <v>0</v>
          </cell>
          <cell r="K12" t="e">
            <v>#DIV/0!</v>
          </cell>
        </row>
        <row r="13">
          <cell r="A13" t="str">
            <v>Всего</v>
          </cell>
          <cell r="B13">
            <v>75.427419354838705</v>
          </cell>
          <cell r="C13">
            <v>368521.39387049008</v>
          </cell>
          <cell r="D13">
            <v>72230.384529893097</v>
          </cell>
          <cell r="E13">
            <v>128377.71859222966</v>
          </cell>
          <cell r="F13">
            <v>569129.49699261296</v>
          </cell>
          <cell r="G13">
            <v>1.3483589303836878</v>
          </cell>
          <cell r="H13">
            <v>0</v>
          </cell>
          <cell r="I13">
            <v>0</v>
          </cell>
          <cell r="J13">
            <v>0</v>
          </cell>
          <cell r="K13">
            <v>7545.3926683506907</v>
          </cell>
        </row>
      </sheetData>
      <sheetData sheetId="1"/>
      <sheetData sheetId="2"/>
      <sheetData sheetId="3"/>
      <sheetData sheetId="4"/>
      <sheetData sheetId="5"/>
      <sheetData sheetId="6"/>
      <sheetData sheetId="7"/>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Свод без коэфф"/>
      <sheetName val="Лист1"/>
      <sheetName val="Доплаты_12"/>
      <sheetName val="Договор подряда"/>
      <sheetName val="реестр договоров ГПХ"/>
      <sheetName val="персонал"/>
      <sheetName val="Лист2"/>
      <sheetName val="Лист3"/>
    </sheetNames>
    <sheetDataSet>
      <sheetData sheetId="0">
        <row r="1">
          <cell r="A1" t="str">
            <v xml:space="preserve">Общее начисление ОПЛАТЫ ТРУДА   за </v>
          </cell>
          <cell r="F1" t="str">
            <v>январь</v>
          </cell>
          <cell r="G1" t="str">
            <v>2011г.</v>
          </cell>
          <cell r="K1" t="str">
            <v>на 07.02.11г.</v>
          </cell>
        </row>
        <row r="2">
          <cell r="A2" t="str">
            <v>Подрзделение</v>
          </cell>
          <cell r="B2" t="str">
            <v>ср.численность</v>
          </cell>
          <cell r="C2" t="str">
            <v>Основная</v>
          </cell>
          <cell r="D2" t="str">
            <v>Доплаты</v>
          </cell>
          <cell r="E2" t="str">
            <v>К ув.</v>
          </cell>
          <cell r="F2" t="str">
            <v>Всего</v>
          </cell>
          <cell r="G2" t="str">
            <v>Коэфф. Пов</v>
          </cell>
          <cell r="H2" t="str">
            <v>Начислено на 09.01.11г.</v>
          </cell>
          <cell r="I2" t="str">
            <v>премия  неспис в ЗП</v>
          </cell>
          <cell r="K2" t="str">
            <v>Средняя</v>
          </cell>
        </row>
        <row r="3">
          <cell r="A3" t="str">
            <v>Администрация (без персон.надб)</v>
          </cell>
          <cell r="B3">
            <v>12.5</v>
          </cell>
          <cell r="C3">
            <v>61981.515151515167</v>
          </cell>
          <cell r="D3">
            <v>6722.424242424242</v>
          </cell>
          <cell r="E3">
            <v>53167.060606060608</v>
          </cell>
          <cell r="F3">
            <v>121871.00000000001</v>
          </cell>
          <cell r="G3">
            <v>1.8577889791188964</v>
          </cell>
          <cell r="J3">
            <v>0</v>
          </cell>
          <cell r="K3">
            <v>9749.68</v>
          </cell>
        </row>
        <row r="4">
          <cell r="A4" t="str">
            <v>Растениеводство</v>
          </cell>
          <cell r="B4">
            <v>10.258064516129032</v>
          </cell>
          <cell r="C4">
            <v>49975</v>
          </cell>
          <cell r="D4">
            <v>6385.512708431499</v>
          </cell>
          <cell r="E4">
            <v>6577.5</v>
          </cell>
          <cell r="F4">
            <v>62938.012708431503</v>
          </cell>
          <cell r="G4">
            <v>1.131615807903952</v>
          </cell>
          <cell r="J4">
            <v>0</v>
          </cell>
          <cell r="K4">
            <v>6135.4666476772854</v>
          </cell>
        </row>
        <row r="5">
          <cell r="A5" t="str">
            <v>Животноводство</v>
          </cell>
          <cell r="B5">
            <v>30.862903225806448</v>
          </cell>
          <cell r="C5">
            <v>161726.00234011299</v>
          </cell>
          <cell r="D5">
            <v>26310.76225798843</v>
          </cell>
          <cell r="E5">
            <v>34677.372694601218</v>
          </cell>
          <cell r="F5">
            <v>222714.13729270262</v>
          </cell>
          <cell r="G5">
            <v>1.2144205149007148</v>
          </cell>
          <cell r="J5">
            <v>0</v>
          </cell>
          <cell r="K5">
            <v>7216.2406648275746</v>
          </cell>
        </row>
        <row r="6">
          <cell r="A6" t="str">
            <v>Гараж (общие функции)</v>
          </cell>
          <cell r="B6">
            <v>6.806451612903226</v>
          </cell>
          <cell r="C6">
            <v>18614.378534852651</v>
          </cell>
          <cell r="D6">
            <v>4450.3194440448133</v>
          </cell>
          <cell r="E6">
            <v>2238.3726609372025</v>
          </cell>
          <cell r="F6">
            <v>25303.070639834667</v>
          </cell>
          <cell r="G6">
            <v>1.1202496584425949</v>
          </cell>
          <cell r="J6">
            <v>0</v>
          </cell>
          <cell r="K6">
            <v>3717.5127480325814</v>
          </cell>
        </row>
        <row r="7">
          <cell r="A7" t="str">
            <v xml:space="preserve"> АТС</v>
          </cell>
          <cell r="B7">
            <v>5</v>
          </cell>
          <cell r="C7">
            <v>15189.310126291617</v>
          </cell>
          <cell r="D7">
            <v>9269.9418265536733</v>
          </cell>
          <cell r="E7">
            <v>7447.3559999999998</v>
          </cell>
          <cell r="F7">
            <v>31906.60795284529</v>
          </cell>
          <cell r="G7">
            <v>1.4903024520586459</v>
          </cell>
          <cell r="J7">
            <v>0</v>
          </cell>
          <cell r="K7">
            <v>6381.3215905690577</v>
          </cell>
        </row>
        <row r="8">
          <cell r="A8" t="str">
            <v>Механизация</v>
          </cell>
          <cell r="B8">
            <v>8</v>
          </cell>
          <cell r="C8">
            <v>52692.47</v>
          </cell>
          <cell r="D8">
            <v>14890.973599999999</v>
          </cell>
          <cell r="E8">
            <v>19264.426000000007</v>
          </cell>
          <cell r="F8">
            <v>86847.869600000005</v>
          </cell>
          <cell r="G8">
            <v>1.365601119097283</v>
          </cell>
          <cell r="J8">
            <v>0</v>
          </cell>
          <cell r="K8">
            <v>10855.983700000001</v>
          </cell>
        </row>
        <row r="9">
          <cell r="E9">
            <v>0</v>
          </cell>
          <cell r="G9" t="e">
            <v>#DIV/0!</v>
          </cell>
          <cell r="J9">
            <v>0</v>
          </cell>
          <cell r="K9" t="e">
            <v>#DIV/0!</v>
          </cell>
        </row>
        <row r="10">
          <cell r="A10" t="str">
            <v>АУП ЖИВ</v>
          </cell>
          <cell r="B10">
            <v>2</v>
          </cell>
          <cell r="C10">
            <v>8342.7177177177182</v>
          </cell>
          <cell r="D10">
            <v>4200.4504504504503</v>
          </cell>
          <cell r="E10">
            <v>5005.6306306306324</v>
          </cell>
          <cell r="F10">
            <v>17548.798798798802</v>
          </cell>
          <cell r="G10">
            <v>1.6</v>
          </cell>
          <cell r="J10">
            <v>0</v>
          </cell>
          <cell r="K10">
            <v>8774.3993993994009</v>
          </cell>
        </row>
        <row r="11">
          <cell r="A11" t="str">
            <v>ДГПХ животноводство</v>
          </cell>
          <cell r="D11">
            <v>0</v>
          </cell>
          <cell r="G11" t="e">
            <v>#DIV/0!</v>
          </cell>
          <cell r="J11">
            <v>0</v>
          </cell>
          <cell r="K11" t="e">
            <v>#DIV/0!</v>
          </cell>
        </row>
        <row r="12">
          <cell r="A12" t="str">
            <v>АУП растениеводство</v>
          </cell>
          <cell r="B12">
            <v>0</v>
          </cell>
          <cell r="C12">
            <v>0</v>
          </cell>
          <cell r="D12">
            <v>0</v>
          </cell>
          <cell r="E12">
            <v>0</v>
          </cell>
          <cell r="F12">
            <v>0</v>
          </cell>
          <cell r="G12" t="e">
            <v>#DIV/0!</v>
          </cell>
          <cell r="J12">
            <v>0</v>
          </cell>
          <cell r="K12" t="e">
            <v>#DIV/0!</v>
          </cell>
        </row>
        <row r="13">
          <cell r="A13" t="str">
            <v>Всего</v>
          </cell>
          <cell r="B13">
            <v>75.427419354838705</v>
          </cell>
          <cell r="C13">
            <v>368521.39387049008</v>
          </cell>
          <cell r="D13">
            <v>72230.384529893097</v>
          </cell>
          <cell r="E13">
            <v>128377.71859222966</v>
          </cell>
          <cell r="F13">
            <v>569129.49699261296</v>
          </cell>
          <cell r="G13">
            <v>1.3483589303836878</v>
          </cell>
          <cell r="H13">
            <v>0</v>
          </cell>
          <cell r="I13">
            <v>0</v>
          </cell>
          <cell r="J13">
            <v>0</v>
          </cell>
          <cell r="K13">
            <v>7545.3926683506907</v>
          </cell>
        </row>
      </sheetData>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Калькуляция (корр) (2)"/>
      <sheetName val="СВОД ОАО КТЭ 2008 "/>
      <sheetName val="Вп и Во СВОД 2008г."/>
      <sheetName val="Кальк 2008г."/>
      <sheetName val="Баланс тепло (4)"/>
      <sheetName val="ТЭ  2008г."/>
      <sheetName val="Баланс тепло (3)"/>
      <sheetName val="Инструкция"/>
      <sheetName val="Справочники"/>
      <sheetName val="Баланс тепло (2)"/>
      <sheetName val="Тепло - калькуляция"/>
      <sheetName val="Тарифное меню 1"/>
      <sheetName val="Тарифное меню 2"/>
      <sheetName val="Комментарии"/>
      <sheetName val="Баланс тепло"/>
      <sheetName val="Тепл.Б. СВОД  утв.2008г."/>
      <sheetName val="Калькуляция (корр)"/>
      <sheetName val="Тепл.Б. СВОД  2008г."/>
      <sheetName val="Тепл.Б. Палана"/>
      <sheetName val="Тепл_Б.Тигиль"/>
      <sheetName val="Тепл_Б. У-Х"/>
      <sheetName val="Тепл.Б. Караг"/>
      <sheetName val="Тепл.Б.Олют"/>
      <sheetName val="Тепл_Б. Нов.об. Олют"/>
      <sheetName val="Тепл.Б. Пенжс"/>
      <sheetName val="Тепл_Б.Пахачи"/>
      <sheetName val="Свод"/>
      <sheetName val="Экология (2)"/>
      <sheetName val="Экология"/>
    </sheetNames>
    <sheetDataSet>
      <sheetData sheetId="0" refreshError="1"/>
      <sheetData sheetId="1" refreshError="1"/>
      <sheetData sheetId="2" refreshError="1"/>
      <sheetData sheetId="3"/>
      <sheetData sheetId="4"/>
      <sheetData sheetId="5"/>
      <sheetData sheetId="6"/>
      <sheetData sheetId="7"/>
      <sheetData sheetId="8"/>
      <sheetData sheetId="9">
        <row r="9">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Книга3"/>
      <sheetName val="FES"/>
    </sheetNames>
    <sheetDataSet>
      <sheetData sheetId="0" refreshError="1"/>
      <sheetData sheetId="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17 (2)"/>
      <sheetName val="бизнес план"/>
      <sheetName val="счет 01 02"/>
      <sheetName val="расчет на имущество"/>
      <sheetName val="земля 2014"/>
      <sheetName val="трансп 2014"/>
      <sheetName val="промежуточный расчет"/>
      <sheetName val="Калиш"/>
      <sheetName val="Постовалов-ф"/>
      <sheetName val="ПТО выбытие"/>
      <sheetName val="отдел охраны"/>
      <sheetName val="Отдел  ИО"/>
      <sheetName val="Отдел ИТ-ф"/>
      <sheetName val="отд трасп"/>
      <sheetName val="ОКС"/>
      <sheetName val="17.1 2014-15  год"/>
      <sheetName val="амортизация  2014-2017"/>
    </sheetNames>
    <sheetDataSet>
      <sheetData sheetId="0" refreshError="1"/>
      <sheetData sheetId="1" refreshError="1"/>
      <sheetData sheetId="2" refreshError="1"/>
      <sheetData sheetId="3" refreshError="1"/>
      <sheetData sheetId="4" refreshError="1"/>
      <sheetData sheetId="5" refreshError="1"/>
      <sheetData sheetId="6">
        <row r="155">
          <cell r="G155">
            <v>3161.6700000000019</v>
          </cell>
        </row>
        <row r="156">
          <cell r="G156">
            <v>3161.6700000000019</v>
          </cell>
        </row>
        <row r="157">
          <cell r="G157">
            <v>2840.9500000000007</v>
          </cell>
        </row>
        <row r="158">
          <cell r="G158">
            <v>1314.1200000000008</v>
          </cell>
        </row>
        <row r="159">
          <cell r="G159">
            <v>752.98999999999978</v>
          </cell>
        </row>
        <row r="160">
          <cell r="G160">
            <v>752.98999999999978</v>
          </cell>
        </row>
        <row r="161">
          <cell r="G161">
            <v>27268.349999999977</v>
          </cell>
        </row>
        <row r="162">
          <cell r="G162">
            <v>4290.25</v>
          </cell>
        </row>
        <row r="164">
          <cell r="G164">
            <v>1135.1399999999994</v>
          </cell>
        </row>
        <row r="165">
          <cell r="G165">
            <v>1135.1399999999994</v>
          </cell>
        </row>
        <row r="166">
          <cell r="G166">
            <v>3672.7200000000012</v>
          </cell>
        </row>
        <row r="167">
          <cell r="G167">
            <v>1711.7999999999993</v>
          </cell>
        </row>
        <row r="168">
          <cell r="G168">
            <v>2118.5799999999981</v>
          </cell>
        </row>
        <row r="169">
          <cell r="G169">
            <v>1711.7999999999993</v>
          </cell>
        </row>
        <row r="170">
          <cell r="G170">
            <v>1711.7999999999993</v>
          </cell>
        </row>
        <row r="171">
          <cell r="G171">
            <v>1711.7999999999993</v>
          </cell>
        </row>
        <row r="172">
          <cell r="G172">
            <v>1711.7999999999993</v>
          </cell>
        </row>
        <row r="173">
          <cell r="G173">
            <v>2118.5799999999981</v>
          </cell>
        </row>
        <row r="174">
          <cell r="G174">
            <v>2118.5799999999981</v>
          </cell>
        </row>
        <row r="175">
          <cell r="G175">
            <v>1654.4000000000005</v>
          </cell>
        </row>
        <row r="176">
          <cell r="G176">
            <v>1654.4000000000005</v>
          </cell>
        </row>
        <row r="177">
          <cell r="G177">
            <v>1065654.8200000003</v>
          </cell>
        </row>
        <row r="179">
          <cell r="G179">
            <v>242277.09000000011</v>
          </cell>
        </row>
        <row r="180">
          <cell r="G180">
            <v>0</v>
          </cell>
        </row>
        <row r="181">
          <cell r="G181">
            <v>0</v>
          </cell>
        </row>
        <row r="182">
          <cell r="G182">
            <v>0</v>
          </cell>
        </row>
        <row r="183">
          <cell r="G183">
            <v>351.17000000000007</v>
          </cell>
        </row>
        <row r="184">
          <cell r="G184">
            <v>471.38999999999942</v>
          </cell>
        </row>
        <row r="185">
          <cell r="G185">
            <v>471.38999999999942</v>
          </cell>
        </row>
        <row r="186">
          <cell r="G186">
            <v>217.25</v>
          </cell>
        </row>
        <row r="187">
          <cell r="G187">
            <v>217.25</v>
          </cell>
        </row>
        <row r="188">
          <cell r="G188">
            <v>394.19000000000051</v>
          </cell>
        </row>
        <row r="189">
          <cell r="G189">
            <v>578.98999999999978</v>
          </cell>
        </row>
        <row r="190">
          <cell r="G190">
            <v>441.32000000000153</v>
          </cell>
        </row>
        <row r="191">
          <cell r="G191">
            <v>1665.3899999999994</v>
          </cell>
        </row>
        <row r="192">
          <cell r="G192">
            <v>1835.25</v>
          </cell>
        </row>
        <row r="193">
          <cell r="G193">
            <v>394.47999999999956</v>
          </cell>
        </row>
        <row r="194">
          <cell r="G194">
            <v>456.26000000000022</v>
          </cell>
        </row>
        <row r="195">
          <cell r="G195">
            <v>395.21999999999935</v>
          </cell>
        </row>
        <row r="196">
          <cell r="G196">
            <v>397</v>
          </cell>
        </row>
        <row r="197">
          <cell r="G197">
            <v>193.55000000000018</v>
          </cell>
        </row>
        <row r="198">
          <cell r="G198">
            <v>939.76000000000204</v>
          </cell>
        </row>
        <row r="199">
          <cell r="G199">
            <v>457.17999999999847</v>
          </cell>
        </row>
        <row r="200">
          <cell r="G200">
            <v>457.17999999999847</v>
          </cell>
        </row>
        <row r="201">
          <cell r="G201">
            <v>255.11999999999989</v>
          </cell>
        </row>
        <row r="202">
          <cell r="G202">
            <v>395.09000000000015</v>
          </cell>
        </row>
        <row r="203">
          <cell r="G203">
            <v>395.19999999999891</v>
          </cell>
        </row>
        <row r="204">
          <cell r="G204">
            <v>395.21999999999935</v>
          </cell>
        </row>
        <row r="205">
          <cell r="G205">
            <v>345.77000000000044</v>
          </cell>
        </row>
        <row r="206">
          <cell r="G206">
            <v>395.23999999999978</v>
          </cell>
        </row>
        <row r="207">
          <cell r="G207">
            <v>493.94999999999891</v>
          </cell>
        </row>
        <row r="208">
          <cell r="G208">
            <v>394.11000000000058</v>
          </cell>
        </row>
        <row r="209">
          <cell r="G209">
            <v>21721.859999999986</v>
          </cell>
        </row>
        <row r="210">
          <cell r="G210">
            <v>395.10000000000036</v>
          </cell>
        </row>
        <row r="211">
          <cell r="G211">
            <v>99.450000000000273</v>
          </cell>
        </row>
        <row r="212">
          <cell r="G212">
            <v>394.47999999999956</v>
          </cell>
        </row>
        <row r="213">
          <cell r="G213">
            <v>395.21999999999935</v>
          </cell>
        </row>
        <row r="214">
          <cell r="G214">
            <v>99.349999999999909</v>
          </cell>
        </row>
        <row r="215">
          <cell r="G215">
            <v>705.64000000000306</v>
          </cell>
        </row>
        <row r="216">
          <cell r="G216">
            <v>706.93000000000029</v>
          </cell>
        </row>
        <row r="217">
          <cell r="G217">
            <v>394.80000000000109</v>
          </cell>
        </row>
        <row r="218">
          <cell r="G218">
            <v>706.93000000000029</v>
          </cell>
        </row>
        <row r="219">
          <cell r="G219">
            <v>705.90999999999985</v>
          </cell>
        </row>
        <row r="220">
          <cell r="G220">
            <v>2108.5400000000009</v>
          </cell>
        </row>
        <row r="221">
          <cell r="G221">
            <v>706.14999999999782</v>
          </cell>
        </row>
        <row r="222">
          <cell r="G222">
            <v>395.23999999999978</v>
          </cell>
        </row>
        <row r="223">
          <cell r="G223">
            <v>395.21999999999935</v>
          </cell>
        </row>
        <row r="224">
          <cell r="G224">
            <v>706.90999999999985</v>
          </cell>
        </row>
        <row r="225">
          <cell r="G225">
            <v>395.14999999999964</v>
          </cell>
        </row>
        <row r="226">
          <cell r="G226">
            <v>707.07999999999811</v>
          </cell>
        </row>
        <row r="227">
          <cell r="G227">
            <v>707.25</v>
          </cell>
        </row>
        <row r="228">
          <cell r="G228">
            <v>395.13999999999942</v>
          </cell>
        </row>
        <row r="229">
          <cell r="G229">
            <v>2103.2800000000061</v>
          </cell>
        </row>
        <row r="230">
          <cell r="G230">
            <v>704.95999999999913</v>
          </cell>
        </row>
        <row r="231">
          <cell r="G231">
            <v>704.95999999999913</v>
          </cell>
        </row>
        <row r="232">
          <cell r="G232">
            <v>707.54999999999927</v>
          </cell>
        </row>
        <row r="233">
          <cell r="G233">
            <v>707.54999999999927</v>
          </cell>
        </row>
        <row r="234">
          <cell r="G234">
            <v>705.18000000000029</v>
          </cell>
        </row>
        <row r="235">
          <cell r="G235">
            <v>395.25</v>
          </cell>
        </row>
        <row r="236">
          <cell r="G236">
            <v>395.14999999999964</v>
          </cell>
        </row>
        <row r="237">
          <cell r="G237">
            <v>395.14999999999964</v>
          </cell>
        </row>
        <row r="238">
          <cell r="G238">
            <v>395.14999999999964</v>
          </cell>
        </row>
        <row r="239">
          <cell r="G239">
            <v>705.39000000000306</v>
          </cell>
        </row>
        <row r="240">
          <cell r="G240">
            <v>705.39000000000306</v>
          </cell>
        </row>
        <row r="241">
          <cell r="G241">
            <v>707.68999999999869</v>
          </cell>
        </row>
        <row r="242">
          <cell r="G242">
            <v>707.68999999999869</v>
          </cell>
        </row>
        <row r="243">
          <cell r="G243">
            <v>705.39000000000306</v>
          </cell>
        </row>
        <row r="244">
          <cell r="G244">
            <v>707.43999999999869</v>
          </cell>
        </row>
        <row r="245">
          <cell r="G245">
            <v>705.59000000000015</v>
          </cell>
        </row>
        <row r="246">
          <cell r="G246">
            <v>705.59000000000015</v>
          </cell>
        </row>
        <row r="247">
          <cell r="G247">
            <v>707.85000000000218</v>
          </cell>
        </row>
        <row r="248">
          <cell r="G248">
            <v>707.85000000000218</v>
          </cell>
        </row>
        <row r="249">
          <cell r="G249">
            <v>707.85000000000218</v>
          </cell>
        </row>
        <row r="250">
          <cell r="G250">
            <v>707.85000000000218</v>
          </cell>
        </row>
        <row r="251">
          <cell r="G251">
            <v>707.85000000000218</v>
          </cell>
        </row>
        <row r="252">
          <cell r="G252">
            <v>707.85000000000218</v>
          </cell>
        </row>
        <row r="253">
          <cell r="G253">
            <v>707.85000000000218</v>
          </cell>
        </row>
        <row r="254">
          <cell r="G254">
            <v>707.85000000000218</v>
          </cell>
        </row>
        <row r="255">
          <cell r="G255">
            <v>3662.1699999999983</v>
          </cell>
        </row>
        <row r="256">
          <cell r="G256">
            <v>395.21999999999935</v>
          </cell>
        </row>
        <row r="257">
          <cell r="G257">
            <v>395.21999999999935</v>
          </cell>
        </row>
        <row r="258">
          <cell r="G258">
            <v>705.18999999999869</v>
          </cell>
        </row>
        <row r="259">
          <cell r="G259">
            <v>705.18999999999869</v>
          </cell>
        </row>
        <row r="260">
          <cell r="G260">
            <v>705.18999999999869</v>
          </cell>
        </row>
        <row r="261">
          <cell r="G261">
            <v>395.26000000000022</v>
          </cell>
        </row>
        <row r="262">
          <cell r="G262">
            <v>2104.7800000000061</v>
          </cell>
        </row>
        <row r="263">
          <cell r="G263">
            <v>705.97000000000116</v>
          </cell>
        </row>
        <row r="264">
          <cell r="G264">
            <v>705.97000000000116</v>
          </cell>
        </row>
        <row r="265">
          <cell r="G265">
            <v>705.97000000000116</v>
          </cell>
        </row>
        <row r="266">
          <cell r="G266">
            <v>705.97000000000116</v>
          </cell>
        </row>
        <row r="267">
          <cell r="G267">
            <v>580.71000000000095</v>
          </cell>
        </row>
        <row r="268">
          <cell r="G268">
            <v>395.21000000000095</v>
          </cell>
        </row>
        <row r="269">
          <cell r="G269">
            <v>705.39000000000306</v>
          </cell>
        </row>
        <row r="270">
          <cell r="G270">
            <v>706.11999999999898</v>
          </cell>
        </row>
        <row r="271">
          <cell r="G271">
            <v>706.14000000000306</v>
          </cell>
        </row>
        <row r="272">
          <cell r="G272">
            <v>706.14000000000306</v>
          </cell>
        </row>
        <row r="273">
          <cell r="G273">
            <v>705.56999999999971</v>
          </cell>
        </row>
        <row r="274">
          <cell r="G274">
            <v>705.56999999999971</v>
          </cell>
        </row>
        <row r="275">
          <cell r="G275">
            <v>705.56999999999971</v>
          </cell>
        </row>
        <row r="276">
          <cell r="G276">
            <v>705.56999999999971</v>
          </cell>
        </row>
        <row r="277">
          <cell r="G277">
            <v>705.56999999999971</v>
          </cell>
        </row>
        <row r="278">
          <cell r="G278">
            <v>705.56999999999971</v>
          </cell>
        </row>
        <row r="279">
          <cell r="G279">
            <v>705.56999999999971</v>
          </cell>
        </row>
        <row r="280">
          <cell r="G280">
            <v>705.56999999999971</v>
          </cell>
        </row>
        <row r="281">
          <cell r="G281">
            <v>395.25</v>
          </cell>
        </row>
        <row r="282">
          <cell r="G282">
            <v>395.25</v>
          </cell>
        </row>
        <row r="283">
          <cell r="G283">
            <v>395.25</v>
          </cell>
        </row>
        <row r="284">
          <cell r="G284">
            <v>395.25</v>
          </cell>
        </row>
        <row r="285">
          <cell r="G285">
            <v>395.25</v>
          </cell>
        </row>
        <row r="286">
          <cell r="G286">
            <v>395.25</v>
          </cell>
        </row>
        <row r="287">
          <cell r="G287">
            <v>705.52000000000044</v>
          </cell>
        </row>
        <row r="288">
          <cell r="G288">
            <v>395.22999999999956</v>
          </cell>
        </row>
        <row r="289">
          <cell r="G289">
            <v>395.21999999999935</v>
          </cell>
        </row>
        <row r="290">
          <cell r="G290">
            <v>706.36999999999898</v>
          </cell>
        </row>
        <row r="291">
          <cell r="G291">
            <v>706.36999999999898</v>
          </cell>
        </row>
        <row r="292">
          <cell r="G292">
            <v>706.36999999999898</v>
          </cell>
        </row>
        <row r="293">
          <cell r="G293">
            <v>706.36999999999898</v>
          </cell>
        </row>
        <row r="294">
          <cell r="G294">
            <v>395.11999999999898</v>
          </cell>
        </row>
        <row r="295">
          <cell r="G295">
            <v>705.73999999999796</v>
          </cell>
        </row>
        <row r="296">
          <cell r="G296">
            <v>706.51000000000204</v>
          </cell>
        </row>
        <row r="297">
          <cell r="G297">
            <v>395.17000000000007</v>
          </cell>
        </row>
        <row r="298">
          <cell r="G298">
            <v>395.17000000000007</v>
          </cell>
        </row>
        <row r="299">
          <cell r="G299">
            <v>395.17000000000007</v>
          </cell>
        </row>
        <row r="300">
          <cell r="G300">
            <v>705.89999999999782</v>
          </cell>
        </row>
        <row r="301">
          <cell r="G301">
            <v>705.89999999999782</v>
          </cell>
        </row>
        <row r="302">
          <cell r="G302">
            <v>705.89999999999782</v>
          </cell>
        </row>
        <row r="303">
          <cell r="G303">
            <v>705.89999999999782</v>
          </cell>
        </row>
        <row r="304">
          <cell r="G304">
            <v>705.89999999999782</v>
          </cell>
        </row>
        <row r="305">
          <cell r="G305">
            <v>599.64999999999782</v>
          </cell>
        </row>
        <row r="306">
          <cell r="G306">
            <v>706.06000000000131</v>
          </cell>
        </row>
        <row r="307">
          <cell r="G307">
            <v>395.17000000000007</v>
          </cell>
        </row>
        <row r="308">
          <cell r="G308">
            <v>706.20000000000073</v>
          </cell>
        </row>
        <row r="309">
          <cell r="G309">
            <v>706.20000000000073</v>
          </cell>
        </row>
        <row r="310">
          <cell r="G310">
            <v>1415.6599999999962</v>
          </cell>
        </row>
        <row r="311">
          <cell r="G311">
            <v>706.20000000000073</v>
          </cell>
        </row>
        <row r="312">
          <cell r="G312">
            <v>706.20000000000073</v>
          </cell>
        </row>
        <row r="313">
          <cell r="G313">
            <v>706.20000000000073</v>
          </cell>
        </row>
        <row r="314">
          <cell r="G314">
            <v>707.26000000000204</v>
          </cell>
        </row>
        <row r="315">
          <cell r="G315">
            <v>395.10000000000036</v>
          </cell>
        </row>
        <row r="316">
          <cell r="G316">
            <v>706.39999999999782</v>
          </cell>
        </row>
        <row r="317">
          <cell r="G317">
            <v>706.39999999999782</v>
          </cell>
        </row>
        <row r="318">
          <cell r="G318">
            <v>706.39999999999782</v>
          </cell>
        </row>
        <row r="319">
          <cell r="G319">
            <v>706.39999999999782</v>
          </cell>
        </row>
        <row r="320">
          <cell r="G320">
            <v>706.39999999999782</v>
          </cell>
        </row>
        <row r="321">
          <cell r="G321">
            <v>707.43000000000029</v>
          </cell>
        </row>
        <row r="322">
          <cell r="G322">
            <v>581.35999999999876</v>
          </cell>
        </row>
        <row r="323">
          <cell r="G323">
            <v>1178.4500000000044</v>
          </cell>
        </row>
        <row r="324">
          <cell r="G324">
            <v>395.21999999999935</v>
          </cell>
        </row>
        <row r="325">
          <cell r="G325">
            <v>707.01000000000204</v>
          </cell>
        </row>
        <row r="326">
          <cell r="G326">
            <v>707.04000000000087</v>
          </cell>
        </row>
        <row r="327">
          <cell r="G327">
            <v>707.07999999999811</v>
          </cell>
        </row>
        <row r="328">
          <cell r="G328">
            <v>706.52999999999884</v>
          </cell>
        </row>
        <row r="329">
          <cell r="G329">
            <v>706.52999999999884</v>
          </cell>
        </row>
        <row r="330">
          <cell r="G330">
            <v>706.52999999999884</v>
          </cell>
        </row>
        <row r="331">
          <cell r="G331">
            <v>706.52999999999884</v>
          </cell>
        </row>
        <row r="332">
          <cell r="G332">
            <v>706.52999999999884</v>
          </cell>
        </row>
        <row r="333">
          <cell r="G333">
            <v>706.65999999999985</v>
          </cell>
        </row>
        <row r="334">
          <cell r="G334">
            <v>0</v>
          </cell>
        </row>
        <row r="335">
          <cell r="G335">
            <v>706.65999999999985</v>
          </cell>
        </row>
        <row r="336">
          <cell r="G336">
            <v>706.65999999999985</v>
          </cell>
        </row>
        <row r="337">
          <cell r="G337">
            <v>706.65999999999985</v>
          </cell>
        </row>
        <row r="338">
          <cell r="G338">
            <v>395.17000000000007</v>
          </cell>
        </row>
        <row r="339">
          <cell r="G339">
            <v>395.17999999999847</v>
          </cell>
        </row>
        <row r="340">
          <cell r="G340">
            <v>6251.1699999999837</v>
          </cell>
        </row>
        <row r="341">
          <cell r="G341">
            <v>1039.6700000000019</v>
          </cell>
        </row>
        <row r="342">
          <cell r="G342">
            <v>1039.6700000000019</v>
          </cell>
        </row>
        <row r="343">
          <cell r="G343">
            <v>1039.6700000000019</v>
          </cell>
        </row>
        <row r="344">
          <cell r="G344">
            <v>553.10000000000036</v>
          </cell>
        </row>
        <row r="345">
          <cell r="G345">
            <v>395.21999999999935</v>
          </cell>
        </row>
        <row r="346">
          <cell r="G346">
            <v>706.77999999999884</v>
          </cell>
        </row>
        <row r="347">
          <cell r="G347">
            <v>706.77999999999884</v>
          </cell>
        </row>
        <row r="348">
          <cell r="G348">
            <v>706.77999999999884</v>
          </cell>
        </row>
        <row r="349">
          <cell r="G349">
            <v>706.77999999999884</v>
          </cell>
        </row>
        <row r="350">
          <cell r="G350">
            <v>581.64000000000124</v>
          </cell>
        </row>
        <row r="351">
          <cell r="G351">
            <v>395.26000000000022</v>
          </cell>
        </row>
        <row r="352">
          <cell r="G352">
            <v>707.04000000000087</v>
          </cell>
        </row>
        <row r="353">
          <cell r="G353">
            <v>706.89999999999782</v>
          </cell>
        </row>
        <row r="354">
          <cell r="G354">
            <v>706.89999999999782</v>
          </cell>
        </row>
        <row r="355">
          <cell r="G355">
            <v>706.89999999999782</v>
          </cell>
        </row>
        <row r="356">
          <cell r="G356">
            <v>706.89999999999782</v>
          </cell>
        </row>
        <row r="357">
          <cell r="G357">
            <v>706.89999999999782</v>
          </cell>
        </row>
        <row r="358">
          <cell r="G358">
            <v>706.89999999999782</v>
          </cell>
        </row>
        <row r="359">
          <cell r="G359">
            <v>706.89999999999782</v>
          </cell>
        </row>
        <row r="360">
          <cell r="G360">
            <v>395.40999999999985</v>
          </cell>
        </row>
        <row r="361">
          <cell r="G361">
            <v>395.21999999999935</v>
          </cell>
        </row>
        <row r="362">
          <cell r="G362">
            <v>395.21999999999935</v>
          </cell>
        </row>
        <row r="363">
          <cell r="G363">
            <v>1036.8599999999969</v>
          </cell>
        </row>
        <row r="364">
          <cell r="G364">
            <v>707.01000000000204</v>
          </cell>
        </row>
        <row r="365">
          <cell r="G365">
            <v>707.01000000000204</v>
          </cell>
        </row>
        <row r="366">
          <cell r="G366">
            <v>707.01000000000204</v>
          </cell>
        </row>
        <row r="367">
          <cell r="G367">
            <v>707.01000000000204</v>
          </cell>
        </row>
        <row r="368">
          <cell r="G368">
            <v>707.01000000000204</v>
          </cell>
        </row>
        <row r="369">
          <cell r="G369">
            <v>707.01000000000204</v>
          </cell>
        </row>
        <row r="370">
          <cell r="G370">
            <v>707.01000000000204</v>
          </cell>
        </row>
        <row r="371">
          <cell r="G371">
            <v>707.01000000000204</v>
          </cell>
        </row>
        <row r="372">
          <cell r="G372">
            <v>395.17000000000007</v>
          </cell>
        </row>
        <row r="373">
          <cell r="G373">
            <v>395.22999999999956</v>
          </cell>
        </row>
        <row r="374">
          <cell r="G374">
            <v>705.52999999999884</v>
          </cell>
        </row>
        <row r="375">
          <cell r="G375">
            <v>707.11999999999898</v>
          </cell>
        </row>
        <row r="376">
          <cell r="G376">
            <v>705.54000000000087</v>
          </cell>
        </row>
        <row r="377">
          <cell r="G377">
            <v>1176.6200000000026</v>
          </cell>
        </row>
        <row r="378">
          <cell r="G378">
            <v>707.22000000000116</v>
          </cell>
        </row>
        <row r="379">
          <cell r="G379">
            <v>1037.119999999999</v>
          </cell>
        </row>
        <row r="380">
          <cell r="G380">
            <v>395.21999999999935</v>
          </cell>
        </row>
        <row r="381">
          <cell r="G381">
            <v>395.22999999999956</v>
          </cell>
        </row>
        <row r="382">
          <cell r="G382">
            <v>705.54000000000087</v>
          </cell>
        </row>
        <row r="383">
          <cell r="G383">
            <v>705.54000000000087</v>
          </cell>
        </row>
        <row r="384">
          <cell r="G384">
            <v>705.54999999999927</v>
          </cell>
        </row>
        <row r="385">
          <cell r="G385">
            <v>658.48999999999796</v>
          </cell>
        </row>
        <row r="386">
          <cell r="G386">
            <v>395.42999999999847</v>
          </cell>
        </row>
        <row r="387">
          <cell r="G387">
            <v>707.01000000000204</v>
          </cell>
        </row>
        <row r="388">
          <cell r="G388">
            <v>705.64000000000306</v>
          </cell>
        </row>
        <row r="389">
          <cell r="G389">
            <v>705.64000000000306</v>
          </cell>
        </row>
        <row r="390">
          <cell r="G390">
            <v>1024.4399999999987</v>
          </cell>
        </row>
        <row r="391">
          <cell r="G391">
            <v>395.17999999999847</v>
          </cell>
        </row>
        <row r="392">
          <cell r="G392">
            <v>395.17999999999847</v>
          </cell>
        </row>
        <row r="393">
          <cell r="G393">
            <v>395.21999999999935</v>
          </cell>
        </row>
        <row r="394">
          <cell r="G394">
            <v>705.88000000000102</v>
          </cell>
        </row>
        <row r="395">
          <cell r="G395">
            <v>705.88000000000102</v>
          </cell>
        </row>
        <row r="396">
          <cell r="G396">
            <v>705.88000000000102</v>
          </cell>
        </row>
        <row r="397">
          <cell r="G397">
            <v>706.70000000000073</v>
          </cell>
        </row>
        <row r="398">
          <cell r="G398">
            <v>766.17000000000189</v>
          </cell>
        </row>
        <row r="399">
          <cell r="G399">
            <v>2104.8600000000006</v>
          </cell>
        </row>
        <row r="400">
          <cell r="G400">
            <v>938.77000000000044</v>
          </cell>
        </row>
        <row r="401">
          <cell r="G401">
            <v>395.21999999999935</v>
          </cell>
        </row>
        <row r="402">
          <cell r="G402">
            <v>706.65999999999985</v>
          </cell>
        </row>
        <row r="403">
          <cell r="G403">
            <v>706.27999999999884</v>
          </cell>
        </row>
        <row r="404">
          <cell r="G404">
            <v>705.85999999999694</v>
          </cell>
        </row>
        <row r="405">
          <cell r="G405">
            <v>395.17999999999847</v>
          </cell>
        </row>
        <row r="406">
          <cell r="G406">
            <v>395.17999999999847</v>
          </cell>
        </row>
        <row r="407">
          <cell r="G407">
            <v>395.17999999999847</v>
          </cell>
        </row>
        <row r="408">
          <cell r="G408">
            <v>395.17999999999847</v>
          </cell>
        </row>
        <row r="409">
          <cell r="G409">
            <v>706.43999999999869</v>
          </cell>
        </row>
        <row r="410">
          <cell r="G410">
            <v>395.17999999999847</v>
          </cell>
        </row>
        <row r="411">
          <cell r="G411">
            <v>705.70999999999913</v>
          </cell>
        </row>
        <row r="412">
          <cell r="G412">
            <v>395.22999999999956</v>
          </cell>
        </row>
        <row r="413">
          <cell r="G413">
            <v>706.39000000000306</v>
          </cell>
        </row>
        <row r="414">
          <cell r="G414">
            <v>706.63000000000102</v>
          </cell>
        </row>
        <row r="415">
          <cell r="G415">
            <v>395.17999999999847</v>
          </cell>
        </row>
        <row r="416">
          <cell r="G416">
            <v>939.32999999999811</v>
          </cell>
        </row>
        <row r="417">
          <cell r="G417">
            <v>821.97000000000116</v>
          </cell>
        </row>
        <row r="418">
          <cell r="G418">
            <v>395.21999999999935</v>
          </cell>
        </row>
        <row r="419">
          <cell r="G419">
            <v>395.21999999999935</v>
          </cell>
        </row>
        <row r="420">
          <cell r="G420">
            <v>937.79000000000087</v>
          </cell>
        </row>
        <row r="421">
          <cell r="G421">
            <v>706.93000000000029</v>
          </cell>
        </row>
        <row r="422">
          <cell r="G422">
            <v>580.32999999999993</v>
          </cell>
        </row>
        <row r="423">
          <cell r="G423">
            <v>919.64000000000306</v>
          </cell>
        </row>
        <row r="424">
          <cell r="G424">
            <v>395.22999999999956</v>
          </cell>
        </row>
        <row r="425">
          <cell r="G425">
            <v>938.52000000000044</v>
          </cell>
        </row>
        <row r="426">
          <cell r="G426">
            <v>395.21999999999935</v>
          </cell>
        </row>
        <row r="427">
          <cell r="G427">
            <v>395.23999999999978</v>
          </cell>
        </row>
        <row r="428">
          <cell r="G428">
            <v>580.76000000000022</v>
          </cell>
        </row>
        <row r="429">
          <cell r="G429">
            <v>395.17999999999847</v>
          </cell>
        </row>
        <row r="430">
          <cell r="G430">
            <v>706.51000000000204</v>
          </cell>
        </row>
        <row r="431">
          <cell r="G431">
            <v>706.88000000000102</v>
          </cell>
        </row>
        <row r="432">
          <cell r="G432">
            <v>395.22999999999956</v>
          </cell>
        </row>
        <row r="433">
          <cell r="G433">
            <v>395.38999999999942</v>
          </cell>
        </row>
        <row r="434">
          <cell r="G434">
            <v>395.19000000000051</v>
          </cell>
        </row>
        <row r="435">
          <cell r="G435">
            <v>395.19999999999891</v>
          </cell>
        </row>
        <row r="436">
          <cell r="G436">
            <v>39.75</v>
          </cell>
        </row>
        <row r="437">
          <cell r="G437">
            <v>2102.010000000002</v>
          </cell>
        </row>
        <row r="438">
          <cell r="G438">
            <v>562.44999999999891</v>
          </cell>
        </row>
        <row r="439">
          <cell r="G439">
            <v>706.89000000000306</v>
          </cell>
        </row>
        <row r="440">
          <cell r="G440">
            <v>395.19000000000051</v>
          </cell>
        </row>
        <row r="441">
          <cell r="G441">
            <v>705.75</v>
          </cell>
        </row>
        <row r="442">
          <cell r="G442">
            <v>705.89000000000306</v>
          </cell>
        </row>
        <row r="443">
          <cell r="G443">
            <v>395.21999999999935</v>
          </cell>
        </row>
        <row r="444">
          <cell r="G444">
            <v>3452.4399999999878</v>
          </cell>
        </row>
        <row r="445">
          <cell r="G445">
            <v>938.97000000000116</v>
          </cell>
        </row>
        <row r="446">
          <cell r="G446">
            <v>400.71000000000095</v>
          </cell>
        </row>
        <row r="447">
          <cell r="G447">
            <v>232.61999999999989</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2097.9599999999991</v>
          </cell>
        </row>
        <row r="465">
          <cell r="G465">
            <v>0</v>
          </cell>
        </row>
        <row r="466">
          <cell r="G466">
            <v>31.600000000000023</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0.12000000000000455</v>
          </cell>
        </row>
        <row r="501">
          <cell r="G501">
            <v>3449.0899999999965</v>
          </cell>
        </row>
        <row r="502">
          <cell r="G502">
            <v>0</v>
          </cell>
        </row>
        <row r="503">
          <cell r="G503">
            <v>480.61000000000058</v>
          </cell>
        </row>
        <row r="504">
          <cell r="G504">
            <v>0</v>
          </cell>
        </row>
        <row r="505">
          <cell r="G505">
            <v>0</v>
          </cell>
        </row>
        <row r="506">
          <cell r="G506">
            <v>3449.0899999999965</v>
          </cell>
        </row>
        <row r="507">
          <cell r="G507">
            <v>0</v>
          </cell>
        </row>
        <row r="508">
          <cell r="G508">
            <v>31084.349999999977</v>
          </cell>
        </row>
        <row r="509">
          <cell r="G509">
            <v>0</v>
          </cell>
        </row>
        <row r="511">
          <cell r="G511">
            <v>7406.9400000000023</v>
          </cell>
        </row>
        <row r="512">
          <cell r="G512">
            <v>7406.9400000000023</v>
          </cell>
        </row>
        <row r="513">
          <cell r="G513">
            <v>60712.60999999987</v>
          </cell>
        </row>
        <row r="514">
          <cell r="G514">
            <v>60712.60999999987</v>
          </cell>
        </row>
        <row r="516">
          <cell r="G516">
            <v>83524.95</v>
          </cell>
        </row>
        <row r="517">
          <cell r="G517">
            <v>0</v>
          </cell>
        </row>
        <row r="518">
          <cell r="G518">
            <v>0</v>
          </cell>
        </row>
        <row r="519">
          <cell r="G519">
            <v>0</v>
          </cell>
        </row>
        <row r="520">
          <cell r="G520">
            <v>0</v>
          </cell>
        </row>
        <row r="521">
          <cell r="G521">
            <v>286.92999999999938</v>
          </cell>
        </row>
        <row r="522">
          <cell r="G522">
            <v>286.92999999999938</v>
          </cell>
        </row>
        <row r="523">
          <cell r="G523">
            <v>0</v>
          </cell>
        </row>
        <row r="524">
          <cell r="G524">
            <v>592.97000000000116</v>
          </cell>
        </row>
        <row r="525">
          <cell r="G525">
            <v>0</v>
          </cell>
        </row>
        <row r="526">
          <cell r="G526">
            <v>597.18999999999869</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450.55999999999949</v>
          </cell>
        </row>
        <row r="538">
          <cell r="G538">
            <v>450.55999999999949</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302.47999999999956</v>
          </cell>
        </row>
        <row r="551">
          <cell r="G551">
            <v>0</v>
          </cell>
        </row>
        <row r="552">
          <cell r="G552">
            <v>0</v>
          </cell>
        </row>
        <row r="553">
          <cell r="G553">
            <v>0</v>
          </cell>
        </row>
        <row r="554">
          <cell r="G554">
            <v>0</v>
          </cell>
        </row>
        <row r="555">
          <cell r="G555">
            <v>0</v>
          </cell>
        </row>
        <row r="556">
          <cell r="G556">
            <v>597.18999999999869</v>
          </cell>
        </row>
        <row r="557">
          <cell r="G557">
            <v>0</v>
          </cell>
        </row>
        <row r="558">
          <cell r="G558">
            <v>0</v>
          </cell>
        </row>
        <row r="559">
          <cell r="G559">
            <v>413.88999999999942</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165.19000000000051</v>
          </cell>
        </row>
        <row r="575">
          <cell r="G575">
            <v>0</v>
          </cell>
        </row>
        <row r="576">
          <cell r="G576">
            <v>0</v>
          </cell>
        </row>
        <row r="577">
          <cell r="G577">
            <v>457.03000000000065</v>
          </cell>
        </row>
        <row r="578">
          <cell r="G578">
            <v>401.25</v>
          </cell>
        </row>
        <row r="579">
          <cell r="G579">
            <v>293.5</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817.51000000000204</v>
          </cell>
        </row>
        <row r="589">
          <cell r="G589">
            <v>817.51000000000204</v>
          </cell>
        </row>
        <row r="590">
          <cell r="G590">
            <v>817.51000000000204</v>
          </cell>
        </row>
        <row r="591">
          <cell r="G591">
            <v>817.51000000000204</v>
          </cell>
        </row>
        <row r="592">
          <cell r="G592">
            <v>817.51000000000204</v>
          </cell>
        </row>
        <row r="593">
          <cell r="G593">
            <v>817.51000000000204</v>
          </cell>
        </row>
        <row r="594">
          <cell r="G594">
            <v>811.97999999999956</v>
          </cell>
        </row>
        <row r="595">
          <cell r="G595">
            <v>811.97999999999956</v>
          </cell>
        </row>
        <row r="596">
          <cell r="G596">
            <v>407.55999999999949</v>
          </cell>
        </row>
        <row r="597">
          <cell r="G597">
            <v>407.55999999999949</v>
          </cell>
        </row>
        <row r="598">
          <cell r="G598">
            <v>0</v>
          </cell>
        </row>
        <row r="599">
          <cell r="G599">
            <v>0</v>
          </cell>
        </row>
        <row r="600">
          <cell r="G600">
            <v>0</v>
          </cell>
        </row>
        <row r="601">
          <cell r="G601">
            <v>452.59000000000015</v>
          </cell>
        </row>
        <row r="602">
          <cell r="G602">
            <v>0</v>
          </cell>
        </row>
        <row r="603">
          <cell r="G603">
            <v>0</v>
          </cell>
        </row>
        <row r="604">
          <cell r="G604">
            <v>0</v>
          </cell>
        </row>
        <row r="605">
          <cell r="G605">
            <v>0</v>
          </cell>
        </row>
        <row r="606">
          <cell r="G606">
            <v>827.04999999999927</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733.47000000000116</v>
          </cell>
        </row>
        <row r="638">
          <cell r="G638">
            <v>829.23999999999796</v>
          </cell>
        </row>
        <row r="639">
          <cell r="G639">
            <v>766.93000000000029</v>
          </cell>
        </row>
        <row r="640">
          <cell r="G640">
            <v>591.95999999999913</v>
          </cell>
        </row>
        <row r="641">
          <cell r="G641">
            <v>693.90999999999985</v>
          </cell>
        </row>
        <row r="642">
          <cell r="G642">
            <v>723.90999999999985</v>
          </cell>
        </row>
        <row r="643">
          <cell r="G643">
            <v>267.85999999999967</v>
          </cell>
        </row>
        <row r="644">
          <cell r="G644">
            <v>638.79999999999927</v>
          </cell>
        </row>
        <row r="645">
          <cell r="G645">
            <v>814.35999999999694</v>
          </cell>
        </row>
        <row r="646">
          <cell r="G646">
            <v>782.02999999999884</v>
          </cell>
        </row>
        <row r="647">
          <cell r="G647">
            <v>723.90999999999985</v>
          </cell>
        </row>
        <row r="648">
          <cell r="G648">
            <v>734.04000000000087</v>
          </cell>
        </row>
        <row r="649">
          <cell r="G649">
            <v>113.47000000000025</v>
          </cell>
        </row>
        <row r="650">
          <cell r="G650">
            <v>782.13000000000102</v>
          </cell>
        </row>
        <row r="651">
          <cell r="G651">
            <v>814.35999999999694</v>
          </cell>
        </row>
        <row r="652">
          <cell r="G652">
            <v>766.93000000000029</v>
          </cell>
        </row>
        <row r="653">
          <cell r="G653">
            <v>192.30999999999949</v>
          </cell>
        </row>
        <row r="654">
          <cell r="G654">
            <v>176.76000000000022</v>
          </cell>
        </row>
        <row r="655">
          <cell r="G655">
            <v>768.97999999999956</v>
          </cell>
        </row>
        <row r="656">
          <cell r="G656">
            <v>0</v>
          </cell>
        </row>
        <row r="657">
          <cell r="G657">
            <v>0</v>
          </cell>
        </row>
        <row r="658">
          <cell r="G658">
            <v>793.06999999999971</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158.40000000000055</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82.919999999999618</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32.960000000000036</v>
          </cell>
        </row>
        <row r="798">
          <cell r="G798">
            <v>32.960000000000036</v>
          </cell>
        </row>
        <row r="799">
          <cell r="G799">
            <v>97.299999999999727</v>
          </cell>
        </row>
        <row r="800">
          <cell r="G800">
            <v>97.299999999999727</v>
          </cell>
        </row>
        <row r="801">
          <cell r="G801">
            <v>72.120000000000118</v>
          </cell>
        </row>
        <row r="802">
          <cell r="G802">
            <v>72.120000000000118</v>
          </cell>
        </row>
        <row r="803">
          <cell r="G803">
            <v>114.92999999999984</v>
          </cell>
        </row>
        <row r="804">
          <cell r="G804">
            <v>105.90000000000009</v>
          </cell>
        </row>
        <row r="805">
          <cell r="G805">
            <v>189.57999999999993</v>
          </cell>
        </row>
        <row r="806">
          <cell r="G806">
            <v>189.57999999999993</v>
          </cell>
        </row>
        <row r="807">
          <cell r="G807">
            <v>0.67999999999999972</v>
          </cell>
        </row>
        <row r="808">
          <cell r="G808">
            <v>31.25</v>
          </cell>
        </row>
        <row r="809">
          <cell r="G809">
            <v>209.41000000000076</v>
          </cell>
        </row>
        <row r="810">
          <cell r="G810">
            <v>209.41000000000076</v>
          </cell>
        </row>
        <row r="811">
          <cell r="G811">
            <v>1.0999999999999979</v>
          </cell>
        </row>
        <row r="812">
          <cell r="G812">
            <v>33.259999999999991</v>
          </cell>
        </row>
        <row r="813">
          <cell r="G813">
            <v>33.259999999999991</v>
          </cell>
        </row>
        <row r="814">
          <cell r="G814">
            <v>161.94999999999982</v>
          </cell>
        </row>
        <row r="815">
          <cell r="G815">
            <v>190.46000000000004</v>
          </cell>
        </row>
        <row r="816">
          <cell r="G816">
            <v>131.01999999999998</v>
          </cell>
        </row>
        <row r="817">
          <cell r="G817">
            <v>131.01999999999998</v>
          </cell>
        </row>
        <row r="818">
          <cell r="G818">
            <v>0.96000000000000085</v>
          </cell>
        </row>
        <row r="819">
          <cell r="G819">
            <v>8.9999999999999858E-2</v>
          </cell>
        </row>
        <row r="820">
          <cell r="G820">
            <v>0.16999999999999993</v>
          </cell>
        </row>
        <row r="821">
          <cell r="G821">
            <v>1.8399999999999963</v>
          </cell>
        </row>
        <row r="822">
          <cell r="G822">
            <v>0.12000000000000011</v>
          </cell>
        </row>
        <row r="823">
          <cell r="G823">
            <v>0.45999999999999908</v>
          </cell>
        </row>
        <row r="824">
          <cell r="G824">
            <v>0.50999999999999979</v>
          </cell>
        </row>
        <row r="825">
          <cell r="G825">
            <v>96.720000000000255</v>
          </cell>
        </row>
        <row r="826">
          <cell r="G826">
            <v>96.419999999999618</v>
          </cell>
        </row>
        <row r="827">
          <cell r="G827">
            <v>43.490000000000009</v>
          </cell>
        </row>
        <row r="828">
          <cell r="G828">
            <v>43.490000000000009</v>
          </cell>
        </row>
        <row r="829">
          <cell r="G829">
            <v>0.45999999999999908</v>
          </cell>
        </row>
        <row r="830">
          <cell r="G830">
            <v>4.4699999999999989</v>
          </cell>
        </row>
        <row r="831">
          <cell r="G831">
            <v>4.4699999999999989</v>
          </cell>
        </row>
        <row r="832">
          <cell r="G832">
            <v>115.95000000000027</v>
          </cell>
        </row>
        <row r="833">
          <cell r="G833">
            <v>115.95000000000027</v>
          </cell>
        </row>
        <row r="834">
          <cell r="G834">
            <v>45.259999999999991</v>
          </cell>
        </row>
        <row r="835">
          <cell r="G835">
            <v>45.259999999999991</v>
          </cell>
        </row>
        <row r="836">
          <cell r="G836">
            <v>0.41999999999999993</v>
          </cell>
        </row>
        <row r="837">
          <cell r="G837">
            <v>6.9500000000000171</v>
          </cell>
        </row>
        <row r="838">
          <cell r="G838">
            <v>10.050000000000011</v>
          </cell>
        </row>
        <row r="839">
          <cell r="G839">
            <v>10.050000000000011</v>
          </cell>
        </row>
        <row r="840">
          <cell r="G840">
            <v>0.1899999999999995</v>
          </cell>
        </row>
        <row r="841">
          <cell r="G841">
            <v>8.9999999999999858E-2</v>
          </cell>
        </row>
        <row r="842">
          <cell r="G842">
            <v>0.21999999999999975</v>
          </cell>
        </row>
        <row r="843">
          <cell r="G843">
            <v>0.12999999999999989</v>
          </cell>
        </row>
        <row r="844">
          <cell r="G844">
            <v>0.14999999999999947</v>
          </cell>
        </row>
        <row r="845">
          <cell r="G845">
            <v>0.43000000000000149</v>
          </cell>
        </row>
        <row r="846">
          <cell r="G846">
            <v>0.12999999999999989</v>
          </cell>
        </row>
        <row r="847">
          <cell r="G847">
            <v>0.13999999999999968</v>
          </cell>
        </row>
        <row r="848">
          <cell r="G848">
            <v>0.24000000000000021</v>
          </cell>
        </row>
        <row r="849">
          <cell r="G849">
            <v>0.13999999999999968</v>
          </cell>
        </row>
        <row r="850">
          <cell r="G850">
            <v>346.61999999999898</v>
          </cell>
        </row>
        <row r="851">
          <cell r="G851">
            <v>346.61999999999898</v>
          </cell>
        </row>
        <row r="852">
          <cell r="G852">
            <v>2.6200000000000045</v>
          </cell>
        </row>
        <row r="853">
          <cell r="G853">
            <v>2.6200000000000045</v>
          </cell>
        </row>
        <row r="854">
          <cell r="G854">
            <v>2.6200000000000045</v>
          </cell>
        </row>
        <row r="855">
          <cell r="G855">
            <v>0.16999999999999993</v>
          </cell>
        </row>
        <row r="856">
          <cell r="G856">
            <v>0.21999999999999975</v>
          </cell>
        </row>
        <row r="857">
          <cell r="G857">
            <v>10.170000000000016</v>
          </cell>
        </row>
        <row r="858">
          <cell r="G858">
            <v>146.69999999999982</v>
          </cell>
        </row>
        <row r="859">
          <cell r="G859">
            <v>146.69999999999982</v>
          </cell>
        </row>
        <row r="860">
          <cell r="G860">
            <v>3.7600000000000051</v>
          </cell>
        </row>
        <row r="861">
          <cell r="G861">
            <v>2.7999999999999972</v>
          </cell>
        </row>
        <row r="862">
          <cell r="G862">
            <v>3.5</v>
          </cell>
        </row>
        <row r="863">
          <cell r="G863">
            <v>3.5</v>
          </cell>
        </row>
        <row r="864">
          <cell r="G864">
            <v>896.27000000000044</v>
          </cell>
        </row>
        <row r="865">
          <cell r="G865">
            <v>102.84000000000015</v>
          </cell>
        </row>
        <row r="866">
          <cell r="G866">
            <v>0.43000000000000149</v>
          </cell>
        </row>
        <row r="867">
          <cell r="G867">
            <v>0.48000000000000043</v>
          </cell>
        </row>
        <row r="868">
          <cell r="G868">
            <v>583.46000000000095</v>
          </cell>
        </row>
        <row r="869">
          <cell r="G869">
            <v>0.58000000000000185</v>
          </cell>
        </row>
        <row r="870">
          <cell r="G870">
            <v>0.17999999999999972</v>
          </cell>
        </row>
        <row r="871">
          <cell r="G871">
            <v>0.27000000000000046</v>
          </cell>
        </row>
        <row r="872">
          <cell r="G872">
            <v>0.25999999999999979</v>
          </cell>
        </row>
        <row r="873">
          <cell r="G873">
            <v>0.25999999999999979</v>
          </cell>
        </row>
        <row r="874">
          <cell r="G874">
            <v>0.62999999999999901</v>
          </cell>
        </row>
        <row r="875">
          <cell r="G875">
            <v>0.31999999999999851</v>
          </cell>
        </row>
        <row r="876">
          <cell r="G876">
            <v>0.41000000000000014</v>
          </cell>
        </row>
        <row r="877">
          <cell r="G877">
            <v>0.1899999999999995</v>
          </cell>
        </row>
        <row r="878">
          <cell r="G878">
            <v>0.37000000000000099</v>
          </cell>
        </row>
        <row r="879">
          <cell r="G879">
            <v>0.37000000000000099</v>
          </cell>
        </row>
        <row r="880">
          <cell r="G880">
            <v>0.83999999999999986</v>
          </cell>
        </row>
        <row r="881">
          <cell r="G881">
            <v>0.88999999999999702</v>
          </cell>
        </row>
        <row r="882">
          <cell r="G882">
            <v>0.88999999999999702</v>
          </cell>
        </row>
        <row r="883">
          <cell r="G883">
            <v>128.76999999999998</v>
          </cell>
        </row>
        <row r="884">
          <cell r="G884">
            <v>128.76999999999998</v>
          </cell>
        </row>
        <row r="885">
          <cell r="G885">
            <v>1.8900000000000006</v>
          </cell>
        </row>
        <row r="886">
          <cell r="G886">
            <v>1.8900000000000006</v>
          </cell>
        </row>
        <row r="887">
          <cell r="G887">
            <v>1.8900000000000006</v>
          </cell>
        </row>
        <row r="888">
          <cell r="G888">
            <v>1.8900000000000006</v>
          </cell>
        </row>
        <row r="889">
          <cell r="G889">
            <v>51.049999999999955</v>
          </cell>
        </row>
        <row r="890">
          <cell r="G890">
            <v>0.88999999999999702</v>
          </cell>
        </row>
        <row r="891">
          <cell r="G891">
            <v>0.88999999999999702</v>
          </cell>
        </row>
        <row r="892">
          <cell r="G892">
            <v>0.96999999999999886</v>
          </cell>
        </row>
        <row r="893">
          <cell r="G893">
            <v>0.96999999999999886</v>
          </cell>
        </row>
        <row r="894">
          <cell r="G894">
            <v>1.1300000000000026</v>
          </cell>
        </row>
        <row r="895">
          <cell r="G895">
            <v>1.0800000000000018</v>
          </cell>
        </row>
        <row r="896">
          <cell r="G896">
            <v>1.0700000000000003</v>
          </cell>
        </row>
        <row r="897">
          <cell r="G897">
            <v>1.0700000000000003</v>
          </cell>
        </row>
        <row r="898">
          <cell r="G898">
            <v>0.96999999999999886</v>
          </cell>
        </row>
        <row r="899">
          <cell r="G899">
            <v>0.96999999999999886</v>
          </cell>
        </row>
        <row r="900">
          <cell r="G900">
            <v>0.92999999999999972</v>
          </cell>
        </row>
        <row r="901">
          <cell r="G901">
            <v>0.92999999999999972</v>
          </cell>
        </row>
        <row r="902">
          <cell r="G902">
            <v>0.88999999999999702</v>
          </cell>
        </row>
        <row r="903">
          <cell r="G903">
            <v>0.88999999999999702</v>
          </cell>
        </row>
        <row r="904">
          <cell r="G904">
            <v>37.889999999999873</v>
          </cell>
        </row>
        <row r="905">
          <cell r="G905">
            <v>37.889999999999873</v>
          </cell>
        </row>
        <row r="906">
          <cell r="G906">
            <v>1.3699999999999974</v>
          </cell>
        </row>
        <row r="907">
          <cell r="G907">
            <v>1.3699999999999974</v>
          </cell>
        </row>
        <row r="908">
          <cell r="G908">
            <v>0.61000000000000298</v>
          </cell>
        </row>
        <row r="909">
          <cell r="G909">
            <v>0.92999999999999972</v>
          </cell>
        </row>
        <row r="910">
          <cell r="G910">
            <v>0.92999999999999972</v>
          </cell>
        </row>
        <row r="911">
          <cell r="G911">
            <v>0.43000000000000149</v>
          </cell>
        </row>
        <row r="912">
          <cell r="G912">
            <v>1.3999999999999986</v>
          </cell>
        </row>
        <row r="913">
          <cell r="G913">
            <v>0.43000000000000149</v>
          </cell>
        </row>
        <row r="914">
          <cell r="G914">
            <v>0.57000000000000028</v>
          </cell>
        </row>
        <row r="915">
          <cell r="G915">
            <v>0.57000000000000028</v>
          </cell>
        </row>
        <row r="916">
          <cell r="G916">
            <v>0.55999999999999872</v>
          </cell>
        </row>
        <row r="917">
          <cell r="G917">
            <v>0.55999999999999872</v>
          </cell>
        </row>
        <row r="918">
          <cell r="G918">
            <v>0.65000000000000213</v>
          </cell>
        </row>
        <row r="919">
          <cell r="G919">
            <v>0.13999999999999968</v>
          </cell>
        </row>
        <row r="920">
          <cell r="G920">
            <v>4.0300000000000011</v>
          </cell>
        </row>
        <row r="921">
          <cell r="G921">
            <v>2.7000000000000028</v>
          </cell>
        </row>
        <row r="922">
          <cell r="G922">
            <v>2.2600000000000051</v>
          </cell>
        </row>
        <row r="923">
          <cell r="G923">
            <v>0.91000000000000014</v>
          </cell>
        </row>
        <row r="924">
          <cell r="G924">
            <v>0.91000000000000014</v>
          </cell>
        </row>
        <row r="925">
          <cell r="G925">
            <v>0.78000000000000114</v>
          </cell>
        </row>
        <row r="926">
          <cell r="G926">
            <v>0.57000000000000028</v>
          </cell>
        </row>
        <row r="927">
          <cell r="G927">
            <v>1.490000000000002</v>
          </cell>
        </row>
        <row r="928">
          <cell r="G928">
            <v>2.1700000000000017</v>
          </cell>
        </row>
        <row r="929">
          <cell r="G929">
            <v>1.9100000000000037</v>
          </cell>
        </row>
        <row r="930">
          <cell r="G930">
            <v>0.27999999999999936</v>
          </cell>
        </row>
        <row r="931">
          <cell r="G931">
            <v>2.7000000000000028</v>
          </cell>
        </row>
        <row r="932">
          <cell r="G932">
            <v>2.7000000000000028</v>
          </cell>
        </row>
        <row r="933">
          <cell r="G933">
            <v>1.0300000000000011</v>
          </cell>
        </row>
        <row r="934">
          <cell r="G934">
            <v>0.71000000000000085</v>
          </cell>
        </row>
        <row r="935">
          <cell r="G935">
            <v>1</v>
          </cell>
        </row>
        <row r="936">
          <cell r="G936">
            <v>1</v>
          </cell>
        </row>
        <row r="937">
          <cell r="G937">
            <v>1</v>
          </cell>
        </row>
        <row r="938">
          <cell r="G938">
            <v>1</v>
          </cell>
        </row>
        <row r="939">
          <cell r="G939">
            <v>1.3999999999999986</v>
          </cell>
        </row>
        <row r="940">
          <cell r="G940">
            <v>1.3999999999999986</v>
          </cell>
        </row>
        <row r="941">
          <cell r="G941">
            <v>0.33999999999999986</v>
          </cell>
        </row>
        <row r="942">
          <cell r="G942">
            <v>0.33999999999999986</v>
          </cell>
        </row>
        <row r="943">
          <cell r="G943">
            <v>1.730000000000004</v>
          </cell>
        </row>
        <row r="944">
          <cell r="G944">
            <v>1.730000000000004</v>
          </cell>
        </row>
        <row r="945">
          <cell r="G945">
            <v>1.8699999999999974</v>
          </cell>
        </row>
        <row r="946">
          <cell r="G946">
            <v>1.8800000000000026</v>
          </cell>
        </row>
        <row r="947">
          <cell r="G947">
            <v>0.13999999999999968</v>
          </cell>
        </row>
        <row r="948">
          <cell r="G948">
            <v>0.13999999999999968</v>
          </cell>
        </row>
        <row r="949">
          <cell r="G949">
            <v>1.8299999999999983</v>
          </cell>
        </row>
        <row r="950">
          <cell r="G950">
            <v>1.8299999999999983</v>
          </cell>
        </row>
        <row r="951">
          <cell r="G951">
            <v>2.7999999999999972</v>
          </cell>
        </row>
        <row r="952">
          <cell r="G952">
            <v>2.7999999999999972</v>
          </cell>
        </row>
        <row r="953">
          <cell r="G953">
            <v>2.7999999999999972</v>
          </cell>
        </row>
        <row r="954">
          <cell r="G954">
            <v>2.7999999999999972</v>
          </cell>
        </row>
        <row r="955">
          <cell r="G955">
            <v>2.9299999999999926</v>
          </cell>
        </row>
        <row r="956">
          <cell r="G956">
            <v>0.50999999999999979</v>
          </cell>
        </row>
        <row r="957">
          <cell r="G957">
            <v>0.50999999999999979</v>
          </cell>
        </row>
        <row r="958">
          <cell r="G958">
            <v>0.43000000000000149</v>
          </cell>
        </row>
        <row r="959">
          <cell r="G959">
            <v>0.43000000000000149</v>
          </cell>
        </row>
        <row r="960">
          <cell r="G960">
            <v>0.1899999999999995</v>
          </cell>
        </row>
        <row r="961">
          <cell r="G961">
            <v>0.1899999999999995</v>
          </cell>
        </row>
        <row r="962">
          <cell r="G962">
            <v>0.43000000000000149</v>
          </cell>
        </row>
        <row r="963">
          <cell r="G963">
            <v>0.52999999999999936</v>
          </cell>
        </row>
        <row r="964">
          <cell r="G964">
            <v>0.76999999999999957</v>
          </cell>
        </row>
        <row r="965">
          <cell r="G965">
            <v>1.0599999999999987</v>
          </cell>
        </row>
        <row r="966">
          <cell r="G966">
            <v>1.0599999999999987</v>
          </cell>
        </row>
        <row r="967">
          <cell r="G967">
            <v>1.5399999999999991</v>
          </cell>
        </row>
        <row r="968">
          <cell r="G968">
            <v>0.24000000000000021</v>
          </cell>
        </row>
        <row r="969">
          <cell r="G969">
            <v>0.55999999999999872</v>
          </cell>
        </row>
        <row r="970">
          <cell r="G970">
            <v>0.55999999999999872</v>
          </cell>
        </row>
        <row r="971">
          <cell r="G971">
            <v>60.660000000000082</v>
          </cell>
        </row>
        <row r="972">
          <cell r="G972">
            <v>60.660000000000082</v>
          </cell>
        </row>
        <row r="973">
          <cell r="G973">
            <v>146.75</v>
          </cell>
        </row>
        <row r="974">
          <cell r="G974">
            <v>7.3400000000000034</v>
          </cell>
        </row>
        <row r="975">
          <cell r="G975">
            <v>7.3400000000000034</v>
          </cell>
        </row>
        <row r="976">
          <cell r="G976">
            <v>7.3100000000000023</v>
          </cell>
        </row>
        <row r="977">
          <cell r="G977">
            <v>7.3100000000000023</v>
          </cell>
        </row>
        <row r="978">
          <cell r="G978">
            <v>7.6199999999999761</v>
          </cell>
        </row>
        <row r="979">
          <cell r="G979">
            <v>3.539999999999992</v>
          </cell>
        </row>
        <row r="980">
          <cell r="G980">
            <v>0.57000000000000028</v>
          </cell>
        </row>
        <row r="981">
          <cell r="G981">
            <v>1.0500000000000007</v>
          </cell>
        </row>
        <row r="982">
          <cell r="G982">
            <v>45.160000000000082</v>
          </cell>
        </row>
        <row r="983">
          <cell r="G983">
            <v>45.160000000000082</v>
          </cell>
        </row>
        <row r="984">
          <cell r="G984">
            <v>42.839999999999918</v>
          </cell>
        </row>
        <row r="985">
          <cell r="G985">
            <v>0.58000000000000185</v>
          </cell>
        </row>
        <row r="986">
          <cell r="G986">
            <v>0.58000000000000185</v>
          </cell>
        </row>
        <row r="987">
          <cell r="G987">
            <v>0.58000000000000185</v>
          </cell>
        </row>
        <row r="988">
          <cell r="G988">
            <v>0.58000000000000185</v>
          </cell>
        </row>
        <row r="989">
          <cell r="G989">
            <v>0.33999999999999986</v>
          </cell>
        </row>
        <row r="990">
          <cell r="G990">
            <v>0.96999999999999886</v>
          </cell>
        </row>
        <row r="991">
          <cell r="G991">
            <v>0.96999999999999886</v>
          </cell>
        </row>
        <row r="992">
          <cell r="G992">
            <v>0.49000000000000021</v>
          </cell>
        </row>
        <row r="993">
          <cell r="G993">
            <v>0.20000000000000018</v>
          </cell>
        </row>
        <row r="994">
          <cell r="G994">
            <v>0.96999999999999886</v>
          </cell>
        </row>
        <row r="995">
          <cell r="G995">
            <v>1.0599999999999987</v>
          </cell>
        </row>
        <row r="996">
          <cell r="G996">
            <v>1.0599999999999987</v>
          </cell>
        </row>
        <row r="997">
          <cell r="G997">
            <v>54.360000000000127</v>
          </cell>
        </row>
        <row r="998">
          <cell r="G998">
            <v>4.039999999999992</v>
          </cell>
        </row>
        <row r="999">
          <cell r="G999">
            <v>4.039999999999992</v>
          </cell>
        </row>
        <row r="1000">
          <cell r="G1000">
            <v>8.1400000000000148</v>
          </cell>
        </row>
        <row r="1001">
          <cell r="G1001">
            <v>8.1400000000000148</v>
          </cell>
        </row>
        <row r="1002">
          <cell r="G1002">
            <v>4.230000000000004</v>
          </cell>
        </row>
        <row r="1003">
          <cell r="G1003">
            <v>4.230000000000004</v>
          </cell>
        </row>
        <row r="1004">
          <cell r="G1004">
            <v>4.230000000000004</v>
          </cell>
        </row>
        <row r="1005">
          <cell r="G1005">
            <v>4.230000000000004</v>
          </cell>
        </row>
        <row r="1006">
          <cell r="G1006">
            <v>8.1400000000000148</v>
          </cell>
        </row>
        <row r="1007">
          <cell r="G1007">
            <v>7.5499999999999829</v>
          </cell>
        </row>
        <row r="1008">
          <cell r="G1008">
            <v>7.7999999999999829</v>
          </cell>
        </row>
        <row r="1009">
          <cell r="G1009">
            <v>0.5</v>
          </cell>
        </row>
        <row r="1010">
          <cell r="G1010">
            <v>0.39000000000000057</v>
          </cell>
        </row>
        <row r="1011">
          <cell r="G1011">
            <v>0.39000000000000057</v>
          </cell>
        </row>
        <row r="1012">
          <cell r="G1012">
            <v>4.8699999999999761</v>
          </cell>
        </row>
        <row r="1013">
          <cell r="G1013">
            <v>4.8699999999999761</v>
          </cell>
        </row>
        <row r="1014">
          <cell r="G1014">
            <v>4.5900000000000034</v>
          </cell>
        </row>
        <row r="1015">
          <cell r="G1015">
            <v>4.8699999999999761</v>
          </cell>
        </row>
        <row r="1016">
          <cell r="G1016">
            <v>4.6199999999999761</v>
          </cell>
        </row>
        <row r="1017">
          <cell r="G1017">
            <v>17.759999999999991</v>
          </cell>
        </row>
        <row r="1018">
          <cell r="G1018">
            <v>17.759999999999991</v>
          </cell>
        </row>
        <row r="1019">
          <cell r="G1019">
            <v>0.27000000000000046</v>
          </cell>
        </row>
        <row r="1020">
          <cell r="G1020">
            <v>109.21000000000004</v>
          </cell>
        </row>
        <row r="1021">
          <cell r="G1021">
            <v>109.21000000000004</v>
          </cell>
        </row>
        <row r="1022">
          <cell r="G1022">
            <v>5.4000000000000057</v>
          </cell>
        </row>
        <row r="1023">
          <cell r="G1023">
            <v>5.4000000000000057</v>
          </cell>
        </row>
        <row r="1024">
          <cell r="G1024">
            <v>5.5999999999999943</v>
          </cell>
        </row>
        <row r="1025">
          <cell r="G1025">
            <v>5.5999999999999943</v>
          </cell>
        </row>
        <row r="1026">
          <cell r="G1026">
            <v>2.4400000000000119</v>
          </cell>
        </row>
        <row r="1027">
          <cell r="G1027">
            <v>5.4000000000000057</v>
          </cell>
        </row>
        <row r="1028">
          <cell r="G1028">
            <v>5.4000000000000057</v>
          </cell>
        </row>
        <row r="1029">
          <cell r="G1029">
            <v>5.9300000000000068</v>
          </cell>
        </row>
        <row r="1030">
          <cell r="G1030">
            <v>6.0600000000000023</v>
          </cell>
        </row>
        <row r="1031">
          <cell r="G1031">
            <v>6.0600000000000023</v>
          </cell>
        </row>
        <row r="1032">
          <cell r="G1032">
            <v>21.759999999999991</v>
          </cell>
        </row>
        <row r="1033">
          <cell r="G1033">
            <v>0.48000000000000043</v>
          </cell>
        </row>
        <row r="1034">
          <cell r="G1034">
            <v>0.34999999999999964</v>
          </cell>
        </row>
        <row r="1035">
          <cell r="G1035">
            <v>0.34999999999999964</v>
          </cell>
        </row>
        <row r="1036">
          <cell r="G1036">
            <v>0.34999999999999964</v>
          </cell>
        </row>
        <row r="1037">
          <cell r="G1037">
            <v>0.34999999999999964</v>
          </cell>
        </row>
        <row r="1038">
          <cell r="G1038">
            <v>0.34999999999999964</v>
          </cell>
        </row>
        <row r="1039">
          <cell r="G1039">
            <v>0.34999999999999964</v>
          </cell>
        </row>
        <row r="1040">
          <cell r="G1040">
            <v>6.7400000000000091</v>
          </cell>
        </row>
        <row r="1041">
          <cell r="G1041">
            <v>6.7400000000000091</v>
          </cell>
        </row>
        <row r="1042">
          <cell r="G1042">
            <v>6.2000000000000171</v>
          </cell>
        </row>
        <row r="1043">
          <cell r="G1043">
            <v>6.7400000000000091</v>
          </cell>
        </row>
        <row r="1044">
          <cell r="G1044">
            <v>6.7400000000000091</v>
          </cell>
        </row>
        <row r="1045">
          <cell r="G1045">
            <v>6.7400000000000091</v>
          </cell>
        </row>
        <row r="1046">
          <cell r="G1046">
            <v>6.7400000000000091</v>
          </cell>
        </row>
        <row r="1047">
          <cell r="G1047">
            <v>6.6400000000000148</v>
          </cell>
        </row>
        <row r="1048">
          <cell r="G1048">
            <v>6.9099999999999966</v>
          </cell>
        </row>
        <row r="1049">
          <cell r="G1049">
            <v>65.839999999999918</v>
          </cell>
        </row>
        <row r="1050">
          <cell r="G1050">
            <v>65.839999999999918</v>
          </cell>
        </row>
        <row r="1051">
          <cell r="G1051">
            <v>29.770000000000095</v>
          </cell>
        </row>
        <row r="1052">
          <cell r="G1052">
            <v>43.269999999999982</v>
          </cell>
        </row>
        <row r="1053">
          <cell r="G1053">
            <v>2.5100000000000051</v>
          </cell>
        </row>
        <row r="1054">
          <cell r="G1054">
            <v>21.669999999999959</v>
          </cell>
        </row>
        <row r="1055">
          <cell r="G1055">
            <v>0.54000000000000092</v>
          </cell>
        </row>
        <row r="1056">
          <cell r="G1056">
            <v>20.639999999999986</v>
          </cell>
        </row>
        <row r="1057">
          <cell r="G1057">
            <v>2.5799999999999983</v>
          </cell>
        </row>
        <row r="1058">
          <cell r="G1058">
            <v>2.5799999999999983</v>
          </cell>
        </row>
        <row r="1059">
          <cell r="G1059">
            <v>2.730000000000004</v>
          </cell>
        </row>
        <row r="1060">
          <cell r="G1060">
            <v>2.730000000000004</v>
          </cell>
        </row>
        <row r="1061">
          <cell r="G1061">
            <v>2.519999999999996</v>
          </cell>
        </row>
        <row r="1062">
          <cell r="G1062">
            <v>2.5799999999999983</v>
          </cell>
        </row>
        <row r="1063">
          <cell r="G1063">
            <v>2.5599999999999881</v>
          </cell>
        </row>
        <row r="1064">
          <cell r="G1064">
            <v>0.33000000000000007</v>
          </cell>
        </row>
        <row r="1065">
          <cell r="G1065">
            <v>0.33000000000000007</v>
          </cell>
        </row>
        <row r="1066">
          <cell r="G1066">
            <v>0.94999999999999929</v>
          </cell>
        </row>
        <row r="1067">
          <cell r="G1067">
            <v>0.94999999999999929</v>
          </cell>
        </row>
        <row r="1068">
          <cell r="G1068">
            <v>1.1300000000000026</v>
          </cell>
        </row>
        <row r="1069">
          <cell r="G1069">
            <v>1.1300000000000026</v>
          </cell>
        </row>
        <row r="1070">
          <cell r="G1070">
            <v>1.5700000000000003</v>
          </cell>
        </row>
        <row r="1071">
          <cell r="G1071">
            <v>23.300000000000068</v>
          </cell>
        </row>
        <row r="1072">
          <cell r="G1072">
            <v>3.0700000000000074</v>
          </cell>
        </row>
        <row r="1073">
          <cell r="G1073">
            <v>2.9699999999999989</v>
          </cell>
        </row>
        <row r="1074">
          <cell r="G1074">
            <v>2.9699999999999989</v>
          </cell>
        </row>
        <row r="1075">
          <cell r="G1075">
            <v>4.8599999999999852</v>
          </cell>
        </row>
        <row r="1076">
          <cell r="G1076">
            <v>4.8599999999999852</v>
          </cell>
        </row>
        <row r="1077">
          <cell r="G1077">
            <v>3.5700000000000074</v>
          </cell>
        </row>
        <row r="1078">
          <cell r="G1078">
            <v>3.5700000000000074</v>
          </cell>
        </row>
        <row r="1079">
          <cell r="G1079">
            <v>3.3500000000000085</v>
          </cell>
        </row>
        <row r="1080">
          <cell r="G1080">
            <v>52.809999999999945</v>
          </cell>
        </row>
        <row r="1081">
          <cell r="G1081">
            <v>52.809999999999945</v>
          </cell>
        </row>
        <row r="1082">
          <cell r="G1082">
            <v>70</v>
          </cell>
        </row>
        <row r="1083">
          <cell r="G1083">
            <v>0.80999999999999872</v>
          </cell>
        </row>
        <row r="1084">
          <cell r="G1084">
            <v>0.80999999999999872</v>
          </cell>
        </row>
        <row r="1085">
          <cell r="G1085">
            <v>1.6199999999999974</v>
          </cell>
        </row>
        <row r="1086">
          <cell r="G1086">
            <v>1.6199999999999974</v>
          </cell>
        </row>
        <row r="1087">
          <cell r="G1087">
            <v>1.6199999999999974</v>
          </cell>
        </row>
        <row r="1088">
          <cell r="G1088">
            <v>4.230000000000004</v>
          </cell>
        </row>
        <row r="1089">
          <cell r="G1089">
            <v>4.230000000000004</v>
          </cell>
        </row>
        <row r="1090">
          <cell r="G1090">
            <v>4.5200000000000102</v>
          </cell>
        </row>
        <row r="1091">
          <cell r="G1091">
            <v>4.5200000000000102</v>
          </cell>
        </row>
        <row r="1092">
          <cell r="G1092">
            <v>0.45999999999999908</v>
          </cell>
        </row>
        <row r="1093">
          <cell r="G1093">
            <v>0.45999999999999908</v>
          </cell>
        </row>
        <row r="1094">
          <cell r="G1094">
            <v>3.9299999999999926</v>
          </cell>
        </row>
        <row r="1095">
          <cell r="G1095">
            <v>3.9299999999999926</v>
          </cell>
        </row>
        <row r="1096">
          <cell r="G1096">
            <v>0.67999999999999972</v>
          </cell>
        </row>
        <row r="1097">
          <cell r="G1097">
            <v>1.3500000000000014</v>
          </cell>
        </row>
        <row r="1098">
          <cell r="G1098">
            <v>1.3500000000000014</v>
          </cell>
        </row>
        <row r="1099">
          <cell r="G1099">
            <v>10.260000000000048</v>
          </cell>
        </row>
        <row r="1100">
          <cell r="G1100">
            <v>10.260000000000048</v>
          </cell>
        </row>
        <row r="1101">
          <cell r="G1101">
            <v>240.16000000000076</v>
          </cell>
        </row>
        <row r="1102">
          <cell r="G1102">
            <v>6.75</v>
          </cell>
        </row>
        <row r="1103">
          <cell r="G1103">
            <v>6.75</v>
          </cell>
        </row>
        <row r="1104">
          <cell r="G1104">
            <v>0.15999999999999925</v>
          </cell>
        </row>
        <row r="1105">
          <cell r="G1105">
            <v>0.14999999999999947</v>
          </cell>
        </row>
        <row r="1106">
          <cell r="G1106">
            <v>8.4699999999999989</v>
          </cell>
        </row>
        <row r="1107">
          <cell r="G1107">
            <v>46.559999999999945</v>
          </cell>
        </row>
        <row r="1108">
          <cell r="G1108">
            <v>50.049999999999955</v>
          </cell>
        </row>
        <row r="1109">
          <cell r="G1109">
            <v>0.74000000000000199</v>
          </cell>
        </row>
        <row r="1110">
          <cell r="G1110">
            <v>66.720000000000027</v>
          </cell>
        </row>
        <row r="1111">
          <cell r="G1111">
            <v>66.730000000000018</v>
          </cell>
        </row>
        <row r="1112">
          <cell r="G1112">
            <v>1.6400000000000006</v>
          </cell>
        </row>
        <row r="1113">
          <cell r="G1113">
            <v>1.6400000000000006</v>
          </cell>
        </row>
        <row r="1114">
          <cell r="G1114">
            <v>0.92999999999999972</v>
          </cell>
        </row>
        <row r="1115">
          <cell r="G1115">
            <v>0.92999999999999972</v>
          </cell>
        </row>
        <row r="1116">
          <cell r="G1116">
            <v>1.0800000000000018</v>
          </cell>
        </row>
        <row r="1117">
          <cell r="G1117">
            <v>1.0800000000000018</v>
          </cell>
        </row>
        <row r="1118">
          <cell r="G1118">
            <v>25.520000000000095</v>
          </cell>
        </row>
        <row r="1119">
          <cell r="G1119">
            <v>25.520000000000095</v>
          </cell>
        </row>
        <row r="1120">
          <cell r="G1120">
            <v>188.39000000000033</v>
          </cell>
        </row>
        <row r="1121">
          <cell r="G1121">
            <v>188.39000000000033</v>
          </cell>
        </row>
        <row r="1122">
          <cell r="G1122">
            <v>0.80999999999999872</v>
          </cell>
        </row>
        <row r="1123">
          <cell r="G1123">
            <v>1.3200000000000003</v>
          </cell>
        </row>
        <row r="1124">
          <cell r="G1124">
            <v>1.6099999999999994</v>
          </cell>
        </row>
        <row r="1125">
          <cell r="G1125">
            <v>1.6099999999999994</v>
          </cell>
        </row>
        <row r="1126">
          <cell r="G1126">
            <v>1.730000000000004</v>
          </cell>
        </row>
        <row r="1127">
          <cell r="G1127">
            <v>1.730000000000004</v>
          </cell>
        </row>
        <row r="1128">
          <cell r="G1128">
            <v>175.46000000000004</v>
          </cell>
        </row>
        <row r="1129">
          <cell r="G1129">
            <v>175.46000000000004</v>
          </cell>
        </row>
        <row r="1130">
          <cell r="G1130">
            <v>0.67999999999999972</v>
          </cell>
        </row>
        <row r="1131">
          <cell r="G1131">
            <v>2.1999999999999957</v>
          </cell>
        </row>
        <row r="1132">
          <cell r="G1132">
            <v>2.1999999999999957</v>
          </cell>
        </row>
        <row r="1133">
          <cell r="G1133">
            <v>1.509999999999998</v>
          </cell>
        </row>
        <row r="1134">
          <cell r="G1134">
            <v>1.509999999999998</v>
          </cell>
        </row>
        <row r="1135">
          <cell r="G1135">
            <v>1.3299999999999983</v>
          </cell>
        </row>
        <row r="1136">
          <cell r="G1136">
            <v>1.3299999999999983</v>
          </cell>
        </row>
        <row r="1137">
          <cell r="G1137">
            <v>0.10000000000000009</v>
          </cell>
        </row>
        <row r="1138">
          <cell r="G1138">
            <v>0.10000000000000009</v>
          </cell>
        </row>
        <row r="1139">
          <cell r="G1139">
            <v>2.2999999999999972</v>
          </cell>
        </row>
        <row r="1140">
          <cell r="G1140">
            <v>2.2999999999999972</v>
          </cell>
        </row>
        <row r="1141">
          <cell r="G1141">
            <v>2.0700000000000003</v>
          </cell>
        </row>
        <row r="1142">
          <cell r="G1142">
            <v>1.519999999999996</v>
          </cell>
        </row>
        <row r="1143">
          <cell r="G1143">
            <v>1.1400000000000006</v>
          </cell>
        </row>
        <row r="1144">
          <cell r="G1144">
            <v>1.1400000000000006</v>
          </cell>
        </row>
        <row r="1145">
          <cell r="G1145">
            <v>1.6199999999999974</v>
          </cell>
        </row>
        <row r="1146">
          <cell r="G1146">
            <v>1.6199999999999974</v>
          </cell>
        </row>
        <row r="1147">
          <cell r="G1147">
            <v>1.4399999999999977</v>
          </cell>
        </row>
        <row r="1148">
          <cell r="G1148">
            <v>1.4399999999999977</v>
          </cell>
        </row>
        <row r="1149">
          <cell r="G1149">
            <v>0.20000000000000018</v>
          </cell>
        </row>
        <row r="1150">
          <cell r="G1150">
            <v>0.20000000000000018</v>
          </cell>
        </row>
        <row r="1151">
          <cell r="G1151">
            <v>0.14999999999999947</v>
          </cell>
        </row>
        <row r="1152">
          <cell r="G1152">
            <v>0.14999999999999947</v>
          </cell>
        </row>
        <row r="1153">
          <cell r="G1153">
            <v>5.0000000000000044E-2</v>
          </cell>
        </row>
        <row r="1154">
          <cell r="G1154">
            <v>5.0000000000000044E-2</v>
          </cell>
        </row>
        <row r="1155">
          <cell r="G1155">
            <v>26.919999999999959</v>
          </cell>
        </row>
        <row r="1156">
          <cell r="G1156">
            <v>26.919999999999959</v>
          </cell>
        </row>
        <row r="1157">
          <cell r="G1157">
            <v>79.190000000000055</v>
          </cell>
        </row>
        <row r="1158">
          <cell r="G1158">
            <v>0.10999999999999988</v>
          </cell>
        </row>
        <row r="1159">
          <cell r="G1159">
            <v>0.67999999999999972</v>
          </cell>
        </row>
        <row r="1160">
          <cell r="G1160">
            <v>6.0000000000000053E-2</v>
          </cell>
        </row>
        <row r="1161">
          <cell r="G1161">
            <v>6.0000000000000053E-2</v>
          </cell>
        </row>
        <row r="1162">
          <cell r="G1162">
            <v>99.740000000000236</v>
          </cell>
        </row>
        <row r="1163">
          <cell r="G1163">
            <v>218.81999999999971</v>
          </cell>
        </row>
        <row r="1164">
          <cell r="G1164">
            <v>35.259999999999991</v>
          </cell>
        </row>
        <row r="1165">
          <cell r="G1165">
            <v>121.59999999999991</v>
          </cell>
        </row>
        <row r="1166">
          <cell r="G1166">
            <v>299.55000000000109</v>
          </cell>
        </row>
        <row r="1167">
          <cell r="G1167">
            <v>299.55000000000109</v>
          </cell>
        </row>
        <row r="1168">
          <cell r="G1168">
            <v>145.95000000000027</v>
          </cell>
        </row>
        <row r="1169">
          <cell r="G1169">
            <v>145.95000000000027</v>
          </cell>
        </row>
        <row r="1170">
          <cell r="G1170">
            <v>3.6299999999999955</v>
          </cell>
        </row>
        <row r="1171">
          <cell r="G1171">
            <v>3.6299999999999955</v>
          </cell>
        </row>
        <row r="1172">
          <cell r="G1172">
            <v>35.5</v>
          </cell>
        </row>
        <row r="1173">
          <cell r="G1173">
            <v>35.5</v>
          </cell>
        </row>
        <row r="1174">
          <cell r="G1174">
            <v>16484.869999999995</v>
          </cell>
        </row>
        <row r="1175">
          <cell r="G1175">
            <v>16484.869999999995</v>
          </cell>
        </row>
        <row r="1176">
          <cell r="G1176">
            <v>3815.2200000000012</v>
          </cell>
        </row>
        <row r="1177">
          <cell r="G1177">
            <v>3462.0600000000122</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1604.3000000000029</v>
          </cell>
        </row>
        <row r="1495">
          <cell r="G1495">
            <v>3480.820000000007</v>
          </cell>
        </row>
        <row r="1496">
          <cell r="G1496">
            <v>1006.4799999999996</v>
          </cell>
        </row>
        <row r="1497">
          <cell r="G1497">
            <v>209341.23</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0.17999999999999972</v>
          </cell>
        </row>
        <row r="1510">
          <cell r="G1510">
            <v>7.8100000000000023</v>
          </cell>
        </row>
        <row r="1511">
          <cell r="G1511">
            <v>3.9200000000000017</v>
          </cell>
        </row>
        <row r="1512">
          <cell r="G1512">
            <v>10.260000000000048</v>
          </cell>
        </row>
        <row r="1513">
          <cell r="G1513">
            <v>7.1199999999999761</v>
          </cell>
        </row>
        <row r="1514">
          <cell r="G1514">
            <v>0</v>
          </cell>
        </row>
        <row r="1515">
          <cell r="G1515">
            <v>0</v>
          </cell>
        </row>
        <row r="1516">
          <cell r="G1516">
            <v>0</v>
          </cell>
        </row>
        <row r="1517">
          <cell r="G1517">
            <v>0</v>
          </cell>
        </row>
        <row r="1518">
          <cell r="G1518">
            <v>0</v>
          </cell>
        </row>
        <row r="1519">
          <cell r="G1519">
            <v>0</v>
          </cell>
        </row>
        <row r="1520">
          <cell r="G1520">
            <v>18920.75</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39426.79</v>
          </cell>
        </row>
        <row r="1543">
          <cell r="G1543">
            <v>0</v>
          </cell>
        </row>
        <row r="1544">
          <cell r="G1544">
            <v>0</v>
          </cell>
        </row>
        <row r="1545">
          <cell r="G1545">
            <v>0</v>
          </cell>
        </row>
        <row r="1546">
          <cell r="G1546">
            <v>17245.150000000009</v>
          </cell>
        </row>
        <row r="1547">
          <cell r="G1547">
            <v>0</v>
          </cell>
        </row>
        <row r="1548">
          <cell r="G1548">
            <v>0</v>
          </cell>
        </row>
        <row r="1549">
          <cell r="G1549">
            <v>0</v>
          </cell>
        </row>
        <row r="1550">
          <cell r="G1550">
            <v>22429.81</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38303.19</v>
          </cell>
        </row>
        <row r="1562">
          <cell r="G1562">
            <v>0</v>
          </cell>
        </row>
        <row r="1563">
          <cell r="G1563">
            <v>0</v>
          </cell>
        </row>
        <row r="1564">
          <cell r="G1564">
            <v>58265.49</v>
          </cell>
        </row>
        <row r="1565">
          <cell r="G1565">
            <v>0</v>
          </cell>
        </row>
        <row r="1566">
          <cell r="G1566">
            <v>0</v>
          </cell>
        </row>
        <row r="1567">
          <cell r="G1567">
            <v>0</v>
          </cell>
        </row>
        <row r="1568">
          <cell r="G1568">
            <v>954.66999999999825</v>
          </cell>
        </row>
        <row r="1569">
          <cell r="G1569">
            <v>13766.089999999997</v>
          </cell>
        </row>
        <row r="1570">
          <cell r="G1570">
            <v>0</v>
          </cell>
        </row>
        <row r="1571">
          <cell r="G1571">
            <v>18544.059999999998</v>
          </cell>
        </row>
        <row r="1572">
          <cell r="G1572">
            <v>18544.059999999998</v>
          </cell>
        </row>
        <row r="1573">
          <cell r="G1573">
            <v>187292.28000000009</v>
          </cell>
        </row>
        <row r="1574">
          <cell r="G1574">
            <v>14130.97000000003</v>
          </cell>
        </row>
        <row r="1575">
          <cell r="G1575">
            <v>0</v>
          </cell>
        </row>
        <row r="1576">
          <cell r="G1576">
            <v>0</v>
          </cell>
        </row>
        <row r="1577">
          <cell r="G1577">
            <v>0</v>
          </cell>
        </row>
        <row r="1578">
          <cell r="G1578">
            <v>0</v>
          </cell>
        </row>
        <row r="1579">
          <cell r="G1579">
            <v>173161.31000000006</v>
          </cell>
        </row>
        <row r="1580">
          <cell r="G1580">
            <v>0</v>
          </cell>
        </row>
        <row r="1581">
          <cell r="G1581">
            <v>0</v>
          </cell>
        </row>
        <row r="1582">
          <cell r="G1582">
            <v>0</v>
          </cell>
        </row>
        <row r="1584">
          <cell r="G1584">
            <v>142784.64000000004</v>
          </cell>
        </row>
        <row r="1585">
          <cell r="G1585">
            <v>0</v>
          </cell>
        </row>
        <row r="1586">
          <cell r="G1586">
            <v>290.48999999999887</v>
          </cell>
        </row>
        <row r="1587">
          <cell r="G1587">
            <v>290.48999999999887</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660.67000000000189</v>
          </cell>
        </row>
        <row r="1599">
          <cell r="G1599">
            <v>254.30000000000018</v>
          </cell>
        </row>
        <row r="1600">
          <cell r="G1600">
            <v>602.14999999999782</v>
          </cell>
        </row>
        <row r="1601">
          <cell r="G1601">
            <v>277.26000000000022</v>
          </cell>
        </row>
        <row r="1602">
          <cell r="G1602">
            <v>1839.7299999999959</v>
          </cell>
        </row>
        <row r="1603">
          <cell r="G1603">
            <v>671.38000000000102</v>
          </cell>
        </row>
        <row r="1604">
          <cell r="G1604">
            <v>170.64000000000033</v>
          </cell>
        </row>
        <row r="1605">
          <cell r="G1605">
            <v>658.52000000000044</v>
          </cell>
        </row>
        <row r="1606">
          <cell r="G1606">
            <v>418.07000000000153</v>
          </cell>
        </row>
        <row r="1607">
          <cell r="G1607">
            <v>334.61000000000058</v>
          </cell>
        </row>
        <row r="1608">
          <cell r="G1608">
            <v>419.13000000000102</v>
          </cell>
        </row>
        <row r="1609">
          <cell r="G1609">
            <v>77.110000000000127</v>
          </cell>
        </row>
        <row r="1610">
          <cell r="G1610">
            <v>128.15999999999985</v>
          </cell>
        </row>
        <row r="1611">
          <cell r="G1611">
            <v>128.15999999999985</v>
          </cell>
        </row>
        <row r="1612">
          <cell r="G1612">
            <v>0.87999999999999901</v>
          </cell>
        </row>
        <row r="1613">
          <cell r="G1613">
            <v>501.01000000000022</v>
          </cell>
        </row>
        <row r="1614">
          <cell r="G1614">
            <v>42.019999999999982</v>
          </cell>
        </row>
        <row r="1615">
          <cell r="G1615">
            <v>2056.739999999998</v>
          </cell>
        </row>
        <row r="1616">
          <cell r="G1616">
            <v>26.949999999999932</v>
          </cell>
        </row>
        <row r="1617">
          <cell r="G1617">
            <v>327.77000000000044</v>
          </cell>
        </row>
        <row r="1618">
          <cell r="G1618">
            <v>327.77000000000044</v>
          </cell>
        </row>
        <row r="1619">
          <cell r="G1619">
            <v>671.10000000000218</v>
          </cell>
        </row>
        <row r="1620">
          <cell r="G1620">
            <v>371.30000000000109</v>
          </cell>
        </row>
        <row r="1621">
          <cell r="G1621">
            <v>341.30999999999949</v>
          </cell>
        </row>
        <row r="1622">
          <cell r="G1622">
            <v>3654.0999999999913</v>
          </cell>
        </row>
        <row r="1623">
          <cell r="G1623">
            <v>80.980000000000018</v>
          </cell>
        </row>
        <row r="1624">
          <cell r="G1624">
            <v>80.980000000000018</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2.9999999999745341E-2</v>
          </cell>
        </row>
        <row r="1752">
          <cell r="G1752">
            <v>496.94999999999891</v>
          </cell>
        </row>
        <row r="1753">
          <cell r="G1753">
            <v>179.13000000000011</v>
          </cell>
        </row>
        <row r="1754">
          <cell r="G1754">
            <v>335.53999999999905</v>
          </cell>
        </row>
        <row r="1755">
          <cell r="G1755">
            <v>69.329999999999927</v>
          </cell>
        </row>
        <row r="1756">
          <cell r="G1756">
            <v>321.88000000000102</v>
          </cell>
        </row>
        <row r="1757">
          <cell r="G1757">
            <v>212.31999999999971</v>
          </cell>
        </row>
        <row r="1758">
          <cell r="G1758">
            <v>758.56999999999971</v>
          </cell>
        </row>
        <row r="1759">
          <cell r="G1759">
            <v>444.88000000000102</v>
          </cell>
        </row>
        <row r="1760">
          <cell r="G1760">
            <v>2253.2999999999956</v>
          </cell>
        </row>
        <row r="1761">
          <cell r="G1761">
            <v>1810.8799999999974</v>
          </cell>
        </row>
        <row r="1762">
          <cell r="G1762">
            <v>1753.5599999999977</v>
          </cell>
        </row>
        <row r="1763">
          <cell r="G1763">
            <v>2503.7400000000052</v>
          </cell>
        </row>
        <row r="1764">
          <cell r="G1764">
            <v>660.63000000000102</v>
          </cell>
        </row>
        <row r="1765">
          <cell r="G1765">
            <v>920.29000000000087</v>
          </cell>
        </row>
        <row r="1766">
          <cell r="G1766">
            <v>283.48000000000047</v>
          </cell>
        </row>
        <row r="1767">
          <cell r="G1767">
            <v>453.19000000000051</v>
          </cell>
        </row>
        <row r="1768">
          <cell r="G1768">
            <v>442.76000000000022</v>
          </cell>
        </row>
        <row r="1769">
          <cell r="G1769">
            <v>84.279999999999745</v>
          </cell>
        </row>
        <row r="1770">
          <cell r="G1770">
            <v>325.59000000000015</v>
          </cell>
        </row>
        <row r="1771">
          <cell r="G1771">
            <v>719.47000000000116</v>
          </cell>
        </row>
        <row r="1772">
          <cell r="G1772">
            <v>148.89000000000033</v>
          </cell>
        </row>
        <row r="1773">
          <cell r="G1773">
            <v>177.26000000000022</v>
          </cell>
        </row>
        <row r="1774">
          <cell r="G1774">
            <v>754.38000000000102</v>
          </cell>
        </row>
        <row r="1775">
          <cell r="G1775">
            <v>122.65000000000009</v>
          </cell>
        </row>
        <row r="1776">
          <cell r="G1776">
            <v>746.68999999999869</v>
          </cell>
        </row>
        <row r="1777">
          <cell r="G1777">
            <v>356.42999999999847</v>
          </cell>
        </row>
        <row r="1778">
          <cell r="G1778">
            <v>342.28000000000065</v>
          </cell>
        </row>
        <row r="1779">
          <cell r="G1779">
            <v>516.64999999999964</v>
          </cell>
        </row>
        <row r="1780">
          <cell r="G1780">
            <v>705.5</v>
          </cell>
        </row>
        <row r="1781">
          <cell r="G1781">
            <v>705.5</v>
          </cell>
        </row>
        <row r="1782">
          <cell r="G1782">
            <v>97.200000000000273</v>
          </cell>
        </row>
        <row r="1783">
          <cell r="G1783">
            <v>309.80000000000109</v>
          </cell>
        </row>
        <row r="1784">
          <cell r="G1784">
            <v>2577.9100000000035</v>
          </cell>
        </row>
        <row r="1785">
          <cell r="G1785">
            <v>1807.6500000000015</v>
          </cell>
        </row>
        <row r="1786">
          <cell r="G1786">
            <v>154.14000000000033</v>
          </cell>
        </row>
        <row r="1787">
          <cell r="G1787">
            <v>500.67000000000007</v>
          </cell>
        </row>
        <row r="1788">
          <cell r="G1788">
            <v>24.689999999999941</v>
          </cell>
        </row>
        <row r="1789">
          <cell r="G1789">
            <v>671.38000000000102</v>
          </cell>
        </row>
        <row r="1790">
          <cell r="G1790">
            <v>338.35000000000036</v>
          </cell>
        </row>
        <row r="1791">
          <cell r="G1791">
            <v>576.97000000000116</v>
          </cell>
        </row>
        <row r="1792">
          <cell r="G1792">
            <v>139.09000000000015</v>
          </cell>
        </row>
        <row r="1793">
          <cell r="G1793">
            <v>102.90000000000009</v>
          </cell>
        </row>
        <row r="1794">
          <cell r="G1794">
            <v>108.30999999999995</v>
          </cell>
        </row>
        <row r="1795">
          <cell r="G1795">
            <v>108.30999999999995</v>
          </cell>
        </row>
        <row r="1796">
          <cell r="G1796">
            <v>4548.9000000000087</v>
          </cell>
        </row>
        <row r="1797">
          <cell r="G1797">
            <v>602.90999999999985</v>
          </cell>
        </row>
        <row r="1798">
          <cell r="G1798">
            <v>752.86999999999898</v>
          </cell>
        </row>
        <row r="1799">
          <cell r="G1799">
            <v>4.289999999999992</v>
          </cell>
        </row>
        <row r="1800">
          <cell r="G1800">
            <v>129.25999999999976</v>
          </cell>
        </row>
        <row r="1801">
          <cell r="G1801">
            <v>13.930000000000007</v>
          </cell>
        </row>
        <row r="1802">
          <cell r="G1802">
            <v>22.409999999999968</v>
          </cell>
        </row>
        <row r="1803">
          <cell r="G1803">
            <v>27.990000000000009</v>
          </cell>
        </row>
        <row r="1804">
          <cell r="G1804">
            <v>27.990000000000009</v>
          </cell>
        </row>
        <row r="1805">
          <cell r="G1805">
            <v>195.75</v>
          </cell>
        </row>
        <row r="1806">
          <cell r="G1806">
            <v>372.82999999999993</v>
          </cell>
        </row>
        <row r="1807">
          <cell r="G1807">
            <v>11.28000000000003</v>
          </cell>
        </row>
        <row r="1808">
          <cell r="G1808">
            <v>6.960000000000008</v>
          </cell>
        </row>
        <row r="1809">
          <cell r="G1809">
            <v>174.81999999999971</v>
          </cell>
        </row>
        <row r="1810">
          <cell r="G1810">
            <v>144.00999999999976</v>
          </cell>
        </row>
        <row r="1811">
          <cell r="G1811">
            <v>0.13999999999999968</v>
          </cell>
        </row>
        <row r="1812">
          <cell r="G1812">
            <v>0.13999999999999968</v>
          </cell>
        </row>
        <row r="1813">
          <cell r="G1813">
            <v>22.360000000000014</v>
          </cell>
        </row>
        <row r="1814">
          <cell r="G1814">
            <v>195.73000000000047</v>
          </cell>
        </row>
        <row r="1815">
          <cell r="G1815">
            <v>195.73000000000047</v>
          </cell>
        </row>
        <row r="1816">
          <cell r="G1816">
            <v>1.3200000000000003</v>
          </cell>
        </row>
        <row r="1817">
          <cell r="G1817">
            <v>286.61999999999989</v>
          </cell>
        </row>
        <row r="1818">
          <cell r="G1818">
            <v>1.779999999999994</v>
          </cell>
        </row>
        <row r="1819">
          <cell r="G1819">
            <v>0.87000000000000099</v>
          </cell>
        </row>
        <row r="1820">
          <cell r="G1820">
            <v>6.4500000000000171</v>
          </cell>
        </row>
        <row r="1821">
          <cell r="G1821">
            <v>1184.4599999999991</v>
          </cell>
        </row>
        <row r="1822">
          <cell r="G1822">
            <v>438.71999999999935</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477.59000000000015</v>
          </cell>
        </row>
        <row r="2111">
          <cell r="G2111">
            <v>2666.1000000000022</v>
          </cell>
        </row>
        <row r="2112">
          <cell r="G2112">
            <v>8422.9400000000023</v>
          </cell>
        </row>
        <row r="2113">
          <cell r="G2113">
            <v>2612.5200000000004</v>
          </cell>
        </row>
        <row r="2114">
          <cell r="G2114">
            <v>2876.8500000000058</v>
          </cell>
        </row>
        <row r="2115">
          <cell r="G2115">
            <v>5019.8600000000006</v>
          </cell>
        </row>
        <row r="2116">
          <cell r="G2116">
            <v>2733.6199999999953</v>
          </cell>
        </row>
        <row r="2117">
          <cell r="G2117">
            <v>2733.6199999999953</v>
          </cell>
        </row>
        <row r="2118">
          <cell r="G2118">
            <v>1431.6900000000023</v>
          </cell>
        </row>
        <row r="2119">
          <cell r="G2119">
            <v>2141.6900000000023</v>
          </cell>
        </row>
        <row r="2120">
          <cell r="G2120">
            <v>44085.020000000019</v>
          </cell>
        </row>
        <row r="2121">
          <cell r="G2121">
            <v>2849.0099999999948</v>
          </cell>
        </row>
        <row r="2122">
          <cell r="G2122">
            <v>1208.4700000000012</v>
          </cell>
        </row>
        <row r="2123">
          <cell r="G2123">
            <v>5856.6300000000047</v>
          </cell>
        </row>
        <row r="2124">
          <cell r="G2124">
            <v>5471.3299999999872</v>
          </cell>
        </row>
        <row r="2125">
          <cell r="G2125">
            <v>5150.6800000000076</v>
          </cell>
        </row>
        <row r="2126">
          <cell r="G2126">
            <v>2645</v>
          </cell>
        </row>
        <row r="2127">
          <cell r="G2127">
            <v>2505.6800000000076</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108620.34000000004</v>
          </cell>
        </row>
        <row r="2142">
          <cell r="G2142">
            <v>0</v>
          </cell>
        </row>
        <row r="2143">
          <cell r="G2143">
            <v>5233.0800000000163</v>
          </cell>
        </row>
        <row r="2144">
          <cell r="G2144">
            <v>825.23999999999796</v>
          </cell>
        </row>
        <row r="2145">
          <cell r="G2145">
            <v>0</v>
          </cell>
        </row>
        <row r="2146">
          <cell r="G2146">
            <v>0</v>
          </cell>
        </row>
        <row r="2147">
          <cell r="G2147">
            <v>0</v>
          </cell>
        </row>
        <row r="2148">
          <cell r="G2148">
            <v>0</v>
          </cell>
        </row>
        <row r="2149">
          <cell r="G2149">
            <v>0</v>
          </cell>
        </row>
        <row r="2150">
          <cell r="G2150">
            <v>0.1000000000003638</v>
          </cell>
        </row>
        <row r="2151">
          <cell r="G2151">
            <v>2345.9100000000035</v>
          </cell>
        </row>
        <row r="2152">
          <cell r="G2152">
            <v>380.98999999999978</v>
          </cell>
        </row>
        <row r="2153">
          <cell r="G2153">
            <v>312.63999999999942</v>
          </cell>
        </row>
        <row r="2154">
          <cell r="G2154">
            <v>3100.9700000000012</v>
          </cell>
        </row>
        <row r="2155">
          <cell r="G2155">
            <v>22.419999999999959</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1133.989999999998</v>
          </cell>
        </row>
        <row r="2209">
          <cell r="G2209">
            <v>29.979999999999905</v>
          </cell>
        </row>
        <row r="2210">
          <cell r="G2210">
            <v>97.769999999999982</v>
          </cell>
        </row>
        <row r="2211">
          <cell r="G2211">
            <v>1137.760000000002</v>
          </cell>
        </row>
        <row r="2212">
          <cell r="G2212">
            <v>795.51000000000204</v>
          </cell>
        </row>
        <row r="2213">
          <cell r="G2213">
            <v>541.53999999999905</v>
          </cell>
        </row>
        <row r="2214">
          <cell r="G2214">
            <v>15.870000000000005</v>
          </cell>
        </row>
        <row r="2215">
          <cell r="G2215">
            <v>20.159999999999968</v>
          </cell>
        </row>
        <row r="2216">
          <cell r="G2216">
            <v>1215.9000000000015</v>
          </cell>
        </row>
        <row r="2217">
          <cell r="G2217">
            <v>2309.919999999991</v>
          </cell>
        </row>
        <row r="2218">
          <cell r="G2218">
            <v>1734.7099999999991</v>
          </cell>
        </row>
        <row r="2219">
          <cell r="G2219">
            <v>1779.4199999999983</v>
          </cell>
        </row>
        <row r="2220">
          <cell r="G2220">
            <v>299.88999999999942</v>
          </cell>
        </row>
        <row r="2221">
          <cell r="G2221">
            <v>577.43999999999869</v>
          </cell>
        </row>
        <row r="2222">
          <cell r="G2222">
            <v>3063.9000000000087</v>
          </cell>
        </row>
        <row r="2223">
          <cell r="G2223">
            <v>60</v>
          </cell>
        </row>
        <row r="2224">
          <cell r="G2224">
            <v>1080.5400000000009</v>
          </cell>
        </row>
        <row r="2225">
          <cell r="G2225">
            <v>2364.6800000000076</v>
          </cell>
        </row>
        <row r="2226">
          <cell r="G2226">
            <v>2749.6300000000047</v>
          </cell>
        </row>
        <row r="2227">
          <cell r="G2227">
            <v>470.44999999999891</v>
          </cell>
        </row>
        <row r="2228">
          <cell r="G2228">
            <v>2769.8600000000006</v>
          </cell>
        </row>
        <row r="2229">
          <cell r="G2229">
            <v>2862.4300000000076</v>
          </cell>
        </row>
        <row r="2230">
          <cell r="G2230">
            <v>4214.9799999999959</v>
          </cell>
        </row>
        <row r="2231">
          <cell r="G2231">
            <v>1773.0499999999956</v>
          </cell>
        </row>
        <row r="2232">
          <cell r="G2232">
            <v>3162.2200000000012</v>
          </cell>
        </row>
        <row r="2233">
          <cell r="G2233">
            <v>3100.25</v>
          </cell>
        </row>
        <row r="2234">
          <cell r="G2234">
            <v>2819.8399999999965</v>
          </cell>
        </row>
        <row r="2235">
          <cell r="G2235">
            <v>1972.0999999999985</v>
          </cell>
        </row>
        <row r="2236">
          <cell r="G2236">
            <v>3969.5600000000122</v>
          </cell>
        </row>
        <row r="2237">
          <cell r="G2237">
            <v>473.17000000000007</v>
          </cell>
        </row>
        <row r="2238">
          <cell r="G2238">
            <v>4749.8899999999849</v>
          </cell>
        </row>
        <row r="2239">
          <cell r="G2239">
            <v>580.56999999999971</v>
          </cell>
        </row>
        <row r="2240">
          <cell r="G2240">
            <v>381.23999999999978</v>
          </cell>
        </row>
        <row r="2241">
          <cell r="G2241">
            <v>4007.6399999999994</v>
          </cell>
        </row>
        <row r="2242">
          <cell r="G2242">
            <v>3283.1199999999953</v>
          </cell>
        </row>
        <row r="2243">
          <cell r="G2243">
            <v>661.67000000000189</v>
          </cell>
        </row>
        <row r="2244">
          <cell r="G2244">
            <v>3302.2799999999988</v>
          </cell>
        </row>
        <row r="2245">
          <cell r="G2245">
            <v>2633.8300000000017</v>
          </cell>
        </row>
        <row r="2246">
          <cell r="G2246">
            <v>3616.6500000000087</v>
          </cell>
        </row>
        <row r="2247">
          <cell r="G2247">
            <v>2704.9499999999971</v>
          </cell>
        </row>
        <row r="2248">
          <cell r="G2248">
            <v>7908.3500000000058</v>
          </cell>
        </row>
        <row r="2249">
          <cell r="G2249">
            <v>395.26000000000022</v>
          </cell>
        </row>
        <row r="2250">
          <cell r="G2250">
            <v>672.95999999999913</v>
          </cell>
        </row>
        <row r="2251">
          <cell r="G2251">
            <v>471.72999999999956</v>
          </cell>
        </row>
        <row r="2252">
          <cell r="G2252">
            <v>8.7599999999999909</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1602.8199999999997</v>
          </cell>
        </row>
        <row r="2459">
          <cell r="G2459">
            <v>7552.4800000000105</v>
          </cell>
        </row>
        <row r="2460">
          <cell r="G2460">
            <v>906.22999999999956</v>
          </cell>
        </row>
        <row r="2461">
          <cell r="G2461">
            <v>781.82999999999811</v>
          </cell>
        </row>
        <row r="2462">
          <cell r="G2462">
            <v>0</v>
          </cell>
        </row>
        <row r="2463">
          <cell r="G2463">
            <v>0</v>
          </cell>
        </row>
        <row r="2464">
          <cell r="G2464">
            <v>0</v>
          </cell>
        </row>
        <row r="2465">
          <cell r="G2465">
            <v>0</v>
          </cell>
        </row>
        <row r="2466">
          <cell r="G2466">
            <v>0</v>
          </cell>
        </row>
        <row r="2467">
          <cell r="G2467">
            <v>0</v>
          </cell>
        </row>
        <row r="2468">
          <cell r="G2468">
            <v>0</v>
          </cell>
        </row>
        <row r="2469">
          <cell r="G2469">
            <v>1580.21</v>
          </cell>
        </row>
        <row r="2470">
          <cell r="G2470">
            <v>0</v>
          </cell>
        </row>
        <row r="2471">
          <cell r="G2471">
            <v>0</v>
          </cell>
        </row>
        <row r="2472">
          <cell r="G2472">
            <v>0</v>
          </cell>
        </row>
        <row r="2473">
          <cell r="G2473">
            <v>164403.9200000001</v>
          </cell>
        </row>
        <row r="2474">
          <cell r="G2474">
            <v>120898.15000000007</v>
          </cell>
        </row>
        <row r="2475">
          <cell r="G2475">
            <v>0</v>
          </cell>
        </row>
        <row r="2476">
          <cell r="G2476">
            <v>0</v>
          </cell>
        </row>
        <row r="2477">
          <cell r="G2477">
            <v>0</v>
          </cell>
        </row>
        <row r="2478">
          <cell r="G2478">
            <v>0</v>
          </cell>
        </row>
        <row r="2479">
          <cell r="G2479">
            <v>25189.170000000042</v>
          </cell>
        </row>
        <row r="2480">
          <cell r="G2480">
            <v>7434.6200000000244</v>
          </cell>
        </row>
        <row r="2481">
          <cell r="G2481">
            <v>7441.0199999999895</v>
          </cell>
        </row>
        <row r="2482">
          <cell r="G2482">
            <v>0</v>
          </cell>
        </row>
        <row r="2483">
          <cell r="G2483">
            <v>0</v>
          </cell>
        </row>
        <row r="2484">
          <cell r="G2484">
            <v>0</v>
          </cell>
        </row>
        <row r="2485">
          <cell r="G2485">
            <v>0</v>
          </cell>
        </row>
        <row r="2486">
          <cell r="G2486">
            <v>0</v>
          </cell>
        </row>
        <row r="2487">
          <cell r="G2487">
            <v>244.88000000000011</v>
          </cell>
        </row>
        <row r="2488">
          <cell r="G2488">
            <v>789.88000000000102</v>
          </cell>
        </row>
        <row r="2489">
          <cell r="G2489">
            <v>0</v>
          </cell>
        </row>
        <row r="2490">
          <cell r="G2490">
            <v>0</v>
          </cell>
        </row>
        <row r="2491">
          <cell r="G2491">
            <v>2500.6899999999878</v>
          </cell>
        </row>
        <row r="2492">
          <cell r="G2492">
            <v>2824.3999999999942</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360.64999999999964</v>
          </cell>
        </row>
        <row r="2506">
          <cell r="G2506">
            <v>360.64999999999964</v>
          </cell>
        </row>
        <row r="2507">
          <cell r="G2507">
            <v>360.64999999999964</v>
          </cell>
        </row>
        <row r="2508">
          <cell r="G2508">
            <v>0</v>
          </cell>
        </row>
        <row r="2509">
          <cell r="G2509">
            <v>0</v>
          </cell>
        </row>
        <row r="2510">
          <cell r="G2510">
            <v>5158.9100000000035</v>
          </cell>
        </row>
        <row r="2511">
          <cell r="G2511">
            <v>0</v>
          </cell>
        </row>
        <row r="2512">
          <cell r="G2512">
            <v>0</v>
          </cell>
        </row>
        <row r="2513">
          <cell r="G2513">
            <v>0</v>
          </cell>
        </row>
        <row r="2514">
          <cell r="G2514">
            <v>288.59000000000015</v>
          </cell>
        </row>
        <row r="2515">
          <cell r="G2515">
            <v>0</v>
          </cell>
        </row>
        <row r="2516">
          <cell r="G2516">
            <v>147.96000000000004</v>
          </cell>
        </row>
        <row r="2517">
          <cell r="G2517">
            <v>346.71999999999935</v>
          </cell>
        </row>
        <row r="2518">
          <cell r="G2518">
            <v>346.71999999999935</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88.820000000000164</v>
          </cell>
        </row>
        <row r="2531">
          <cell r="G2531">
            <v>93.929999999999836</v>
          </cell>
        </row>
        <row r="2532">
          <cell r="G2532">
            <v>95.950000000000273</v>
          </cell>
        </row>
        <row r="2533">
          <cell r="G2533">
            <v>95.950000000000273</v>
          </cell>
        </row>
        <row r="2534">
          <cell r="G2534">
            <v>95.950000000000273</v>
          </cell>
        </row>
        <row r="2535">
          <cell r="G2535">
            <v>0</v>
          </cell>
        </row>
        <row r="2536">
          <cell r="G2536">
            <v>0</v>
          </cell>
        </row>
        <row r="2537">
          <cell r="G2537">
            <v>0</v>
          </cell>
        </row>
        <row r="2538">
          <cell r="G2538">
            <v>139.73000000000002</v>
          </cell>
        </row>
        <row r="2539">
          <cell r="G2539">
            <v>0</v>
          </cell>
        </row>
        <row r="2540">
          <cell r="G2540">
            <v>3146.0299999999988</v>
          </cell>
        </row>
        <row r="2541">
          <cell r="G2541">
            <v>306.44000000000051</v>
          </cell>
        </row>
        <row r="2542">
          <cell r="G2542">
            <v>0</v>
          </cell>
        </row>
        <row r="2543">
          <cell r="G2543">
            <v>529.59000000000015</v>
          </cell>
        </row>
        <row r="2544">
          <cell r="G2544">
            <v>136.25999999999976</v>
          </cell>
        </row>
        <row r="2545">
          <cell r="G2545">
            <v>316.51000000000022</v>
          </cell>
        </row>
        <row r="2546">
          <cell r="G2546">
            <v>152.48999999999978</v>
          </cell>
        </row>
        <row r="2547">
          <cell r="G2547">
            <v>236.5</v>
          </cell>
        </row>
        <row r="2548">
          <cell r="G2548">
            <v>0</v>
          </cell>
        </row>
        <row r="2549">
          <cell r="G2549">
            <v>151.47000000000025</v>
          </cell>
        </row>
        <row r="2550">
          <cell r="G2550">
            <v>141.96000000000004</v>
          </cell>
        </row>
        <row r="2551">
          <cell r="G2551">
            <v>230.14000000000033</v>
          </cell>
        </row>
        <row r="2552">
          <cell r="G2552">
            <v>494.65999999999985</v>
          </cell>
        </row>
        <row r="2553">
          <cell r="G2553">
            <v>0</v>
          </cell>
        </row>
        <row r="2554">
          <cell r="G2554">
            <v>0</v>
          </cell>
        </row>
        <row r="2555">
          <cell r="G2555">
            <v>0</v>
          </cell>
        </row>
        <row r="2556">
          <cell r="G2556">
            <v>0</v>
          </cell>
        </row>
        <row r="2557">
          <cell r="G2557">
            <v>61.089999999999918</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623.64999999999782</v>
          </cell>
        </row>
        <row r="2567">
          <cell r="G2567">
            <v>623.64999999999782</v>
          </cell>
        </row>
        <row r="2568">
          <cell r="G2568">
            <v>0</v>
          </cell>
        </row>
        <row r="2569">
          <cell r="G2569">
            <v>0</v>
          </cell>
        </row>
        <row r="2570">
          <cell r="G2570">
            <v>0</v>
          </cell>
        </row>
        <row r="2571">
          <cell r="G2571">
            <v>0</v>
          </cell>
        </row>
        <row r="2572">
          <cell r="G2572">
            <v>0</v>
          </cell>
        </row>
        <row r="2573">
          <cell r="G2573">
            <v>0</v>
          </cell>
        </row>
        <row r="2574">
          <cell r="G2574">
            <v>269.78999999999996</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131.15000000000009</v>
          </cell>
        </row>
        <row r="2585">
          <cell r="G2585">
            <v>131.15000000000009</v>
          </cell>
        </row>
        <row r="2586">
          <cell r="G2586">
            <v>0</v>
          </cell>
        </row>
        <row r="2587">
          <cell r="G2587">
            <v>0</v>
          </cell>
        </row>
        <row r="2588">
          <cell r="G2588">
            <v>0</v>
          </cell>
        </row>
        <row r="2589">
          <cell r="G2589">
            <v>457.05999999999949</v>
          </cell>
        </row>
        <row r="2590">
          <cell r="G2590">
            <v>457.05999999999949</v>
          </cell>
        </row>
        <row r="2591">
          <cell r="G2591">
            <v>0</v>
          </cell>
        </row>
        <row r="2592">
          <cell r="G2592">
            <v>0</v>
          </cell>
        </row>
        <row r="2593">
          <cell r="G2593">
            <v>0</v>
          </cell>
        </row>
        <row r="2594">
          <cell r="G2594">
            <v>0</v>
          </cell>
        </row>
        <row r="2595">
          <cell r="G2595">
            <v>0</v>
          </cell>
        </row>
        <row r="2596">
          <cell r="G2596">
            <v>0</v>
          </cell>
        </row>
        <row r="2597">
          <cell r="G2597">
            <v>0</v>
          </cell>
        </row>
        <row r="2598">
          <cell r="G2598">
            <v>439.86999999999898</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2.0000000000436557E-2</v>
          </cell>
        </row>
        <row r="2634">
          <cell r="G2634">
            <v>2.0000000000436557E-2</v>
          </cell>
        </row>
        <row r="2635">
          <cell r="G2635">
            <v>2.0000000000436557E-2</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3158.5800000000017</v>
          </cell>
        </row>
        <row r="2658">
          <cell r="G2658">
            <v>0</v>
          </cell>
        </row>
        <row r="2659">
          <cell r="G2659">
            <v>124.59000000000015</v>
          </cell>
        </row>
        <row r="2660">
          <cell r="G2660">
            <v>0</v>
          </cell>
        </row>
        <row r="2661">
          <cell r="G2661">
            <v>237.56999999999971</v>
          </cell>
        </row>
        <row r="2662">
          <cell r="G2662">
            <v>0</v>
          </cell>
        </row>
        <row r="2663">
          <cell r="G2663">
            <v>0</v>
          </cell>
        </row>
        <row r="2664">
          <cell r="G2664">
            <v>0</v>
          </cell>
        </row>
        <row r="2665">
          <cell r="G2665">
            <v>0</v>
          </cell>
        </row>
        <row r="2666">
          <cell r="G2666">
            <v>81.970000000000255</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3.0000000000654836E-2</v>
          </cell>
        </row>
        <row r="2700">
          <cell r="G2700">
            <v>4539.320000000007</v>
          </cell>
        </row>
        <row r="2701">
          <cell r="G2701">
            <v>4539.320000000007</v>
          </cell>
        </row>
        <row r="2702">
          <cell r="G2702">
            <v>2.0000000000436557E-2</v>
          </cell>
        </row>
        <row r="2703">
          <cell r="G2703">
            <v>2.0000000000436557E-2</v>
          </cell>
        </row>
        <row r="2704">
          <cell r="G2704">
            <v>2.0000000000436557E-2</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561.61000000000058</v>
          </cell>
        </row>
        <row r="2720">
          <cell r="G2720">
            <v>105.26999999999998</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890.54000000000087</v>
          </cell>
        </row>
        <row r="2756">
          <cell r="G2756">
            <v>740.15999999999985</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2.0000000000436557E-2</v>
          </cell>
        </row>
        <row r="2769">
          <cell r="G2769">
            <v>0</v>
          </cell>
        </row>
        <row r="2770">
          <cell r="G2770">
            <v>97.619999999999891</v>
          </cell>
        </row>
        <row r="2771">
          <cell r="G2771">
            <v>0</v>
          </cell>
        </row>
        <row r="2772">
          <cell r="G2772">
            <v>0</v>
          </cell>
        </row>
        <row r="2773">
          <cell r="G2773">
            <v>0</v>
          </cell>
        </row>
        <row r="2774">
          <cell r="G2774">
            <v>0</v>
          </cell>
        </row>
        <row r="2775">
          <cell r="G2775">
            <v>0</v>
          </cell>
        </row>
        <row r="2776">
          <cell r="G2776">
            <v>0</v>
          </cell>
        </row>
        <row r="2777">
          <cell r="G2777">
            <v>232.43000000000029</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245.83999999999924</v>
          </cell>
        </row>
        <row r="2800">
          <cell r="G2800">
            <v>0</v>
          </cell>
        </row>
        <row r="2801">
          <cell r="G2801">
            <v>3245.9400000000023</v>
          </cell>
        </row>
        <row r="2802">
          <cell r="G2802">
            <v>3276.6499999999942</v>
          </cell>
        </row>
        <row r="2803">
          <cell r="G2803">
            <v>0</v>
          </cell>
        </row>
        <row r="2804">
          <cell r="G2804">
            <v>0</v>
          </cell>
        </row>
        <row r="2805">
          <cell r="G2805">
            <v>0</v>
          </cell>
        </row>
        <row r="2806">
          <cell r="G2806">
            <v>0</v>
          </cell>
        </row>
        <row r="2807">
          <cell r="G2807">
            <v>0</v>
          </cell>
        </row>
        <row r="2808">
          <cell r="G2808">
            <v>0</v>
          </cell>
        </row>
        <row r="2809">
          <cell r="G2809">
            <v>1309.8600000000006</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6922.6399999999994</v>
          </cell>
        </row>
        <row r="2820">
          <cell r="G2820">
            <v>6990.8500000000058</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151.06999999999971</v>
          </cell>
        </row>
        <row r="2839">
          <cell r="G2839">
            <v>0</v>
          </cell>
        </row>
        <row r="2840">
          <cell r="G2840">
            <v>0</v>
          </cell>
        </row>
        <row r="2841">
          <cell r="G2841">
            <v>0</v>
          </cell>
        </row>
        <row r="2842">
          <cell r="G2842">
            <v>0</v>
          </cell>
        </row>
        <row r="2843">
          <cell r="G2843">
            <v>0</v>
          </cell>
        </row>
        <row r="2844">
          <cell r="G2844">
            <v>0</v>
          </cell>
        </row>
        <row r="2845">
          <cell r="G2845">
            <v>0</v>
          </cell>
        </row>
        <row r="2846">
          <cell r="G2846">
            <v>180.66000000000076</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93.929999999999836</v>
          </cell>
        </row>
        <row r="2856">
          <cell r="G2856">
            <v>0</v>
          </cell>
        </row>
        <row r="2857">
          <cell r="G2857">
            <v>0</v>
          </cell>
        </row>
        <row r="2858">
          <cell r="G2858">
            <v>167.19999999999982</v>
          </cell>
        </row>
        <row r="2859">
          <cell r="G2859">
            <v>99.470000000000255</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96.260000000000218</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76.470000000000255</v>
          </cell>
        </row>
        <row r="2885">
          <cell r="G2885">
            <v>76.470000000000255</v>
          </cell>
        </row>
        <row r="2886">
          <cell r="G2886">
            <v>0</v>
          </cell>
        </row>
        <row r="2887">
          <cell r="G2887">
            <v>0</v>
          </cell>
        </row>
        <row r="2888">
          <cell r="G2888">
            <v>0</v>
          </cell>
        </row>
        <row r="2889">
          <cell r="G2889">
            <v>0</v>
          </cell>
        </row>
        <row r="2890">
          <cell r="G2890">
            <v>0</v>
          </cell>
        </row>
        <row r="2891">
          <cell r="G2891">
            <v>0</v>
          </cell>
        </row>
        <row r="2892">
          <cell r="G2892">
            <v>1878.8600000000006</v>
          </cell>
        </row>
        <row r="2893">
          <cell r="G2893">
            <v>3757.7099999999991</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219.88000000000011</v>
          </cell>
        </row>
        <row r="2903">
          <cell r="G2903">
            <v>0</v>
          </cell>
        </row>
        <row r="2904">
          <cell r="G2904">
            <v>109.84000000000015</v>
          </cell>
        </row>
        <row r="2905">
          <cell r="G2905">
            <v>109.84000000000015</v>
          </cell>
        </row>
        <row r="2906">
          <cell r="G2906">
            <v>109.84000000000015</v>
          </cell>
        </row>
        <row r="2907">
          <cell r="G2907">
            <v>109.84000000000015</v>
          </cell>
        </row>
        <row r="2908">
          <cell r="G2908">
            <v>0</v>
          </cell>
        </row>
        <row r="2909">
          <cell r="G2909">
            <v>0</v>
          </cell>
        </row>
        <row r="2910">
          <cell r="G2910">
            <v>113.30999999999995</v>
          </cell>
        </row>
        <row r="2911">
          <cell r="G2911">
            <v>113.30999999999995</v>
          </cell>
        </row>
        <row r="2912">
          <cell r="G2912">
            <v>0</v>
          </cell>
        </row>
        <row r="2913">
          <cell r="G2913">
            <v>0</v>
          </cell>
        </row>
        <row r="2914">
          <cell r="G2914">
            <v>0</v>
          </cell>
        </row>
        <row r="2915">
          <cell r="G2915">
            <v>0</v>
          </cell>
        </row>
        <row r="2916">
          <cell r="G2916">
            <v>1058.7700000000004</v>
          </cell>
        </row>
        <row r="2917">
          <cell r="G2917">
            <v>5235.7300000000105</v>
          </cell>
        </row>
        <row r="2918">
          <cell r="G2918">
            <v>0</v>
          </cell>
        </row>
        <row r="2919">
          <cell r="G2919">
            <v>0</v>
          </cell>
        </row>
        <row r="2920">
          <cell r="G2920">
            <v>4918.0299999999988</v>
          </cell>
        </row>
        <row r="2921">
          <cell r="G2921">
            <v>0</v>
          </cell>
        </row>
        <row r="2922">
          <cell r="G2922">
            <v>0</v>
          </cell>
        </row>
        <row r="2923">
          <cell r="G2923">
            <v>152.69999999999982</v>
          </cell>
        </row>
        <row r="2924">
          <cell r="G2924">
            <v>152.69999999999982</v>
          </cell>
        </row>
        <row r="2925">
          <cell r="G2925">
            <v>152.69999999999982</v>
          </cell>
        </row>
        <row r="2926">
          <cell r="G2926">
            <v>152.69999999999982</v>
          </cell>
        </row>
        <row r="2927">
          <cell r="G2927">
            <v>152.69999999999982</v>
          </cell>
        </row>
        <row r="2928">
          <cell r="G2928">
            <v>136.49000000000024</v>
          </cell>
        </row>
        <row r="2929">
          <cell r="G2929">
            <v>136.49000000000024</v>
          </cell>
        </row>
        <row r="2930">
          <cell r="G2930">
            <v>136.49000000000024</v>
          </cell>
        </row>
        <row r="2931">
          <cell r="G2931">
            <v>152.69999999999982</v>
          </cell>
        </row>
        <row r="2932">
          <cell r="G2932">
            <v>152.69999999999982</v>
          </cell>
        </row>
        <row r="2934">
          <cell r="G2934">
            <v>457.23999999999978</v>
          </cell>
        </row>
        <row r="2935">
          <cell r="G2935">
            <v>457.23999999999978</v>
          </cell>
        </row>
        <row r="2936">
          <cell r="G2936">
            <v>43048.530000000013</v>
          </cell>
        </row>
        <row r="2937">
          <cell r="G2937">
            <v>3.0000000000654836E-2</v>
          </cell>
        </row>
        <row r="2938">
          <cell r="G2938">
            <v>1058.5699999999997</v>
          </cell>
        </row>
        <row r="2939">
          <cell r="G2939">
            <v>0</v>
          </cell>
        </row>
        <row r="2940">
          <cell r="G2940">
            <v>1287.9000000000015</v>
          </cell>
        </row>
        <row r="2941">
          <cell r="G2941">
            <v>0</v>
          </cell>
        </row>
        <row r="2942">
          <cell r="G2942">
            <v>133.69000000000005</v>
          </cell>
        </row>
        <row r="2943">
          <cell r="G2943">
            <v>141.43000000000029</v>
          </cell>
        </row>
        <row r="2944">
          <cell r="G2944">
            <v>97.25</v>
          </cell>
        </row>
        <row r="2945">
          <cell r="G2945">
            <v>204.22000000000025</v>
          </cell>
        </row>
        <row r="2946">
          <cell r="G2946">
            <v>112.69000000000005</v>
          </cell>
        </row>
        <row r="2947">
          <cell r="G2947">
            <v>112.69000000000005</v>
          </cell>
        </row>
        <row r="2948">
          <cell r="G2948">
            <v>101.42000000000007</v>
          </cell>
        </row>
        <row r="2949">
          <cell r="G2949">
            <v>133.69000000000005</v>
          </cell>
        </row>
        <row r="2950">
          <cell r="G2950">
            <v>82.380000000000109</v>
          </cell>
        </row>
        <row r="2951">
          <cell r="G2951">
            <v>82.380000000000109</v>
          </cell>
        </row>
        <row r="2952">
          <cell r="G2952">
            <v>0</v>
          </cell>
        </row>
        <row r="2953">
          <cell r="G2953">
            <v>558.14999999999964</v>
          </cell>
        </row>
        <row r="2954">
          <cell r="G2954">
            <v>19.590000000000032</v>
          </cell>
        </row>
        <row r="2955">
          <cell r="G2955">
            <v>788.97000000000116</v>
          </cell>
        </row>
        <row r="2956">
          <cell r="G2956">
            <v>576.02999999999884</v>
          </cell>
        </row>
        <row r="2957">
          <cell r="G2957">
            <v>4036.0699999999924</v>
          </cell>
        </row>
        <row r="2958">
          <cell r="G2958">
            <v>231.17000000000007</v>
          </cell>
        </row>
        <row r="2959">
          <cell r="G2959">
            <v>0</v>
          </cell>
        </row>
        <row r="2960">
          <cell r="G2960">
            <v>0</v>
          </cell>
        </row>
        <row r="2961">
          <cell r="G2961">
            <v>403.79000000000087</v>
          </cell>
        </row>
        <row r="2962">
          <cell r="G2962">
            <v>794.26000000000204</v>
          </cell>
        </row>
        <row r="2963">
          <cell r="G2963">
            <v>0</v>
          </cell>
        </row>
        <row r="2964">
          <cell r="G2964">
            <v>0</v>
          </cell>
        </row>
        <row r="2965">
          <cell r="G2965">
            <v>0</v>
          </cell>
        </row>
        <row r="2966">
          <cell r="G2966">
            <v>0</v>
          </cell>
        </row>
        <row r="2967">
          <cell r="G2967">
            <v>0</v>
          </cell>
        </row>
        <row r="2968">
          <cell r="G2968">
            <v>0</v>
          </cell>
        </row>
        <row r="2969">
          <cell r="G2969">
            <v>697.71999999999753</v>
          </cell>
        </row>
        <row r="2970">
          <cell r="G2970">
            <v>697.72999999999956</v>
          </cell>
        </row>
        <row r="2971">
          <cell r="G2971">
            <v>628.69000000000051</v>
          </cell>
        </row>
        <row r="2972">
          <cell r="G2972">
            <v>628.69000000000051</v>
          </cell>
        </row>
        <row r="2973">
          <cell r="G2973">
            <v>628.68000000000029</v>
          </cell>
        </row>
        <row r="2974">
          <cell r="G2974">
            <v>0</v>
          </cell>
        </row>
        <row r="2975">
          <cell r="G2975">
            <v>0</v>
          </cell>
        </row>
        <row r="2976">
          <cell r="G2976">
            <v>0</v>
          </cell>
        </row>
        <row r="2977">
          <cell r="G2977">
            <v>0</v>
          </cell>
        </row>
        <row r="2978">
          <cell r="G2978">
            <v>0</v>
          </cell>
        </row>
        <row r="2979">
          <cell r="G2979">
            <v>131.15000000000009</v>
          </cell>
        </row>
        <row r="2980">
          <cell r="G2980">
            <v>124.59000000000015</v>
          </cell>
        </row>
        <row r="2981">
          <cell r="G2981">
            <v>124.59000000000015</v>
          </cell>
        </row>
        <row r="2982">
          <cell r="G2982">
            <v>170.05000000000018</v>
          </cell>
        </row>
        <row r="2983">
          <cell r="G2983">
            <v>281.32999999999993</v>
          </cell>
        </row>
        <row r="2984">
          <cell r="G2984">
            <v>281.32999999999993</v>
          </cell>
        </row>
        <row r="2985">
          <cell r="G2985">
            <v>0</v>
          </cell>
        </row>
        <row r="2986">
          <cell r="G2986">
            <v>0</v>
          </cell>
        </row>
        <row r="2987">
          <cell r="G2987">
            <v>1423.8000000000029</v>
          </cell>
        </row>
        <row r="2988">
          <cell r="G2988">
            <v>2095.25</v>
          </cell>
        </row>
        <row r="2989">
          <cell r="G2989">
            <v>4539.320000000007</v>
          </cell>
        </row>
        <row r="2990">
          <cell r="G2990">
            <v>4539.320000000007</v>
          </cell>
        </row>
        <row r="2991">
          <cell r="G2991">
            <v>4539.320000000007</v>
          </cell>
        </row>
        <row r="2992">
          <cell r="G2992">
            <v>3691.8600000000006</v>
          </cell>
        </row>
        <row r="2993">
          <cell r="G2993">
            <v>330.35000000000036</v>
          </cell>
        </row>
        <row r="2994">
          <cell r="G2994">
            <v>0</v>
          </cell>
        </row>
        <row r="2995">
          <cell r="G2995">
            <v>0</v>
          </cell>
        </row>
        <row r="2996">
          <cell r="G2996">
            <v>0</v>
          </cell>
        </row>
        <row r="2997">
          <cell r="G2997">
            <v>0</v>
          </cell>
        </row>
        <row r="2998">
          <cell r="G2998">
            <v>0</v>
          </cell>
        </row>
        <row r="2999">
          <cell r="G2999">
            <v>125</v>
          </cell>
        </row>
        <row r="3000">
          <cell r="G3000">
            <v>6.9999999999708962E-2</v>
          </cell>
        </row>
        <row r="3001">
          <cell r="G3001">
            <v>6.0000000001309672E-2</v>
          </cell>
        </row>
        <row r="3002">
          <cell r="G3002">
            <v>0</v>
          </cell>
        </row>
        <row r="3003">
          <cell r="G3003">
            <v>30.289999999999964</v>
          </cell>
        </row>
        <row r="3004">
          <cell r="G3004">
            <v>48.549999999999955</v>
          </cell>
        </row>
        <row r="3005">
          <cell r="G3005">
            <v>67.690000000000055</v>
          </cell>
        </row>
        <row r="3006">
          <cell r="G3006">
            <v>93.179999999999836</v>
          </cell>
        </row>
        <row r="3007">
          <cell r="G3007">
            <v>94.809999999999945</v>
          </cell>
        </row>
        <row r="3008">
          <cell r="G3008">
            <v>96.679999999999836</v>
          </cell>
        </row>
        <row r="3009">
          <cell r="G3009">
            <v>0</v>
          </cell>
        </row>
        <row r="3010">
          <cell r="G3010">
            <v>0</v>
          </cell>
        </row>
        <row r="3011">
          <cell r="G3011">
            <v>0</v>
          </cell>
        </row>
        <row r="3012">
          <cell r="G3012">
            <v>0</v>
          </cell>
        </row>
        <row r="3013">
          <cell r="G3013">
            <v>1730.3899999999994</v>
          </cell>
        </row>
        <row r="3014">
          <cell r="G3014">
            <v>104.91999999999962</v>
          </cell>
        </row>
        <row r="3015">
          <cell r="G3015">
            <v>97.639999999999873</v>
          </cell>
        </row>
        <row r="3016">
          <cell r="G3016">
            <v>0</v>
          </cell>
        </row>
        <row r="3017">
          <cell r="G3017">
            <v>320.80999999999949</v>
          </cell>
        </row>
        <row r="3018">
          <cell r="G3018">
            <v>86.210000000000036</v>
          </cell>
        </row>
        <row r="3019">
          <cell r="G3019">
            <v>86.210000000000036</v>
          </cell>
        </row>
        <row r="3020">
          <cell r="G3020">
            <v>242.82999999999993</v>
          </cell>
        </row>
        <row r="3021">
          <cell r="G3021">
            <v>3313.0499999999956</v>
          </cell>
        </row>
      </sheetData>
      <sheetData sheetId="7" refreshError="1"/>
      <sheetData sheetId="8">
        <row r="21">
          <cell r="D21">
            <v>994323.46</v>
          </cell>
        </row>
        <row r="25">
          <cell r="D25">
            <v>1061334.42</v>
          </cell>
        </row>
        <row r="26">
          <cell r="D26">
            <v>821737.26</v>
          </cell>
        </row>
        <row r="27">
          <cell r="D27">
            <v>74999.990000000005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Сравнение"/>
      <sheetName val="Форма 16"/>
      <sheetName val="Субабоненты"/>
      <sheetName val="Субабоненты (кварталы)"/>
      <sheetName val="Комментарии"/>
      <sheetName val="Проверка"/>
      <sheetName val="TEHSHEET"/>
      <sheetName val="AllSheetsInThisWorkbook"/>
      <sheetName val="et_union_hor"/>
      <sheetName val="modProv"/>
      <sheetName val="modHTTP"/>
      <sheetName val="modReestr"/>
      <sheetName val="modfrmReestr"/>
      <sheetName val="modfrmRegion"/>
      <sheetName val="modfrmAuthorization"/>
      <sheetName val="modfrmDateChoose"/>
      <sheetName val="REESTR_ORG"/>
      <sheetName val="modClassifierValidate"/>
      <sheetName val="modHyp"/>
      <sheetName val="modList00"/>
      <sheetName val="modList03"/>
      <sheetName val="modList04"/>
      <sheetName val="modList07"/>
      <sheetName val="modInstruction"/>
      <sheetName val="modUpdTemplMain"/>
      <sheetName val="modfrmCheckUpdates"/>
      <sheetName val="FORM3.1.2021.ORG(v1.0)"/>
    </sheetNames>
    <sheetDataSet>
      <sheetData sheetId="0" refreshError="1">
        <row r="3">
          <cell r="B3" t="str">
            <v>Версия 1.0</v>
          </cell>
        </row>
      </sheetData>
      <sheetData sheetId="1" refreshError="1"/>
      <sheetData sheetId="2" refreshError="1">
        <row r="7">
          <cell r="F7" t="str">
            <v>Камчатский край</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B2" t="str">
            <v>2010</v>
          </cell>
          <cell r="E2">
            <v>0</v>
          </cell>
        </row>
        <row r="3">
          <cell r="B3" t="str">
            <v>2011</v>
          </cell>
        </row>
        <row r="4">
          <cell r="B4" t="str">
            <v>2012</v>
          </cell>
        </row>
        <row r="5">
          <cell r="B5" t="str">
            <v>2013</v>
          </cell>
        </row>
        <row r="6">
          <cell r="B6" t="str">
            <v>2014</v>
          </cell>
        </row>
        <row r="7">
          <cell r="B7" t="str">
            <v>2015</v>
          </cell>
        </row>
        <row r="8">
          <cell r="B8" t="str">
            <v>2016</v>
          </cell>
        </row>
        <row r="9">
          <cell r="B9" t="str">
            <v>2017</v>
          </cell>
        </row>
        <row r="10">
          <cell r="B10" t="str">
            <v>2018</v>
          </cell>
        </row>
        <row r="11">
          <cell r="B11" t="str">
            <v>2019</v>
          </cell>
        </row>
        <row r="12">
          <cell r="B12" t="str">
            <v>2020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Пример заполнения 887"/>
      <sheetName val="Приказ МЭ от 26.09.2017 №887"/>
      <sheetName val="Справка по НПА"/>
      <sheetName val="Опр-е уровня потерь 887"/>
      <sheetName val="887-2023"/>
      <sheetName val="Анализ ТЭП  2022 год"/>
      <sheetName val="Анализ ТЭП  2023 год"/>
      <sheetName val=" 1.4._2022"/>
      <sheetName val="4-2023"/>
      <sheetName val="Прил 4_2.1."/>
      <sheetName val="Прил 5_2.2"/>
      <sheetName val="Динамика"/>
      <sheetName val="ТЭП-2023"/>
      <sheetName val="Форма 3.1-2023"/>
      <sheetName val="Форма 3.1 (кварталы)"/>
      <sheetName val="Форма 9.1"/>
      <sheetName val="Форма 9.1 (кварталы)"/>
      <sheetName val=" 1.4."/>
      <sheetName val="2.1"/>
    </sheetNames>
    <sheetDataSet>
      <sheetData sheetId="0" refreshError="1"/>
      <sheetData sheetId="1" refreshError="1"/>
      <sheetData sheetId="2" refreshError="1"/>
      <sheetData sheetId="3" refreshError="1"/>
      <sheetData sheetId="4" refreshError="1"/>
      <sheetData sheetId="5" refreshError="1"/>
      <sheetData sheetId="6">
        <row r="27">
          <cell r="B27">
            <v>1.6980529999999998</v>
          </cell>
        </row>
      </sheetData>
      <sheetData sheetId="7" refreshError="1"/>
      <sheetData sheetId="8" refreshError="1"/>
      <sheetData sheetId="9"/>
      <sheetData sheetId="10"/>
      <sheetData sheetId="11" refreshError="1"/>
      <sheetData sheetId="12" refreshError="1"/>
      <sheetData sheetId="13" refreshError="1"/>
      <sheetData sheetId="14"/>
      <sheetData sheetId="15">
        <row r="21">
          <cell r="F21">
            <v>0.34499999999999997</v>
          </cell>
          <cell r="G21">
            <v>0.38590000000000002</v>
          </cell>
          <cell r="H21">
            <v>0.35</v>
          </cell>
          <cell r="I21">
            <v>3.1320000000000001E-2</v>
          </cell>
          <cell r="J21">
            <v>2.3349999999999999E-2</v>
          </cell>
          <cell r="K21">
            <v>4.87E-2</v>
          </cell>
          <cell r="L21">
            <v>2.7640000000000001E-2</v>
          </cell>
          <cell r="M21">
            <v>2.4709999999999999E-2</v>
          </cell>
          <cell r="N21">
            <v>2.6349999999999998E-2</v>
          </cell>
          <cell r="O21">
            <v>4.0379999999999999E-2</v>
          </cell>
          <cell r="P21">
            <v>3.6889999999999999E-2</v>
          </cell>
          <cell r="Q21">
            <v>2.2679999999999999E-2</v>
          </cell>
          <cell r="R21">
            <v>2.4629999999999999E-2</v>
          </cell>
          <cell r="S21">
            <v>3.6900000000000002E-2</v>
          </cell>
          <cell r="T21">
            <v>4.0730000000000002E-2</v>
          </cell>
        </row>
        <row r="24">
          <cell r="F24">
            <v>0.13200000000000001</v>
          </cell>
          <cell r="G24">
            <v>0.14799999999999999</v>
          </cell>
          <cell r="H24">
            <v>0.13420000000000001</v>
          </cell>
          <cell r="I24">
            <v>0.14399999999999999</v>
          </cell>
          <cell r="J24">
            <v>0.107</v>
          </cell>
          <cell r="K24">
            <v>0.224</v>
          </cell>
          <cell r="L24">
            <v>0.127</v>
          </cell>
          <cell r="M24">
            <v>0.1137</v>
          </cell>
          <cell r="N24">
            <v>0.1212</v>
          </cell>
          <cell r="O24">
            <v>0.18579999999999999</v>
          </cell>
          <cell r="P24">
            <v>0.16969999999999999</v>
          </cell>
          <cell r="Q24">
            <v>0.10435999999999999</v>
          </cell>
          <cell r="R24">
            <v>0.1133</v>
          </cell>
          <cell r="S24">
            <v>0.17</v>
          </cell>
          <cell r="T24">
            <v>0.18740000000000001</v>
          </cell>
        </row>
      </sheetData>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8.2"/>
      <sheetName val="17.1"/>
      <sheetName val="20"/>
      <sheetName val="20.1"/>
      <sheetName val="21.3"/>
      <sheetName val="24"/>
      <sheetName val="25"/>
      <sheetName val="27"/>
      <sheetName val="P2.1"/>
      <sheetName val="P2.2"/>
      <sheetName val="2.3"/>
      <sheetName val="перекрестка"/>
    </sheetNames>
    <sheetDataSet>
      <sheetData sheetId="0" refreshError="1"/>
      <sheetData sheetId="1"/>
      <sheetData sheetId="2"/>
      <sheetData sheetId="3"/>
      <sheetData sheetId="4">
        <row r="12">
          <cell r="H12">
            <v>710</v>
          </cell>
          <cell r="I12">
            <v>1133.3</v>
          </cell>
          <cell r="M12">
            <v>700.9</v>
          </cell>
          <cell r="N12">
            <v>1365.8</v>
          </cell>
          <cell r="R12">
            <v>790.96</v>
          </cell>
          <cell r="S12">
            <v>1082.53</v>
          </cell>
          <cell r="W12">
            <v>669.11400000000003</v>
          </cell>
          <cell r="X12">
            <v>1241</v>
          </cell>
          <cell r="AB12">
            <v>686.428</v>
          </cell>
          <cell r="AC12">
            <v>1266.3399999999999</v>
          </cell>
        </row>
        <row r="13">
          <cell r="I13">
            <v>564.70000000000005</v>
          </cell>
          <cell r="N13">
            <v>671.7</v>
          </cell>
          <cell r="S13">
            <v>624</v>
          </cell>
          <cell r="X13">
            <v>553.40599999999995</v>
          </cell>
          <cell r="AC13">
            <v>567.14</v>
          </cell>
        </row>
        <row r="14">
          <cell r="J14">
            <v>1063.9000000000001</v>
          </cell>
          <cell r="O14">
            <v>1244.0999999999999</v>
          </cell>
          <cell r="T14">
            <v>1009.74</v>
          </cell>
          <cell r="Y14">
            <v>1030.9760000000001</v>
          </cell>
          <cell r="AD14">
            <v>1025.905</v>
          </cell>
        </row>
        <row r="15">
          <cell r="G15">
            <v>2274.9</v>
          </cell>
          <cell r="H15">
            <v>29</v>
          </cell>
          <cell r="I15">
            <v>97</v>
          </cell>
          <cell r="L15">
            <v>2303.6999999999998</v>
          </cell>
          <cell r="M15">
            <v>59.8</v>
          </cell>
          <cell r="N15">
            <v>65</v>
          </cell>
          <cell r="Q15">
            <v>2086</v>
          </cell>
          <cell r="R15">
            <v>38</v>
          </cell>
          <cell r="S15">
            <v>79</v>
          </cell>
          <cell r="V15">
            <v>988.05</v>
          </cell>
          <cell r="W15">
            <v>38</v>
          </cell>
          <cell r="X15">
            <v>79</v>
          </cell>
          <cell r="AA15">
            <v>4643.67</v>
          </cell>
          <cell r="AB15">
            <v>91</v>
          </cell>
          <cell r="AC15">
            <v>175</v>
          </cell>
        </row>
        <row r="16">
          <cell r="G16">
            <v>2590.6999999999998</v>
          </cell>
          <cell r="L16">
            <v>2509.5</v>
          </cell>
          <cell r="N16">
            <v>5.7</v>
          </cell>
          <cell r="Q16">
            <v>2599.2399999999998</v>
          </cell>
          <cell r="V16">
            <v>3549.6</v>
          </cell>
          <cell r="W16">
            <v>52.66</v>
          </cell>
          <cell r="X16">
            <v>94.97</v>
          </cell>
        </row>
        <row r="17">
          <cell r="L17">
            <v>4.4000000000000004</v>
          </cell>
        </row>
        <row r="20">
          <cell r="G20">
            <v>55</v>
          </cell>
          <cell r="I20">
            <v>41</v>
          </cell>
          <cell r="J20">
            <v>39</v>
          </cell>
          <cell r="N20">
            <v>40.200000000000003</v>
          </cell>
          <cell r="O20">
            <v>28.7</v>
          </cell>
        </row>
        <row r="22">
          <cell r="G22">
            <v>2598</v>
          </cell>
          <cell r="H22">
            <v>95</v>
          </cell>
          <cell r="I22">
            <v>520</v>
          </cell>
          <cell r="J22">
            <v>767</v>
          </cell>
          <cell r="L22">
            <v>2545.7570000000001</v>
          </cell>
          <cell r="M22">
            <v>125.60899999999999</v>
          </cell>
          <cell r="N22">
            <v>587.28899999999999</v>
          </cell>
          <cell r="O22">
            <v>816.21500000000003</v>
          </cell>
          <cell r="Q22">
            <v>2579.62</v>
          </cell>
          <cell r="R22">
            <v>133.76</v>
          </cell>
          <cell r="S22">
            <v>596.92999999999995</v>
          </cell>
          <cell r="T22">
            <v>778.76</v>
          </cell>
          <cell r="V22">
            <v>2395.41</v>
          </cell>
          <cell r="W22">
            <v>135.18</v>
          </cell>
          <cell r="X22">
            <v>758.54</v>
          </cell>
          <cell r="Y22">
            <v>799.97</v>
          </cell>
          <cell r="AA22">
            <v>2453.8200000000002</v>
          </cell>
          <cell r="AB22">
            <v>137.11000000000001</v>
          </cell>
          <cell r="AC22">
            <v>802.14</v>
          </cell>
          <cell r="AD22">
            <v>798.23</v>
          </cell>
        </row>
      </sheetData>
      <sheetData sheetId="5"/>
      <sheetData sheetId="6">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E21">
            <v>178.29899999999998</v>
          </cell>
          <cell r="F21">
            <v>19.22</v>
          </cell>
          <cell r="G21">
            <v>82.48599999999999</v>
          </cell>
          <cell r="H21">
            <v>557.91100000000006</v>
          </cell>
          <cell r="K21">
            <v>29.076810176125242</v>
          </cell>
          <cell r="L21">
            <v>3.1343770384866274</v>
          </cell>
          <cell r="M21">
            <v>13.451728636660143</v>
          </cell>
          <cell r="N21">
            <v>90.983529028049588</v>
          </cell>
        </row>
        <row r="22">
          <cell r="E22">
            <v>2367.4580000000001</v>
          </cell>
          <cell r="F22">
            <v>106.389</v>
          </cell>
          <cell r="G22">
            <v>504.803</v>
          </cell>
          <cell r="H22">
            <v>258.30399999999997</v>
          </cell>
          <cell r="K22">
            <v>386.08251793868232</v>
          </cell>
          <cell r="L22">
            <v>17.349804305283758</v>
          </cell>
          <cell r="M22">
            <v>82.322733202870182</v>
          </cell>
          <cell r="N22">
            <v>42.123939986953687</v>
          </cell>
        </row>
        <row r="23">
          <cell r="E23">
            <v>153.99799999999999</v>
          </cell>
          <cell r="F23">
            <v>32.244</v>
          </cell>
          <cell r="G23">
            <v>152.745</v>
          </cell>
          <cell r="H23">
            <v>106.72999999999999</v>
          </cell>
          <cell r="K23">
            <v>25.113829093281147</v>
          </cell>
          <cell r="L23">
            <v>5.2583170254403129</v>
          </cell>
          <cell r="M23">
            <v>24.909491193737772</v>
          </cell>
          <cell r="N23">
            <v>17.405414220482712</v>
          </cell>
        </row>
        <row r="57">
          <cell r="E57">
            <v>171.85994271252127</v>
          </cell>
          <cell r="F57">
            <v>20.979819917362612</v>
          </cell>
          <cell r="G57">
            <v>112.6622838840843</v>
          </cell>
          <cell r="H57">
            <v>545.61763448356135</v>
          </cell>
          <cell r="K57">
            <v>28.710314519298578</v>
          </cell>
          <cell r="L57">
            <v>3.5048145535186457</v>
          </cell>
          <cell r="M57">
            <v>18.820962894100283</v>
          </cell>
          <cell r="N57">
            <v>91.148953304971826</v>
          </cell>
        </row>
        <row r="58">
          <cell r="E58">
            <v>2281.9600572874788</v>
          </cell>
          <cell r="F58">
            <v>116.13018008263741</v>
          </cell>
          <cell r="G58">
            <v>689.47771611591565</v>
          </cell>
          <cell r="H58">
            <v>252.61236551643867</v>
          </cell>
          <cell r="K58">
            <v>381.21618063606394</v>
          </cell>
          <cell r="L58">
            <v>19.400297374312967</v>
          </cell>
          <cell r="M58">
            <v>115.18171000934107</v>
          </cell>
          <cell r="N58">
            <v>42.20052881998641</v>
          </cell>
        </row>
        <row r="59">
          <cell r="E59">
            <v>148.43654455629505</v>
          </cell>
          <cell r="F59">
            <v>35.196322238056197</v>
          </cell>
          <cell r="G59">
            <v>208.62450054402518</v>
          </cell>
          <cell r="H59">
            <v>104.37824335499836</v>
          </cell>
          <cell r="K59">
            <v>24.79728442303626</v>
          </cell>
          <cell r="L59">
            <v>5.8797731770892412</v>
          </cell>
          <cell r="M59">
            <v>34.852071591049977</v>
          </cell>
          <cell r="N59">
            <v>17.437060366688666</v>
          </cell>
        </row>
      </sheetData>
      <sheetData sheetId="7">
        <row r="10">
          <cell r="E10">
            <v>68000</v>
          </cell>
          <cell r="F10">
            <v>78529</v>
          </cell>
          <cell r="G10">
            <v>74802</v>
          </cell>
          <cell r="H10">
            <v>89334</v>
          </cell>
          <cell r="I10">
            <v>96035</v>
          </cell>
        </row>
        <row r="11">
          <cell r="E11">
            <v>42799</v>
          </cell>
          <cell r="F11">
            <v>24663</v>
          </cell>
          <cell r="G11">
            <v>28471</v>
          </cell>
          <cell r="H11">
            <v>41697</v>
          </cell>
          <cell r="I11">
            <v>44825</v>
          </cell>
        </row>
        <row r="12">
          <cell r="E12">
            <v>118951</v>
          </cell>
          <cell r="F12">
            <v>75773</v>
          </cell>
          <cell r="G12">
            <v>63665</v>
          </cell>
          <cell r="H12">
            <v>129000</v>
          </cell>
          <cell r="I12">
            <v>138675</v>
          </cell>
        </row>
        <row r="13">
          <cell r="E13">
            <v>36996</v>
          </cell>
          <cell r="F13">
            <v>28800</v>
          </cell>
          <cell r="G13">
            <v>49700</v>
          </cell>
          <cell r="H13">
            <v>68133</v>
          </cell>
          <cell r="I13">
            <v>73243</v>
          </cell>
        </row>
        <row r="15">
          <cell r="E15">
            <v>61653</v>
          </cell>
          <cell r="F15">
            <v>240</v>
          </cell>
          <cell r="G15">
            <v>66993</v>
          </cell>
          <cell r="H15">
            <v>77249</v>
          </cell>
          <cell r="I15">
            <v>83043</v>
          </cell>
        </row>
        <row r="17">
          <cell r="E17">
            <v>61653</v>
          </cell>
          <cell r="F17">
            <v>240</v>
          </cell>
          <cell r="G17">
            <v>66993</v>
          </cell>
          <cell r="H17">
            <v>77249</v>
          </cell>
          <cell r="I17">
            <v>83043</v>
          </cell>
        </row>
        <row r="19">
          <cell r="E19">
            <v>15428</v>
          </cell>
          <cell r="F19">
            <v>27102</v>
          </cell>
          <cell r="G19">
            <v>15138</v>
          </cell>
          <cell r="H19">
            <v>15138</v>
          </cell>
          <cell r="I19">
            <v>16273</v>
          </cell>
        </row>
        <row r="20">
          <cell r="E20">
            <v>106948</v>
          </cell>
          <cell r="F20">
            <v>93971</v>
          </cell>
          <cell r="G20">
            <v>114227</v>
          </cell>
          <cell r="H20">
            <v>195753</v>
          </cell>
          <cell r="I20">
            <v>218617</v>
          </cell>
        </row>
        <row r="21">
          <cell r="E21">
            <v>5177</v>
          </cell>
          <cell r="F21">
            <v>7047</v>
          </cell>
          <cell r="G21">
            <v>3784</v>
          </cell>
          <cell r="H21">
            <v>3784</v>
          </cell>
          <cell r="I21">
            <v>4231</v>
          </cell>
        </row>
        <row r="25">
          <cell r="E25">
            <v>0</v>
          </cell>
          <cell r="F25">
            <v>0</v>
          </cell>
          <cell r="G25">
            <v>0</v>
          </cell>
        </row>
        <row r="26">
          <cell r="E26">
            <v>14270</v>
          </cell>
          <cell r="F26">
            <v>29354</v>
          </cell>
          <cell r="G26">
            <v>33300</v>
          </cell>
          <cell r="H26">
            <v>18995</v>
          </cell>
          <cell r="I26">
            <v>20420</v>
          </cell>
        </row>
        <row r="27">
          <cell r="E27">
            <v>0</v>
          </cell>
          <cell r="F27">
            <v>112</v>
          </cell>
          <cell r="G27">
            <v>0</v>
          </cell>
          <cell r="H27">
            <v>0</v>
          </cell>
          <cell r="I27">
            <v>0</v>
          </cell>
        </row>
        <row r="28">
          <cell r="E28">
            <v>0</v>
          </cell>
          <cell r="F28">
            <v>0</v>
          </cell>
          <cell r="G28">
            <v>493162</v>
          </cell>
          <cell r="H28">
            <v>493162</v>
          </cell>
          <cell r="I28">
            <v>562205</v>
          </cell>
        </row>
        <row r="29">
          <cell r="E29">
            <v>0</v>
          </cell>
          <cell r="F29">
            <v>0</v>
          </cell>
          <cell r="G29">
            <v>0</v>
          </cell>
          <cell r="H29">
            <v>0</v>
          </cell>
          <cell r="I29">
            <v>0</v>
          </cell>
        </row>
        <row r="31">
          <cell r="E31">
            <v>0</v>
          </cell>
          <cell r="F31">
            <v>10825</v>
          </cell>
          <cell r="G31">
            <v>11746</v>
          </cell>
          <cell r="H31">
            <v>18991</v>
          </cell>
          <cell r="I31">
            <v>28984</v>
          </cell>
        </row>
        <row r="32">
          <cell r="E32">
            <v>0</v>
          </cell>
          <cell r="F32">
            <v>9451</v>
          </cell>
          <cell r="G32">
            <v>11405</v>
          </cell>
          <cell r="H32">
            <v>9385</v>
          </cell>
          <cell r="I32">
            <v>12260</v>
          </cell>
        </row>
        <row r="33">
          <cell r="G33">
            <v>341</v>
          </cell>
          <cell r="H33">
            <v>439</v>
          </cell>
          <cell r="I33">
            <v>472</v>
          </cell>
        </row>
        <row r="34">
          <cell r="E34">
            <v>172483</v>
          </cell>
          <cell r="F34">
            <v>109167</v>
          </cell>
          <cell r="G34">
            <v>89397</v>
          </cell>
          <cell r="H34">
            <v>97987</v>
          </cell>
          <cell r="I34">
            <v>95809</v>
          </cell>
        </row>
        <row r="36">
          <cell r="B36" t="str">
            <v>Арендная плата</v>
          </cell>
          <cell r="E36">
            <v>1413</v>
          </cell>
          <cell r="F36">
            <v>2303</v>
          </cell>
          <cell r="G36">
            <v>2442</v>
          </cell>
          <cell r="H36">
            <v>352</v>
          </cell>
          <cell r="I36">
            <v>378</v>
          </cell>
        </row>
        <row r="37">
          <cell r="B37" t="str">
            <v>Прочие другие затраты</v>
          </cell>
          <cell r="E37">
            <v>172483</v>
          </cell>
          <cell r="F37">
            <v>106864</v>
          </cell>
          <cell r="G37">
            <v>0</v>
          </cell>
        </row>
      </sheetData>
      <sheetData sheetId="8" refreshError="1"/>
      <sheetData sheetId="9"/>
      <sheetData sheetId="10">
        <row r="6">
          <cell r="G6">
            <v>239144.72473614709</v>
          </cell>
          <cell r="I6">
            <v>309384</v>
          </cell>
          <cell r="J6">
            <v>346422</v>
          </cell>
        </row>
        <row r="7">
          <cell r="G7">
            <v>0</v>
          </cell>
          <cell r="I7">
            <v>0</v>
          </cell>
          <cell r="J7">
            <v>0</v>
          </cell>
        </row>
        <row r="8">
          <cell r="G8">
            <v>62177.628431398247</v>
          </cell>
          <cell r="I8">
            <v>80440</v>
          </cell>
          <cell r="J8">
            <v>90070</v>
          </cell>
        </row>
        <row r="12">
          <cell r="G12">
            <v>44252.071019137344</v>
          </cell>
          <cell r="I12">
            <v>22502.093948853795</v>
          </cell>
          <cell r="J12">
            <v>33106.230953842591</v>
          </cell>
        </row>
        <row r="13">
          <cell r="G13">
            <v>15948.639747695339</v>
          </cell>
          <cell r="I13">
            <v>20720.610417936819</v>
          </cell>
          <cell r="J13">
            <v>30485.221311404017</v>
          </cell>
        </row>
        <row r="14">
          <cell r="G14">
            <v>63832.454239092178</v>
          </cell>
          <cell r="I14">
            <v>82952.65830668289</v>
          </cell>
          <cell r="J14">
            <v>122044.19154849899</v>
          </cell>
        </row>
        <row r="15">
          <cell r="G15">
            <v>30424.83499407514</v>
          </cell>
          <cell r="I15">
            <v>34352.637326526514</v>
          </cell>
          <cell r="J15">
            <v>50541.35618625443</v>
          </cell>
        </row>
        <row r="16">
          <cell r="G16">
            <v>0</v>
          </cell>
          <cell r="I16">
            <v>0</v>
          </cell>
          <cell r="J16">
            <v>0</v>
          </cell>
        </row>
        <row r="17">
          <cell r="G17">
            <v>296838.48317754001</v>
          </cell>
          <cell r="I17">
            <v>508219</v>
          </cell>
          <cell r="J17">
            <v>560120</v>
          </cell>
        </row>
        <row r="18">
          <cell r="G18">
            <v>0</v>
          </cell>
          <cell r="I18">
            <v>0</v>
          </cell>
          <cell r="J18">
            <v>0</v>
          </cell>
        </row>
        <row r="19">
          <cell r="G19">
            <v>197949.44555120365</v>
          </cell>
          <cell r="I19">
            <v>384822</v>
          </cell>
          <cell r="J19">
            <v>425520</v>
          </cell>
        </row>
        <row r="22">
          <cell r="G22">
            <v>0</v>
          </cell>
          <cell r="H22">
            <v>0</v>
          </cell>
          <cell r="I22">
            <v>0</v>
          </cell>
          <cell r="J22">
            <v>0</v>
          </cell>
        </row>
        <row r="23">
          <cell r="F23">
            <v>14270</v>
          </cell>
          <cell r="G23">
            <v>29354</v>
          </cell>
          <cell r="H23">
            <v>33300</v>
          </cell>
          <cell r="I23">
            <v>18995</v>
          </cell>
          <cell r="J23">
            <v>20420</v>
          </cell>
        </row>
        <row r="24">
          <cell r="G24">
            <v>0</v>
          </cell>
          <cell r="H24">
            <v>0</v>
          </cell>
          <cell r="I24">
            <v>0</v>
          </cell>
          <cell r="J24">
            <v>0</v>
          </cell>
        </row>
        <row r="25">
          <cell r="G25">
            <v>0</v>
          </cell>
          <cell r="H25">
            <v>0</v>
          </cell>
          <cell r="I25">
            <v>0</v>
          </cell>
          <cell r="J25">
            <v>0</v>
          </cell>
        </row>
        <row r="28">
          <cell r="B28" t="str">
            <v>налог на землю</v>
          </cell>
          <cell r="F28">
            <v>0</v>
          </cell>
          <cell r="G28">
            <v>9451</v>
          </cell>
          <cell r="H28">
            <v>11405</v>
          </cell>
          <cell r="I28">
            <v>9385</v>
          </cell>
          <cell r="J28">
            <v>12260</v>
          </cell>
        </row>
        <row r="29">
          <cell r="B29" t="str">
            <v>транспортный налог</v>
          </cell>
          <cell r="F29">
            <v>0</v>
          </cell>
          <cell r="G29">
            <v>0</v>
          </cell>
          <cell r="H29">
            <v>341</v>
          </cell>
          <cell r="I29">
            <v>439</v>
          </cell>
          <cell r="J29">
            <v>472</v>
          </cell>
        </row>
        <row r="30">
          <cell r="B30" t="str">
            <v>налог на имущество</v>
          </cell>
          <cell r="F30">
            <v>0</v>
          </cell>
          <cell r="G30">
            <v>0</v>
          </cell>
          <cell r="H30">
            <v>0</v>
          </cell>
          <cell r="I30">
            <v>9112</v>
          </cell>
          <cell r="J30">
            <v>16193</v>
          </cell>
        </row>
        <row r="31">
          <cell r="B31" t="str">
            <v>прочие налоги</v>
          </cell>
          <cell r="F31">
            <v>0</v>
          </cell>
          <cell r="G31">
            <v>1374</v>
          </cell>
          <cell r="H31">
            <v>0</v>
          </cell>
          <cell r="I31">
            <v>55</v>
          </cell>
          <cell r="J31">
            <v>59</v>
          </cell>
        </row>
        <row r="33">
          <cell r="G33">
            <v>70045.734150132135</v>
          </cell>
          <cell r="I33">
            <v>87683.91</v>
          </cell>
          <cell r="J33">
            <v>92559</v>
          </cell>
        </row>
        <row r="35">
          <cell r="B35" t="str">
            <v>арендная плата</v>
          </cell>
          <cell r="F35">
            <v>1413</v>
          </cell>
          <cell r="G35">
            <v>2303</v>
          </cell>
          <cell r="H35">
            <v>2442</v>
          </cell>
          <cell r="I35">
            <v>352</v>
          </cell>
          <cell r="J35">
            <v>378</v>
          </cell>
        </row>
        <row r="42">
          <cell r="I42">
            <v>123290.5</v>
          </cell>
          <cell r="J42">
            <v>140551.25</v>
          </cell>
        </row>
        <row r="43">
          <cell r="I43">
            <v>123290.5</v>
          </cell>
          <cell r="J43">
            <v>140551.25</v>
          </cell>
        </row>
        <row r="44">
          <cell r="I44">
            <v>123290.5</v>
          </cell>
          <cell r="J44">
            <v>140551.25</v>
          </cell>
        </row>
        <row r="45">
          <cell r="I45">
            <v>123290.5</v>
          </cell>
          <cell r="J45">
            <v>140551.25</v>
          </cell>
        </row>
        <row r="54">
          <cell r="F54">
            <v>3980</v>
          </cell>
          <cell r="G54">
            <v>4074.8700000000003</v>
          </cell>
          <cell r="H54">
            <v>4089</v>
          </cell>
          <cell r="I54">
            <v>4089</v>
          </cell>
          <cell r="J54">
            <v>4191</v>
          </cell>
        </row>
        <row r="59">
          <cell r="F59">
            <v>0</v>
          </cell>
          <cell r="G59">
            <v>0</v>
          </cell>
          <cell r="H59">
            <v>493162</v>
          </cell>
          <cell r="I59">
            <v>493162</v>
          </cell>
          <cell r="J59">
            <v>562205</v>
          </cell>
        </row>
        <row r="62">
          <cell r="G62">
            <v>124804.67</v>
          </cell>
          <cell r="I62">
            <v>117466.31230000001</v>
          </cell>
          <cell r="J62">
            <v>117466.31230000001</v>
          </cell>
        </row>
        <row r="64">
          <cell r="G64">
            <v>35756.42</v>
          </cell>
          <cell r="I64">
            <v>16465.900000000001</v>
          </cell>
          <cell r="J64">
            <v>16465.900000000001</v>
          </cell>
        </row>
        <row r="65">
          <cell r="G65">
            <v>12886.77</v>
          </cell>
          <cell r="I65">
            <v>15162.3</v>
          </cell>
          <cell r="J65">
            <v>15162.3</v>
          </cell>
        </row>
        <row r="66">
          <cell r="G66">
            <v>51577.7</v>
          </cell>
          <cell r="I66">
            <v>60700.581000000006</v>
          </cell>
          <cell r="J66">
            <v>60700.581000000006</v>
          </cell>
        </row>
        <row r="67">
          <cell r="G67">
            <v>24583.78</v>
          </cell>
          <cell r="I67">
            <v>25137.531300000002</v>
          </cell>
          <cell r="J67">
            <v>25137.531300000002</v>
          </cell>
        </row>
      </sheetData>
      <sheetData sheetId="11">
        <row r="9">
          <cell r="D9">
            <v>1935716</v>
          </cell>
          <cell r="E9">
            <v>93120</v>
          </cell>
          <cell r="I9">
            <v>55306</v>
          </cell>
        </row>
        <row r="10">
          <cell r="D10">
            <v>761929</v>
          </cell>
          <cell r="E10">
            <v>47925</v>
          </cell>
          <cell r="F10">
            <v>615</v>
          </cell>
          <cell r="I10">
            <v>21918</v>
          </cell>
        </row>
        <row r="11">
          <cell r="D11">
            <v>1446761</v>
          </cell>
          <cell r="E11">
            <v>0</v>
          </cell>
          <cell r="F11">
            <v>1875</v>
          </cell>
          <cell r="I11">
            <v>40338</v>
          </cell>
        </row>
        <row r="12">
          <cell r="D12">
            <v>1492068</v>
          </cell>
          <cell r="E12">
            <v>80150</v>
          </cell>
          <cell r="F12">
            <v>2387</v>
          </cell>
          <cell r="I12">
            <v>42713</v>
          </cell>
        </row>
        <row r="14">
          <cell r="D14">
            <v>498</v>
          </cell>
          <cell r="I14">
            <v>14</v>
          </cell>
        </row>
        <row r="16">
          <cell r="D16">
            <v>28998</v>
          </cell>
          <cell r="E16">
            <v>20500</v>
          </cell>
          <cell r="I16">
            <v>1095</v>
          </cell>
        </row>
        <row r="17">
          <cell r="D17">
            <v>6716</v>
          </cell>
          <cell r="I17">
            <v>187</v>
          </cell>
        </row>
        <row r="19">
          <cell r="D19">
            <v>1970415</v>
          </cell>
          <cell r="E19">
            <v>70349</v>
          </cell>
          <cell r="I19">
            <v>55956</v>
          </cell>
        </row>
        <row r="20">
          <cell r="D20">
            <v>1126947</v>
          </cell>
          <cell r="E20">
            <v>10122</v>
          </cell>
          <cell r="F20">
            <v>1026</v>
          </cell>
          <cell r="I20">
            <v>31569</v>
          </cell>
        </row>
        <row r="21">
          <cell r="D21">
            <v>489000</v>
          </cell>
          <cell r="E21">
            <v>12548</v>
          </cell>
          <cell r="I21">
            <v>13818</v>
          </cell>
        </row>
        <row r="22">
          <cell r="D22">
            <v>525324</v>
          </cell>
          <cell r="E22">
            <v>20417</v>
          </cell>
          <cell r="I22">
            <v>14941</v>
          </cell>
        </row>
      </sheetData>
      <sheetData sheetId="12">
        <row r="10">
          <cell r="F10">
            <v>185627</v>
          </cell>
          <cell r="G10">
            <v>178184</v>
          </cell>
          <cell r="H10">
            <v>188856</v>
          </cell>
          <cell r="I10">
            <v>333372</v>
          </cell>
        </row>
        <row r="13">
          <cell r="F13">
            <v>156722</v>
          </cell>
          <cell r="G13">
            <v>126162</v>
          </cell>
          <cell r="H13">
            <v>126162</v>
          </cell>
          <cell r="I13">
            <v>277856</v>
          </cell>
        </row>
      </sheetData>
      <sheetData sheetId="13"/>
      <sheetData sheetId="14">
        <row r="10">
          <cell r="E10">
            <v>16540</v>
          </cell>
          <cell r="F10">
            <v>7466</v>
          </cell>
          <cell r="I10">
            <v>55516</v>
          </cell>
        </row>
        <row r="13">
          <cell r="E13">
            <v>16540</v>
          </cell>
          <cell r="F13">
            <v>2139.0019437573928</v>
          </cell>
          <cell r="I13">
            <v>7781.9835023458054</v>
          </cell>
        </row>
        <row r="14">
          <cell r="F14">
            <v>770.90564655953983</v>
          </cell>
          <cell r="I14">
            <v>7165.8863747270279</v>
          </cell>
        </row>
        <row r="15">
          <cell r="F15">
            <v>3085.4543199385089</v>
          </cell>
          <cell r="I15">
            <v>28687.828780984048</v>
          </cell>
        </row>
        <row r="16">
          <cell r="F16">
            <v>1470.6380897445583</v>
          </cell>
          <cell r="I16">
            <v>11880.301341943124</v>
          </cell>
        </row>
        <row r="20">
          <cell r="E20">
            <v>30000</v>
          </cell>
          <cell r="F20">
            <v>33258</v>
          </cell>
          <cell r="G20">
            <v>28724</v>
          </cell>
          <cell r="H20">
            <v>42153</v>
          </cell>
          <cell r="I20">
            <v>45314</v>
          </cell>
        </row>
        <row r="21">
          <cell r="I21">
            <v>4000</v>
          </cell>
        </row>
        <row r="28">
          <cell r="B28" t="str">
            <v>Другие прочие платежи из прибыли</v>
          </cell>
          <cell r="E28">
            <v>0</v>
          </cell>
        </row>
        <row r="29">
          <cell r="B29" t="str">
            <v>Резерв по сомнительным долгам</v>
          </cell>
        </row>
        <row r="32">
          <cell r="E32">
            <v>46666.666666666664</v>
          </cell>
          <cell r="F32">
            <v>49570.833333333336</v>
          </cell>
          <cell r="G32">
            <v>43541.666666666664</v>
          </cell>
          <cell r="H32">
            <v>55462.5</v>
          </cell>
          <cell r="I32">
            <v>59625.000000000007</v>
          </cell>
        </row>
        <row r="35">
          <cell r="E35">
            <v>11200</v>
          </cell>
          <cell r="F35">
            <v>11897</v>
          </cell>
          <cell r="G35">
            <v>10450</v>
          </cell>
          <cell r="H35">
            <v>13311</v>
          </cell>
          <cell r="I35">
            <v>14310.000000000002</v>
          </cell>
        </row>
        <row r="36">
          <cell r="F36">
            <v>3408.4792559445091</v>
          </cell>
          <cell r="H36">
            <v>1865.8761870402227</v>
          </cell>
          <cell r="I36">
            <v>2005.9115195361421</v>
          </cell>
        </row>
        <row r="37">
          <cell r="F37">
            <v>1228.4308166513322</v>
          </cell>
          <cell r="H37">
            <v>1718.1553702354543</v>
          </cell>
          <cell r="I37">
            <v>1847.1041505573849</v>
          </cell>
        </row>
        <row r="38">
          <cell r="F38">
            <v>4916.6421168374554</v>
          </cell>
          <cell r="H38">
            <v>6878.4438522890459</v>
          </cell>
          <cell r="I38">
            <v>7394.6759466799067</v>
          </cell>
        </row>
        <row r="39">
          <cell r="F39">
            <v>2343.447810566704</v>
          </cell>
          <cell r="H39">
            <v>2848.5245904352782</v>
          </cell>
          <cell r="I39">
            <v>3062.308383226567</v>
          </cell>
        </row>
        <row r="40">
          <cell r="E40">
            <v>17400</v>
          </cell>
          <cell r="F40">
            <v>9112</v>
          </cell>
          <cell r="G40">
            <v>16290</v>
          </cell>
        </row>
        <row r="41">
          <cell r="F41">
            <v>2610.5793880950127</v>
          </cell>
        </row>
        <row r="42">
          <cell r="F42">
            <v>940.86421798158676</v>
          </cell>
        </row>
        <row r="43">
          <cell r="F43">
            <v>3765.6924408357477</v>
          </cell>
        </row>
        <row r="44">
          <cell r="F44">
            <v>1794.8639530876528</v>
          </cell>
        </row>
        <row r="48">
          <cell r="B48" t="str">
            <v>Сбор на содержание милиции</v>
          </cell>
        </row>
        <row r="54">
          <cell r="F54">
            <v>17686.446155099806</v>
          </cell>
          <cell r="H54">
            <v>7774.6943759296009</v>
          </cell>
          <cell r="I54">
            <v>16700.51002358742</v>
          </cell>
        </row>
        <row r="55">
          <cell r="F55">
            <v>6374.2724724162963</v>
          </cell>
          <cell r="H55">
            <v>7159.1743261016627</v>
          </cell>
          <cell r="I55">
            <v>15378.336023578395</v>
          </cell>
        </row>
        <row r="56">
          <cell r="F56">
            <v>25512.235672751671</v>
          </cell>
          <cell r="H56">
            <v>28660.957841135874</v>
          </cell>
          <cell r="I56">
            <v>61565.457182910141</v>
          </cell>
        </row>
        <row r="57">
          <cell r="F57">
            <v>12160.045699732229</v>
          </cell>
          <cell r="H57">
            <v>11869.173456832867</v>
          </cell>
          <cell r="I57">
            <v>25495.696769924052</v>
          </cell>
        </row>
      </sheetData>
      <sheetData sheetId="15"/>
      <sheetData sheetId="16"/>
      <sheetData sheetId="17">
        <row r="4">
          <cell r="K4" t="str">
            <v>БП №1</v>
          </cell>
          <cell r="Q4" t="str">
            <v>БП №2</v>
          </cell>
          <cell r="W4" t="str">
            <v>БП №3</v>
          </cell>
          <cell r="AC4" t="str">
            <v>БП №4</v>
          </cell>
        </row>
      </sheetData>
      <sheetData sheetId="18">
        <row r="20">
          <cell r="F20">
            <v>180</v>
          </cell>
          <cell r="G20">
            <v>523</v>
          </cell>
        </row>
        <row r="21">
          <cell r="F21">
            <v>160</v>
          </cell>
          <cell r="G21">
            <v>665</v>
          </cell>
        </row>
        <row r="22">
          <cell r="F22">
            <v>130</v>
          </cell>
          <cell r="G22">
            <v>1370</v>
          </cell>
        </row>
        <row r="23">
          <cell r="F23">
            <v>190</v>
          </cell>
          <cell r="G23">
            <v>392</v>
          </cell>
        </row>
        <row r="24">
          <cell r="F24">
            <v>160</v>
          </cell>
          <cell r="G24">
            <v>351</v>
          </cell>
        </row>
        <row r="28">
          <cell r="F28">
            <v>170</v>
          </cell>
          <cell r="G28">
            <v>456</v>
          </cell>
        </row>
        <row r="29">
          <cell r="F29">
            <v>140</v>
          </cell>
          <cell r="G29">
            <v>91</v>
          </cell>
        </row>
        <row r="30">
          <cell r="F30">
            <v>120</v>
          </cell>
          <cell r="G30">
            <v>1852</v>
          </cell>
        </row>
        <row r="31">
          <cell r="F31">
            <v>180</v>
          </cell>
          <cell r="G31">
            <v>26</v>
          </cell>
        </row>
        <row r="32">
          <cell r="F32">
            <v>150</v>
          </cell>
          <cell r="G32">
            <v>140</v>
          </cell>
        </row>
        <row r="33">
          <cell r="F33">
            <v>160</v>
          </cell>
          <cell r="G33">
            <v>13217</v>
          </cell>
        </row>
        <row r="34">
          <cell r="F34">
            <v>140</v>
          </cell>
          <cell r="G34">
            <v>4203</v>
          </cell>
        </row>
        <row r="35">
          <cell r="F35">
            <v>110</v>
          </cell>
          <cell r="G35">
            <v>2</v>
          </cell>
        </row>
        <row r="37">
          <cell r="F37">
            <v>350</v>
          </cell>
          <cell r="G37">
            <v>712</v>
          </cell>
        </row>
        <row r="40">
          <cell r="F40">
            <v>260</v>
          </cell>
          <cell r="G40">
            <v>8963</v>
          </cell>
        </row>
        <row r="41">
          <cell r="F41">
            <v>220</v>
          </cell>
          <cell r="G41">
            <v>347</v>
          </cell>
        </row>
        <row r="43">
          <cell r="F43">
            <v>270</v>
          </cell>
          <cell r="G43">
            <v>396.4</v>
          </cell>
        </row>
      </sheetData>
      <sheetData sheetId="19"/>
      <sheetData sheetId="20">
        <row r="24">
          <cell r="J24">
            <v>9112</v>
          </cell>
          <cell r="K24">
            <v>16193</v>
          </cell>
        </row>
        <row r="25">
          <cell r="J25">
            <v>1277</v>
          </cell>
          <cell r="K25">
            <v>2270</v>
          </cell>
        </row>
        <row r="26">
          <cell r="J26">
            <v>1176</v>
          </cell>
          <cell r="K26">
            <v>2090</v>
          </cell>
        </row>
        <row r="27">
          <cell r="J27">
            <v>4709</v>
          </cell>
          <cell r="K27">
            <v>8368</v>
          </cell>
        </row>
        <row r="28">
          <cell r="J28">
            <v>1950</v>
          </cell>
          <cell r="K28">
            <v>3465</v>
          </cell>
        </row>
      </sheetData>
      <sheetData sheetId="2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Заголовок"/>
      <sheetName val="23"/>
      <sheetName val="Инструкция"/>
      <sheetName val="Справочники"/>
      <sheetName val="Производственная"/>
      <sheetName val="Инвестиционная"/>
      <sheetName val="Комментарии"/>
      <sheetName val="Проверка"/>
      <sheetName val="инструкция2"/>
      <sheetName val="TEHSHEET"/>
      <sheetName val="et_union"/>
      <sheetName val="REESTR"/>
    </sheetNames>
    <sheetDataSet>
      <sheetData sheetId="0"/>
      <sheetData sheetId="1"/>
      <sheetData sheetId="2"/>
      <sheetData sheetId="3">
        <row r="10">
          <cell r="F10" t="str">
            <v>Петропавловск-Камчатский городской округ</v>
          </cell>
          <cell r="H10" t="str">
            <v>30701000</v>
          </cell>
        </row>
        <row r="13">
          <cell r="F13" t="str">
            <v>МУП "Петропавловский водоканал"</v>
          </cell>
          <cell r="G13" t="str">
            <v>4101119472</v>
          </cell>
          <cell r="H13" t="str">
            <v>410101001</v>
          </cell>
        </row>
        <row r="15">
          <cell r="E15" t="str">
            <v>Водозабор, водоочистка, транспортировка и распределение воды</v>
          </cell>
        </row>
      </sheetData>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Заголовок"/>
      <sheetName val="23"/>
      <sheetName val="Инструкция"/>
      <sheetName val="Справочники"/>
      <sheetName val="Производственная"/>
      <sheetName val="Инвестиционная"/>
      <sheetName val="Комментарии"/>
      <sheetName val="Проверка"/>
      <sheetName val="инструкция2"/>
      <sheetName val="TEHSHEET"/>
      <sheetName val="et_union"/>
      <sheetName val="REESTR"/>
    </sheetNames>
    <sheetDataSet>
      <sheetData sheetId="0"/>
      <sheetData sheetId="1"/>
      <sheetData sheetId="2"/>
      <sheetData sheetId="3">
        <row r="10">
          <cell r="F10" t="str">
            <v>Петропавловск-Камчатский городской округ</v>
          </cell>
          <cell r="H10" t="str">
            <v>30701000</v>
          </cell>
        </row>
        <row r="13">
          <cell r="F13" t="str">
            <v>МУП "Петропавловский водоканал"</v>
          </cell>
          <cell r="G13" t="str">
            <v>4101119472</v>
          </cell>
          <cell r="H13" t="str">
            <v>410101001</v>
          </cell>
        </row>
        <row r="15">
          <cell r="E15" t="str">
            <v>Водозабор, водоочистка, транспортировка и распределение воды</v>
          </cell>
        </row>
      </sheetData>
      <sheetData sheetId="4"/>
      <sheetData sheetId="5"/>
      <sheetData sheetId="6"/>
      <sheetData sheetId="7"/>
      <sheetData sheetId="8"/>
      <sheetData sheetId="9"/>
      <sheetData sheetId="10"/>
      <sheetData sheetId="1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modProv"/>
      <sheetName val="modList01"/>
      <sheetName val="Инструкция"/>
      <sheetName val="Лог обновления"/>
      <sheetName val="Титульный"/>
      <sheetName val="Справочники"/>
      <sheetName val="P2.1 У.Е. 2022"/>
      <sheetName val="P2.2 У.Е. 2022"/>
      <sheetName val="4 баланс ээ"/>
      <sheetName val="5 баланс мощности"/>
      <sheetName val="Расчет ВН1"/>
      <sheetName val="НВВ РСК 2022 (I пол)"/>
      <sheetName val="НВВ РСК 2022 (II пол)"/>
      <sheetName val="НВВ РСК 2022"/>
      <sheetName val="НВВ РСК последующие года"/>
      <sheetName val="Расчет тарифов (население)"/>
      <sheetName val="Расчет котловых тарифов"/>
      <sheetName val="Расчет расх. по RAB"/>
      <sheetName val="Расчет НВВ по RAB"/>
      <sheetName val="et_union_ver1"/>
      <sheetName val="et_union_ver2"/>
      <sheetName val="Расчет НВВ"/>
      <sheetName val="Расчет НВВ РСК - индексация"/>
      <sheetName val="Индивидуальные тарифы"/>
      <sheetName val="Комментарии"/>
      <sheetName val="Проверка"/>
      <sheetName val="modHyp"/>
      <sheetName val="et_union_hor"/>
      <sheetName val="TEHSHEET"/>
      <sheetName val="AllSheetsInThisWorkbook"/>
      <sheetName val="REESTR_ORG"/>
      <sheetName val="modInstruction"/>
      <sheetName val="modfrmCheckUpdates"/>
      <sheetName val="modHTTP"/>
      <sheetName val="modUpdTemplMain"/>
      <sheetName val="modThisWorkbook"/>
      <sheetName val="modfrmReestr"/>
      <sheetName val="modReestr"/>
      <sheetName val="modList00"/>
      <sheetName val="modList08"/>
      <sheetName val="modList10"/>
      <sheetName val="modList11"/>
      <sheetName val="modList16"/>
    </sheetNames>
    <sheetDataSet>
      <sheetData sheetId="0" refreshError="1"/>
      <sheetData sheetId="1" refreshError="1"/>
      <sheetData sheetId="2" refreshError="1"/>
      <sheetData sheetId="3" refreshError="1"/>
      <sheetData sheetId="4">
        <row r="9">
          <cell r="F9">
            <v>2022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Лист1"/>
      <sheetName val="Лист 3"/>
      <sheetName val="Лист4"/>
      <sheetName val="Диаграмма2"/>
      <sheetName val="Диаграмма1"/>
    </sheetNames>
    <sheetDataSet>
      <sheetData sheetId="0" refreshError="1"/>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modListProv"/>
      <sheetName val="Инструкция"/>
      <sheetName val="Лог обновления"/>
      <sheetName val="Титульный"/>
      <sheetName val="Справочник"/>
      <sheetName val="сбыт"/>
      <sheetName val="Индексы 2019"/>
      <sheetName val="Ген. не уч. ОРЭМ"/>
      <sheetName val="ЭСО"/>
      <sheetName val="топливо"/>
      <sheetName val="сети"/>
      <sheetName val="Баланс ээ"/>
      <sheetName val="Баланс мощности"/>
      <sheetName val="Свод"/>
      <sheetName val="Свод1"/>
      <sheetName val="Лист1"/>
      <sheetName val="Титул"/>
      <sheetName val="Прил 1"/>
      <sheetName val="Прил 2"/>
      <sheetName val="Прил 3"/>
      <sheetName val="Комментарии"/>
      <sheetName val="Проверка"/>
      <sheetName val="TEHSHEET"/>
      <sheetName val="modfrmCheckUpdates"/>
      <sheetName val="AllSheetsInThisWorkbook"/>
      <sheetName val="modList00"/>
      <sheetName val="REESTR_ORG"/>
      <sheetName val="REESTR_MO"/>
      <sheetName val="modfrmReestr"/>
      <sheetName val="modReestr"/>
      <sheetName val="modHyp"/>
      <sheetName val="modUpdTemplMain"/>
      <sheetName val="modListComs"/>
      <sheetName val="Индексы 2016"/>
      <sheetName val="PREDEL.ELEC"/>
    </sheetNames>
    <sheetDataSet>
      <sheetData sheetId="0"/>
      <sheetData sheetId="1"/>
      <sheetData sheetId="2"/>
      <sheetData sheetId="3">
        <row r="11">
          <cell r="F11" t="str">
            <v>II</v>
          </cell>
        </row>
      </sheetData>
      <sheetData sheetId="4"/>
      <sheetData sheetId="5"/>
      <sheetData sheetId="6"/>
      <sheetData sheetId="7">
        <row r="13">
          <cell r="F13">
            <v>0</v>
          </cell>
        </row>
      </sheetData>
      <sheetData sheetId="8"/>
      <sheetData sheetId="9"/>
      <sheetData sheetId="10">
        <row r="8">
          <cell r="G8" t="str">
            <v>-</v>
          </cell>
        </row>
      </sheetData>
      <sheetData sheetId="11">
        <row r="12">
          <cell r="H12">
            <v>102.32100000000008</v>
          </cell>
        </row>
      </sheetData>
      <sheetData sheetId="12">
        <row r="12">
          <cell r="G12">
            <v>0</v>
          </cell>
        </row>
      </sheetData>
      <sheetData sheetId="13">
        <row r="7">
          <cell r="D7" t="str">
            <v>-</v>
          </cell>
        </row>
      </sheetData>
      <sheetData sheetId="14"/>
      <sheetData sheetId="15"/>
      <sheetData sheetId="16"/>
      <sheetData sheetId="17"/>
      <sheetData sheetId="18"/>
      <sheetData sheetId="19"/>
      <sheetData sheetId="20"/>
      <sheetData sheetId="21"/>
      <sheetData sheetId="22">
        <row r="2">
          <cell r="H2" t="str">
            <v>I</v>
          </cell>
        </row>
        <row r="3">
          <cell r="H3" t="str">
            <v>II</v>
          </cell>
        </row>
      </sheetData>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Инструкция"/>
      <sheetName val="modInstruction"/>
      <sheetName val="Лог обновления"/>
      <sheetName val="Контакты"/>
      <sheetName val="modInfo"/>
      <sheetName val="TECHSHEET"/>
      <sheetName val="tech"/>
      <sheetName val="Объекты"/>
      <sheetName val="ВС.Объекты"/>
      <sheetName val="ВО.Объекты"/>
      <sheetName val="Свод"/>
      <sheetName val="Результаты загрузки"/>
      <sheetName val="Комментарии"/>
      <sheetName val="Проверка"/>
      <sheetName val="modTemplateMode"/>
      <sheetName val="modfrmReportMode"/>
      <sheetName val="modGetGeoBase"/>
      <sheetName val="REESTR_FUEL"/>
      <sheetName val="REESTR_MO"/>
      <sheetName val="REESTR_LOCATION"/>
      <sheetName val="REESTR_STREET"/>
      <sheetName val="REESTR_ORG"/>
      <sheetName val="modOBJECTS"/>
      <sheetName val="PLAN1X_LIST_ORG_TOTAL"/>
      <sheetName val="modVLDProv"/>
      <sheetName val="modVLDCommonProv"/>
      <sheetName val="modVLDProvGeneralProc"/>
      <sheetName val="modLoad_Svod"/>
      <sheetName val="modOpen"/>
      <sheetName val="modfrmRegion"/>
      <sheetName val="modfrmReestr"/>
      <sheetName val="modDataRegion"/>
      <sheetName val="modCommandButton"/>
      <sheetName val="modDATA_RST_SRC"/>
      <sheetName val="modUpdTemplMain"/>
      <sheetName val="modfrmCheckUpdates"/>
      <sheetName val="modCommonProcedures"/>
      <sheetName val="modUpdateToActualVersion"/>
      <sheetName val="modIHLCommandBar"/>
      <sheetName val="modfrmDateChoose"/>
      <sheetName val="modHLIcons"/>
      <sheetName val="modfrmCheckInIsInProgress"/>
      <sheetName val="modfrmFUELEditor"/>
    </sheetNames>
    <sheetDataSet>
      <sheetData sheetId="0" refreshError="1"/>
      <sheetData sheetId="1" refreshError="1"/>
      <sheetData sheetId="2" refreshError="1"/>
      <sheetData sheetId="3" refreshError="1"/>
      <sheetData sheetId="4" refreshError="1"/>
      <sheetData sheetId="5" refreshError="1">
        <row r="61">
          <cell r="E61" t="str">
            <v>договор</v>
          </cell>
        </row>
        <row r="62">
          <cell r="E62" t="str">
            <v>свидетельство</v>
          </cell>
        </row>
        <row r="63">
          <cell r="E63" t="str">
            <v>соглашение</v>
          </cell>
        </row>
        <row r="64">
          <cell r="E64" t="str">
            <v>иное</v>
          </cell>
        </row>
        <row r="68">
          <cell r="E68" t="str">
            <v>аренда</v>
          </cell>
        </row>
        <row r="69">
          <cell r="E69" t="str">
            <v>безвозмездное пользование</v>
          </cell>
        </row>
        <row r="70">
          <cell r="E70" t="str">
            <v>концессионное соглашение</v>
          </cell>
        </row>
        <row r="71">
          <cell r="E71" t="str">
            <v>оперативное управление</v>
          </cell>
        </row>
        <row r="72">
          <cell r="E72" t="str">
            <v>собственность</v>
          </cell>
        </row>
        <row r="73">
          <cell r="E73" t="str">
            <v>хозяйственное ведение</v>
          </cell>
        </row>
        <row r="74">
          <cell r="E74" t="str">
            <v>иное</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Заголовок"/>
      <sheetName val="Содержание"/>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СЦТ"/>
    </sheetNames>
    <sheetDataSet>
      <sheetData sheetId="0">
        <row r="1">
          <cell r="G1" t="str">
            <v>Титульный лист</v>
          </cell>
        </row>
      </sheetData>
      <sheetData sheetId="1"/>
      <sheetData sheetId="2">
        <row r="1">
          <cell r="E1" t="str">
            <v>Таблица № П1.1.1</v>
          </cell>
        </row>
      </sheetData>
      <sheetData sheetId="3">
        <row r="1">
          <cell r="E1" t="str">
            <v>Таблица № П1.1.2</v>
          </cell>
        </row>
      </sheetData>
      <sheetData sheetId="4">
        <row r="1">
          <cell r="D1" t="str">
            <v>Таблица № П1.2.1</v>
          </cell>
        </row>
      </sheetData>
      <sheetData sheetId="5">
        <row r="1">
          <cell r="D1" t="str">
            <v>Таблица № П1.2.2</v>
          </cell>
        </row>
      </sheetData>
      <sheetData sheetId="6">
        <row r="1">
          <cell r="N1" t="str">
            <v>Таблица № П1.3.</v>
          </cell>
        </row>
      </sheetData>
      <sheetData sheetId="7"/>
      <sheetData sheetId="8">
        <row r="8">
          <cell r="C8">
            <v>0</v>
          </cell>
        </row>
      </sheetData>
      <sheetData sheetId="9">
        <row r="1">
          <cell r="U1" t="str">
            <v>Таблица № П1.6.</v>
          </cell>
        </row>
      </sheetData>
      <sheetData sheetId="10">
        <row r="1">
          <cell r="S1" t="str">
            <v>Таблица № П1.7.</v>
          </cell>
        </row>
      </sheetData>
      <sheetData sheetId="11">
        <row r="1">
          <cell r="J1" t="str">
            <v>Таблица № П1.8.</v>
          </cell>
        </row>
      </sheetData>
      <sheetData sheetId="12">
        <row r="1">
          <cell r="P1" t="str">
            <v>Таблица № П1.9.</v>
          </cell>
        </row>
      </sheetData>
      <sheetData sheetId="13">
        <row r="1">
          <cell r="S1" t="str">
            <v>Таблица № П1.10</v>
          </cell>
        </row>
      </sheetData>
      <sheetData sheetId="14">
        <row r="1">
          <cell r="Q1" t="str">
            <v>Таблица № П1.11.</v>
          </cell>
        </row>
      </sheetData>
      <sheetData sheetId="15">
        <row r="1">
          <cell r="J1" t="str">
            <v>Таблица № П1.12.</v>
          </cell>
        </row>
      </sheetData>
      <sheetData sheetId="16">
        <row r="1">
          <cell r="E1" t="str">
            <v>Таблица № П1.13</v>
          </cell>
        </row>
      </sheetData>
      <sheetData sheetId="17">
        <row r="1">
          <cell r="E1" t="str">
            <v>Таблица № П1.14.</v>
          </cell>
        </row>
      </sheetData>
      <sheetData sheetId="18">
        <row r="1">
          <cell r="P1" t="str">
            <v>Таблица № П1.15.</v>
          </cell>
        </row>
      </sheetData>
      <sheetData sheetId="19">
        <row r="1">
          <cell r="M1" t="str">
            <v>Таблица № П1.16.</v>
          </cell>
        </row>
      </sheetData>
      <sheetData sheetId="20">
        <row r="1">
          <cell r="L1" t="str">
            <v>Таблица № П1.17.</v>
          </cell>
        </row>
      </sheetData>
      <sheetData sheetId="21">
        <row r="1">
          <cell r="I1" t="str">
            <v>Таблица П1.17.1</v>
          </cell>
        </row>
      </sheetData>
      <sheetData sheetId="22">
        <row r="1">
          <cell r="D1" t="str">
            <v>Таблица № П1.18.</v>
          </cell>
        </row>
      </sheetData>
      <sheetData sheetId="23">
        <row r="1">
          <cell r="H1" t="str">
            <v>Таблица № П1.18.1.</v>
          </cell>
        </row>
      </sheetData>
      <sheetData sheetId="24">
        <row r="1">
          <cell r="F1" t="str">
            <v>Таблица № П1.18.2.</v>
          </cell>
        </row>
      </sheetData>
      <sheetData sheetId="25">
        <row r="1">
          <cell r="D1" t="str">
            <v>Таблица № П1.19</v>
          </cell>
        </row>
      </sheetData>
      <sheetData sheetId="26">
        <row r="1">
          <cell r="H1" t="str">
            <v>Таблица № П1.19.1-1</v>
          </cell>
        </row>
      </sheetData>
      <sheetData sheetId="27">
        <row r="1">
          <cell r="H1" t="str">
            <v>Таблица № П1.19.1-2</v>
          </cell>
        </row>
      </sheetData>
      <sheetData sheetId="28">
        <row r="1">
          <cell r="L1" t="str">
            <v>Таблица № П1.19.2.</v>
          </cell>
        </row>
      </sheetData>
      <sheetData sheetId="29">
        <row r="1">
          <cell r="L1" t="str">
            <v>Таблица № П1.20.</v>
          </cell>
        </row>
      </sheetData>
      <sheetData sheetId="30">
        <row r="1">
          <cell r="G1" t="str">
            <v>Таблица № П1.20.1-4</v>
          </cell>
        </row>
      </sheetData>
      <sheetData sheetId="31">
        <row r="1">
          <cell r="D1" t="str">
            <v xml:space="preserve">Таблица № П1.21 </v>
          </cell>
        </row>
      </sheetData>
      <sheetData sheetId="32">
        <row r="1">
          <cell r="H1" t="str">
            <v>Таблица № П1.21.1-1</v>
          </cell>
        </row>
      </sheetData>
      <sheetData sheetId="33">
        <row r="1">
          <cell r="H1" t="str">
            <v>Таблица № П1.21.2-1</v>
          </cell>
        </row>
      </sheetData>
      <sheetData sheetId="34">
        <row r="1">
          <cell r="H1" t="str">
            <v>Таблица № П1.21.2-2</v>
          </cell>
        </row>
      </sheetData>
      <sheetData sheetId="35">
        <row r="1">
          <cell r="F1" t="str">
            <v>Таблица № П1.21.1-2</v>
          </cell>
        </row>
      </sheetData>
      <sheetData sheetId="36">
        <row r="1">
          <cell r="H1" t="str">
            <v>Таблица № П1.21.4</v>
          </cell>
        </row>
      </sheetData>
      <sheetData sheetId="37">
        <row r="1">
          <cell r="K1" t="str">
            <v>Таблица № П1.22.</v>
          </cell>
        </row>
      </sheetData>
      <sheetData sheetId="38">
        <row r="1">
          <cell r="E1" t="str">
            <v>Таблица № П1.23</v>
          </cell>
        </row>
      </sheetData>
      <sheetData sheetId="39">
        <row r="1">
          <cell r="E1" t="str">
            <v>Таблица № П1.24.</v>
          </cell>
        </row>
      </sheetData>
      <sheetData sheetId="40">
        <row r="1">
          <cell r="I1" t="str">
            <v>Таблица №П1.24.1</v>
          </cell>
        </row>
      </sheetData>
      <sheetData sheetId="41">
        <row r="1">
          <cell r="E1" t="str">
            <v>Таблица № П1.25</v>
          </cell>
        </row>
      </sheetData>
      <sheetData sheetId="42">
        <row r="1">
          <cell r="H1" t="str">
            <v>Таблица №П1.25.1.</v>
          </cell>
        </row>
      </sheetData>
      <sheetData sheetId="43">
        <row r="1">
          <cell r="E1" t="str">
            <v>Таблица № П1.26.</v>
          </cell>
        </row>
      </sheetData>
      <sheetData sheetId="44">
        <row r="1">
          <cell r="AU1" t="str">
            <v>Таблица № П1.27.</v>
          </cell>
        </row>
      </sheetData>
      <sheetData sheetId="45">
        <row r="1">
          <cell r="J1" t="str">
            <v>Таблица № П1.28.</v>
          </cell>
        </row>
      </sheetData>
      <sheetData sheetId="46">
        <row r="1">
          <cell r="I1" t="str">
            <v>Таблица № П1.28.1</v>
          </cell>
        </row>
      </sheetData>
      <sheetData sheetId="47">
        <row r="1">
          <cell r="J1" t="str">
            <v>Таблица № П1.28.2.</v>
          </cell>
        </row>
      </sheetData>
      <sheetData sheetId="48">
        <row r="1">
          <cell r="S1" t="str">
            <v>Таблица №П1.28.3</v>
          </cell>
        </row>
      </sheetData>
      <sheetData sheetId="49">
        <row r="1">
          <cell r="X1" t="str">
            <v>Таблица № П1.29.</v>
          </cell>
        </row>
        <row r="7">
          <cell r="A7">
            <v>1</v>
          </cell>
          <cell r="B7">
            <v>2</v>
          </cell>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row>
        <row r="9">
          <cell r="A9" t="str">
            <v>1.</v>
          </cell>
          <cell r="B9" t="str">
            <v>Базовые потребители</v>
          </cell>
        </row>
        <row r="13">
          <cell r="B13" t="str">
            <v>Одноставочный тариф</v>
          </cell>
          <cell r="C13">
            <v>0</v>
          </cell>
          <cell r="D13" t="str">
            <v>1СТ</v>
          </cell>
          <cell r="E13" t="str">
            <v>РУБ.ТКВТЧ</v>
          </cell>
          <cell r="F13" t="str">
            <v>руб./тыс.кВтч.</v>
          </cell>
          <cell r="G13" t="e">
            <v>#NAME?</v>
          </cell>
          <cell r="H13" t="e">
            <v>#DIV/0!</v>
          </cell>
          <cell r="I13" t="e">
            <v>#NAME?</v>
          </cell>
          <cell r="J13" t="e">
            <v>#NAME?</v>
          </cell>
          <cell r="K13" t="e">
            <v>#NAME?</v>
          </cell>
          <cell r="L13" t="e">
            <v>#NAME?</v>
          </cell>
          <cell r="M13" t="e">
            <v>#NAME?</v>
          </cell>
          <cell r="N13" t="e">
            <v>#NAME?</v>
          </cell>
          <cell r="O13" t="e">
            <v>#NAME?</v>
          </cell>
          <cell r="P13" t="e">
            <v>#NAME?</v>
          </cell>
          <cell r="Q13" t="e">
            <v>#NAME?</v>
          </cell>
          <cell r="R13" t="e">
            <v>#NAME?</v>
          </cell>
          <cell r="S13" t="e">
            <v>#NAME?</v>
          </cell>
          <cell r="T13" t="e">
            <v>#NAME?</v>
          </cell>
        </row>
        <row r="14">
          <cell r="B14" t="str">
            <v>Двухставочный тариф</v>
          </cell>
          <cell r="C14">
            <v>0</v>
          </cell>
        </row>
        <row r="15">
          <cell r="B15" t="str">
            <v>Плата за мощность</v>
          </cell>
          <cell r="C15">
            <v>0</v>
          </cell>
          <cell r="D15" t="str">
            <v>2СТ.М</v>
          </cell>
          <cell r="E15" t="str">
            <v>РУБ.МВТ.МЕС</v>
          </cell>
          <cell r="F15" t="str">
            <v>руб/МВт.мес.</v>
          </cell>
          <cell r="G15" t="e">
            <v>#NAME?</v>
          </cell>
          <cell r="I15" t="e">
            <v>#NAME?</v>
          </cell>
          <cell r="J15" t="e">
            <v>#NAME?</v>
          </cell>
          <cell r="K15" t="e">
            <v>#NAME?</v>
          </cell>
          <cell r="L15" t="e">
            <v>#NAME?</v>
          </cell>
          <cell r="M15" t="str">
            <v>x</v>
          </cell>
          <cell r="N15" t="str">
            <v>x</v>
          </cell>
          <cell r="O15" t="str">
            <v>x</v>
          </cell>
          <cell r="P15" t="str">
            <v>x</v>
          </cell>
          <cell r="Q15" t="str">
            <v>x</v>
          </cell>
          <cell r="R15" t="str">
            <v>x</v>
          </cell>
          <cell r="S15" t="str">
            <v>x</v>
          </cell>
          <cell r="T15" t="str">
            <v>x</v>
          </cell>
          <cell r="U15" t="str">
            <v>x</v>
          </cell>
          <cell r="V15" t="str">
            <v>x</v>
          </cell>
          <cell r="W15" t="str">
            <v>x</v>
          </cell>
          <cell r="X15" t="str">
            <v>x</v>
          </cell>
        </row>
        <row r="16">
          <cell r="B16" t="str">
            <v>Плата за энергию</v>
          </cell>
          <cell r="C16">
            <v>0</v>
          </cell>
          <cell r="D16" t="str">
            <v>2СТ.Э</v>
          </cell>
          <cell r="E16" t="str">
            <v>РУБ.ТКВТЧ</v>
          </cell>
          <cell r="F16" t="str">
            <v>руб./тыс.кВтч.</v>
          </cell>
          <cell r="G16" t="e">
            <v>#NAME?</v>
          </cell>
          <cell r="H16" t="e">
            <v>#DIV/0!</v>
          </cell>
          <cell r="I16" t="e">
            <v>#NAME?</v>
          </cell>
          <cell r="J16" t="e">
            <v>#NAME?</v>
          </cell>
          <cell r="K16" t="e">
            <v>#NAME?</v>
          </cell>
          <cell r="L16" t="e">
            <v>#NAME?</v>
          </cell>
          <cell r="M16" t="str">
            <v>x</v>
          </cell>
          <cell r="N16" t="str">
            <v>x</v>
          </cell>
          <cell r="O16" t="str">
            <v>x</v>
          </cell>
          <cell r="P16" t="str">
            <v>x</v>
          </cell>
          <cell r="Q16" t="str">
            <v>x</v>
          </cell>
          <cell r="R16" t="str">
            <v>x</v>
          </cell>
          <cell r="S16" t="str">
            <v>x</v>
          </cell>
          <cell r="T16" t="str">
            <v>x</v>
          </cell>
          <cell r="U16" t="str">
            <v>x</v>
          </cell>
          <cell r="V16" t="str">
            <v>x</v>
          </cell>
          <cell r="W16" t="str">
            <v>x</v>
          </cell>
          <cell r="X16" t="str">
            <v>x</v>
          </cell>
        </row>
        <row r="18">
          <cell r="A18" t="str">
            <v>2.</v>
          </cell>
          <cell r="B18" t="str">
            <v>Бюджетные потребители</v>
          </cell>
        </row>
        <row r="19">
          <cell r="B19" t="str">
            <v>Одноставочный тариф средний по группе</v>
          </cell>
          <cell r="C19" t="str">
            <v>Бюджетные потребители</v>
          </cell>
          <cell r="D19" t="str">
            <v>1СТ</v>
          </cell>
          <cell r="E19" t="str">
            <v>РУБ.ТКВТЧ</v>
          </cell>
          <cell r="F19" t="str">
            <v>руб./тыс.кВтч.</v>
          </cell>
          <cell r="G19" t="e">
            <v>#NAME?</v>
          </cell>
          <cell r="H19" t="e">
            <v>#DIV/0!</v>
          </cell>
          <cell r="I19">
            <v>0</v>
          </cell>
          <cell r="J19">
            <v>0</v>
          </cell>
          <cell r="K19">
            <v>0</v>
          </cell>
          <cell r="L19">
            <v>0</v>
          </cell>
          <cell r="M19">
            <v>0</v>
          </cell>
          <cell r="N19">
            <v>0</v>
          </cell>
          <cell r="O19">
            <v>0</v>
          </cell>
          <cell r="P19">
            <v>0</v>
          </cell>
          <cell r="Q19">
            <v>0</v>
          </cell>
          <cell r="R19">
            <v>0</v>
          </cell>
          <cell r="S19">
            <v>0</v>
          </cell>
          <cell r="T19">
            <v>0</v>
          </cell>
        </row>
        <row r="20">
          <cell r="B20" t="str">
            <v>с числом часов от 6000 до 7000</v>
          </cell>
          <cell r="C20" t="str">
            <v>Бюджетные потребители</v>
          </cell>
          <cell r="D20" t="str">
            <v>1СТ.ДО7</v>
          </cell>
          <cell r="E20" t="str">
            <v>РУБ.ТКВТЧ</v>
          </cell>
          <cell r="I20">
            <v>0</v>
          </cell>
          <cell r="J20">
            <v>0</v>
          </cell>
          <cell r="K20">
            <v>0</v>
          </cell>
          <cell r="L20">
            <v>0</v>
          </cell>
        </row>
        <row r="21">
          <cell r="B21" t="str">
            <v>с числом часов от 5000 до 6000</v>
          </cell>
          <cell r="C21" t="str">
            <v>Бюджетные потребители</v>
          </cell>
          <cell r="D21" t="str">
            <v>1СТ.ДО6</v>
          </cell>
          <cell r="E21" t="str">
            <v>РУБ.ТКВТЧ</v>
          </cell>
          <cell r="I21">
            <v>0</v>
          </cell>
          <cell r="J21">
            <v>0</v>
          </cell>
          <cell r="K21">
            <v>0</v>
          </cell>
          <cell r="L21">
            <v>0</v>
          </cell>
        </row>
        <row r="22">
          <cell r="B22" t="str">
            <v>с числом часов от 4000 до 5000</v>
          </cell>
          <cell r="C22" t="str">
            <v>Бюджетные потребители</v>
          </cell>
          <cell r="D22" t="str">
            <v>1СТ.ДО5</v>
          </cell>
          <cell r="E22" t="str">
            <v>РУБ.ТКВТЧ</v>
          </cell>
          <cell r="I22">
            <v>0</v>
          </cell>
          <cell r="J22">
            <v>0</v>
          </cell>
          <cell r="K22">
            <v>0</v>
          </cell>
          <cell r="L22">
            <v>0</v>
          </cell>
        </row>
        <row r="23">
          <cell r="B23" t="str">
            <v>с числом часов от 3000 до 4000</v>
          </cell>
          <cell r="C23" t="str">
            <v>Бюджетные потребители</v>
          </cell>
          <cell r="D23" t="str">
            <v>1СТ.ДО4</v>
          </cell>
          <cell r="E23" t="str">
            <v>РУБ.ТКВТЧ</v>
          </cell>
          <cell r="I23">
            <v>0</v>
          </cell>
          <cell r="J23">
            <v>0</v>
          </cell>
          <cell r="K23">
            <v>0</v>
          </cell>
          <cell r="L23">
            <v>0</v>
          </cell>
        </row>
        <row r="24">
          <cell r="B24" t="str">
            <v>с числом часов от 2000 до 3000</v>
          </cell>
          <cell r="C24" t="str">
            <v>Бюджетные потребители</v>
          </cell>
          <cell r="D24" t="str">
            <v>1СТ.ДО3</v>
          </cell>
          <cell r="E24" t="str">
            <v>РУБ.ТКВТЧ</v>
          </cell>
          <cell r="I24">
            <v>0</v>
          </cell>
          <cell r="J24">
            <v>0</v>
          </cell>
          <cell r="K24">
            <v>0</v>
          </cell>
          <cell r="L24">
            <v>0</v>
          </cell>
        </row>
        <row r="25">
          <cell r="B25" t="str">
            <v>Двухставочный тариф</v>
          </cell>
          <cell r="C25" t="str">
            <v>Бюджетные потребители</v>
          </cell>
        </row>
        <row r="26">
          <cell r="B26" t="str">
            <v>Плата за мощность</v>
          </cell>
          <cell r="C26" t="str">
            <v>Бюджетные потребители</v>
          </cell>
          <cell r="D26" t="str">
            <v>2СТ.М</v>
          </cell>
          <cell r="E26" t="str">
            <v>РУБ.МВТ.МЕС</v>
          </cell>
          <cell r="F26" t="str">
            <v>руб/МВт.мес.</v>
          </cell>
          <cell r="G26" t="e">
            <v>#NAME?</v>
          </cell>
          <cell r="H26" t="str">
            <v>х</v>
          </cell>
          <cell r="I26">
            <v>0</v>
          </cell>
          <cell r="J26">
            <v>0</v>
          </cell>
          <cell r="K26">
            <v>0</v>
          </cell>
          <cell r="L26">
            <v>0</v>
          </cell>
          <cell r="M26" t="str">
            <v>x</v>
          </cell>
          <cell r="N26" t="str">
            <v>x</v>
          </cell>
          <cell r="O26" t="str">
            <v>x</v>
          </cell>
          <cell r="P26" t="str">
            <v>x</v>
          </cell>
          <cell r="Q26" t="str">
            <v>x</v>
          </cell>
          <cell r="R26" t="str">
            <v>x</v>
          </cell>
          <cell r="S26" t="str">
            <v>x</v>
          </cell>
          <cell r="T26" t="str">
            <v>x</v>
          </cell>
          <cell r="U26" t="str">
            <v>x</v>
          </cell>
          <cell r="V26" t="str">
            <v>x</v>
          </cell>
          <cell r="W26" t="str">
            <v>x</v>
          </cell>
          <cell r="X26" t="str">
            <v>x</v>
          </cell>
        </row>
        <row r="27">
          <cell r="B27" t="str">
            <v>Плата за энергию</v>
          </cell>
          <cell r="C27" t="str">
            <v>Бюджетные потребители</v>
          </cell>
          <cell r="D27" t="str">
            <v>2СТ.Э</v>
          </cell>
          <cell r="E27" t="str">
            <v>РУБ.ТКВТЧ</v>
          </cell>
          <cell r="F27" t="str">
            <v>руб./тыс.кВтч.</v>
          </cell>
          <cell r="G27" t="e">
            <v>#NAME?</v>
          </cell>
          <cell r="H27" t="e">
            <v>#DIV/0!</v>
          </cell>
          <cell r="I27">
            <v>0</v>
          </cell>
          <cell r="J27">
            <v>0</v>
          </cell>
          <cell r="K27">
            <v>0</v>
          </cell>
          <cell r="L27">
            <v>0</v>
          </cell>
          <cell r="M27" t="str">
            <v>x</v>
          </cell>
          <cell r="N27" t="str">
            <v>x</v>
          </cell>
          <cell r="O27" t="str">
            <v>x</v>
          </cell>
          <cell r="P27" t="str">
            <v>x</v>
          </cell>
          <cell r="Q27" t="str">
            <v>x</v>
          </cell>
          <cell r="R27" t="str">
            <v>x</v>
          </cell>
          <cell r="S27" t="str">
            <v>x</v>
          </cell>
          <cell r="T27" t="str">
            <v>x</v>
          </cell>
          <cell r="U27" t="str">
            <v>x</v>
          </cell>
          <cell r="V27" t="str">
            <v>x</v>
          </cell>
          <cell r="W27" t="str">
            <v>x</v>
          </cell>
          <cell r="X27" t="str">
            <v>x</v>
          </cell>
        </row>
        <row r="29">
          <cell r="A29" t="str">
            <v>3.</v>
          </cell>
          <cell r="B29" t="str">
            <v>Население</v>
          </cell>
        </row>
        <row r="30">
          <cell r="B30" t="str">
            <v>Одноставочный тариф</v>
          </cell>
          <cell r="C30" t="str">
            <v>Население</v>
          </cell>
          <cell r="D30" t="str">
            <v>1СТ</v>
          </cell>
          <cell r="E30" t="str">
            <v>РУБ.ТКВТЧ</v>
          </cell>
          <cell r="F30" t="str">
            <v>руб./тыс.кВтч.</v>
          </cell>
          <cell r="G30" t="e">
            <v>#NAME?</v>
          </cell>
          <cell r="H30" t="e">
            <v>#DIV/0!</v>
          </cell>
          <cell r="I30">
            <v>0</v>
          </cell>
          <cell r="J30">
            <v>0</v>
          </cell>
          <cell r="K30">
            <v>0</v>
          </cell>
          <cell r="L30">
            <v>0</v>
          </cell>
          <cell r="M30">
            <v>0</v>
          </cell>
          <cell r="N30">
            <v>0</v>
          </cell>
          <cell r="O30">
            <v>0</v>
          </cell>
          <cell r="P30">
            <v>0</v>
          </cell>
          <cell r="Q30">
            <v>0</v>
          </cell>
          <cell r="R30">
            <v>0</v>
          </cell>
          <cell r="S30">
            <v>0</v>
          </cell>
          <cell r="T30">
            <v>0</v>
          </cell>
        </row>
        <row r="32">
          <cell r="A32" t="str">
            <v>4.</v>
          </cell>
          <cell r="B32" t="str">
            <v>Прочие потребители</v>
          </cell>
        </row>
        <row r="33">
          <cell r="B33" t="str">
            <v>Одноставочный тариф средний по группе</v>
          </cell>
          <cell r="C33" t="str">
            <v>Прочие потребители</v>
          </cell>
          <cell r="D33" t="str">
            <v>1СТ</v>
          </cell>
          <cell r="E33" t="str">
            <v>РУБ.ТКВТЧ</v>
          </cell>
          <cell r="F33" t="str">
            <v>руб./тыс.кВтч.</v>
          </cell>
          <cell r="G33" t="e">
            <v>#NAME?</v>
          </cell>
          <cell r="H33" t="e">
            <v>#DIV/0!</v>
          </cell>
          <cell r="I33">
            <v>0</v>
          </cell>
          <cell r="J33">
            <v>0</v>
          </cell>
          <cell r="K33">
            <v>0</v>
          </cell>
          <cell r="L33">
            <v>0</v>
          </cell>
          <cell r="M33">
            <v>0</v>
          </cell>
          <cell r="N33">
            <v>0</v>
          </cell>
          <cell r="O33">
            <v>0</v>
          </cell>
          <cell r="P33">
            <v>0</v>
          </cell>
          <cell r="Q33">
            <v>0</v>
          </cell>
          <cell r="R33">
            <v>0</v>
          </cell>
          <cell r="S33">
            <v>0</v>
          </cell>
          <cell r="T33">
            <v>0</v>
          </cell>
        </row>
        <row r="34">
          <cell r="B34" t="str">
            <v>с числом часов от 6000 до 7000</v>
          </cell>
          <cell r="C34" t="str">
            <v>Прочие потребители</v>
          </cell>
          <cell r="D34" t="str">
            <v>1СТ.ДО7</v>
          </cell>
          <cell r="E34" t="str">
            <v>РУБ.ТКВТЧ</v>
          </cell>
          <cell r="I34">
            <v>0</v>
          </cell>
          <cell r="J34">
            <v>0</v>
          </cell>
          <cell r="K34">
            <v>0</v>
          </cell>
          <cell r="L34">
            <v>0</v>
          </cell>
        </row>
        <row r="35">
          <cell r="B35" t="str">
            <v>с числом часов от 5000 до 6000</v>
          </cell>
          <cell r="C35" t="str">
            <v>Прочие потребители</v>
          </cell>
          <cell r="D35" t="str">
            <v>1СТ.ДО6</v>
          </cell>
          <cell r="E35" t="str">
            <v>РУБ.ТКВТЧ</v>
          </cell>
          <cell r="I35">
            <v>0</v>
          </cell>
          <cell r="J35">
            <v>0</v>
          </cell>
          <cell r="K35">
            <v>0</v>
          </cell>
          <cell r="L35">
            <v>0</v>
          </cell>
        </row>
        <row r="36">
          <cell r="B36" t="str">
            <v>с числом часов от 4000 до 5000</v>
          </cell>
          <cell r="C36" t="str">
            <v>Прочие потребители</v>
          </cell>
          <cell r="D36" t="str">
            <v>1СТ.ДО5</v>
          </cell>
          <cell r="E36" t="str">
            <v>РУБ.ТКВТЧ</v>
          </cell>
          <cell r="I36">
            <v>0</v>
          </cell>
          <cell r="J36">
            <v>0</v>
          </cell>
          <cell r="K36">
            <v>0</v>
          </cell>
          <cell r="L36">
            <v>0</v>
          </cell>
        </row>
        <row r="37">
          <cell r="B37" t="str">
            <v>с числом часов от 3000 до 4000</v>
          </cell>
          <cell r="C37" t="str">
            <v>Прочие потребители</v>
          </cell>
          <cell r="D37" t="str">
            <v>1СТ.ДО4</v>
          </cell>
          <cell r="E37" t="str">
            <v>РУБ.ТКВТЧ</v>
          </cell>
          <cell r="I37">
            <v>0</v>
          </cell>
          <cell r="J37">
            <v>0</v>
          </cell>
          <cell r="K37">
            <v>0</v>
          </cell>
          <cell r="L37">
            <v>0</v>
          </cell>
        </row>
        <row r="38">
          <cell r="B38" t="str">
            <v>с числом часов от 2000 до 3000</v>
          </cell>
          <cell r="C38" t="str">
            <v>Прочие потребители</v>
          </cell>
          <cell r="D38" t="str">
            <v>1СТ.ДО3</v>
          </cell>
          <cell r="E38" t="str">
            <v>РУБ.ТКВТЧ</v>
          </cell>
          <cell r="I38">
            <v>0</v>
          </cell>
          <cell r="J38">
            <v>0</v>
          </cell>
          <cell r="K38">
            <v>0</v>
          </cell>
          <cell r="L38">
            <v>0</v>
          </cell>
        </row>
        <row r="39">
          <cell r="B39" t="str">
            <v>Двухставочный тариф</v>
          </cell>
          <cell r="C39" t="str">
            <v>Прочие потребители</v>
          </cell>
        </row>
        <row r="40">
          <cell r="B40" t="str">
            <v>Плата за мощность</v>
          </cell>
          <cell r="C40" t="str">
            <v>Прочие потребители</v>
          </cell>
          <cell r="D40" t="str">
            <v>2СТ.М</v>
          </cell>
          <cell r="E40" t="str">
            <v>РУБ.МВТ.МЕС</v>
          </cell>
          <cell r="F40" t="str">
            <v>руб/МВт.мес.</v>
          </cell>
          <cell r="G40" t="e">
            <v>#NAME?</v>
          </cell>
          <cell r="H40" t="str">
            <v>х</v>
          </cell>
          <cell r="I40">
            <v>0</v>
          </cell>
          <cell r="J40">
            <v>0</v>
          </cell>
          <cell r="K40">
            <v>0</v>
          </cell>
          <cell r="L40">
            <v>0</v>
          </cell>
          <cell r="M40" t="str">
            <v>x</v>
          </cell>
          <cell r="N40" t="str">
            <v>x</v>
          </cell>
          <cell r="O40" t="str">
            <v>x</v>
          </cell>
          <cell r="P40" t="str">
            <v>x</v>
          </cell>
          <cell r="Q40" t="str">
            <v>x</v>
          </cell>
          <cell r="R40" t="str">
            <v>x</v>
          </cell>
          <cell r="S40" t="str">
            <v>x</v>
          </cell>
          <cell r="T40" t="str">
            <v>x</v>
          </cell>
          <cell r="U40" t="str">
            <v>x</v>
          </cell>
          <cell r="V40" t="str">
            <v>x</v>
          </cell>
          <cell r="W40" t="str">
            <v>x</v>
          </cell>
          <cell r="X40" t="str">
            <v>x</v>
          </cell>
        </row>
        <row r="41">
          <cell r="B41" t="str">
            <v>Плата за энергию</v>
          </cell>
          <cell r="C41" t="str">
            <v>Прочие потребители</v>
          </cell>
          <cell r="D41" t="str">
            <v>2СТ.Э</v>
          </cell>
          <cell r="E41" t="str">
            <v>РУБ.ТКВТЧ</v>
          </cell>
          <cell r="F41" t="str">
            <v>руб./тыс.кВтч.</v>
          </cell>
          <cell r="G41" t="e">
            <v>#NAME?</v>
          </cell>
          <cell r="H41" t="e">
            <v>#DIV/0!</v>
          </cell>
          <cell r="I41">
            <v>0</v>
          </cell>
          <cell r="J41">
            <v>0</v>
          </cell>
          <cell r="K41">
            <v>0</v>
          </cell>
          <cell r="L41">
            <v>0</v>
          </cell>
          <cell r="M41" t="str">
            <v>x</v>
          </cell>
          <cell r="N41" t="str">
            <v>x</v>
          </cell>
          <cell r="O41" t="str">
            <v>x</v>
          </cell>
          <cell r="P41" t="str">
            <v>x</v>
          </cell>
          <cell r="Q41" t="str">
            <v>x</v>
          </cell>
          <cell r="R41" t="str">
            <v>x</v>
          </cell>
          <cell r="S41" t="str">
            <v>x</v>
          </cell>
          <cell r="T41" t="str">
            <v>x</v>
          </cell>
          <cell r="U41" t="str">
            <v>x</v>
          </cell>
          <cell r="V41" t="str">
            <v>x</v>
          </cell>
          <cell r="W41" t="str">
            <v>x</v>
          </cell>
          <cell r="X41" t="str">
            <v>x</v>
          </cell>
        </row>
      </sheetData>
      <sheetData sheetId="50">
        <row r="1">
          <cell r="H1" t="str">
            <v>Таблица № П2.1</v>
          </cell>
        </row>
      </sheetData>
      <sheetData sheetId="51">
        <row r="1">
          <cell r="H1" t="str">
            <v>Таблица № П2.2</v>
          </cell>
        </row>
      </sheetData>
      <sheetData sheetId="52"/>
      <sheetData sheetId="53">
        <row r="3">
          <cell r="B3" t="e">
            <v>#NAME?</v>
          </cell>
        </row>
      </sheetData>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Инструкция"/>
      <sheetName val="modInstruction"/>
      <sheetName val="TECHSHEET"/>
      <sheetName val="PLAN1X_REGION_INDICATORS"/>
      <sheetName val="PLAN1X_LIST_ORG"/>
      <sheetName val="REESTR_ORG"/>
      <sheetName val="REESTR_MO"/>
      <sheetName val="modGetGeoBase"/>
      <sheetName val="Лог обновления"/>
      <sheetName val="modInfo"/>
      <sheetName val="Титульный"/>
      <sheetName val="Отпуск ТЭ в паре"/>
      <sheetName val="Отпуск ТЭ в горячей воде"/>
      <sheetName val="Комментарии"/>
      <sheetName val="Проверка"/>
      <sheetName val="modVLDIntegrityProv"/>
      <sheetName val="modSheetTitle"/>
      <sheetName val="modCommandButton"/>
      <sheetName val="modfrmRegion"/>
      <sheetName val="modfrmReestr"/>
      <sheetName val="modUpdTemplMain"/>
      <sheetName val="modfrmCheckUpdates"/>
      <sheetName val="modIHLCommandBar"/>
    </sheetNames>
    <sheetDataSet>
      <sheetData sheetId="0"/>
      <sheetData sheetId="1"/>
      <sheetData sheetId="2">
        <row r="2">
          <cell r="E2" t="str">
            <v>Передача+Сбыт</v>
          </cell>
        </row>
        <row r="3">
          <cell r="E3" t="str">
            <v>производство комбинированная выработка</v>
          </cell>
        </row>
        <row r="4">
          <cell r="E4" t="str">
            <v>производство (некомбинированная выработка)+передача+сбыт</v>
          </cell>
        </row>
        <row r="5">
          <cell r="E5" t="str">
            <v>производство (некомбинированная выработка)+передача</v>
          </cell>
        </row>
        <row r="6">
          <cell r="E6" t="str">
            <v>производство (некомбинированная выработка)+сбыт</v>
          </cell>
        </row>
        <row r="7">
          <cell r="E7" t="str">
            <v>производство (некомбинированная выработка)</v>
          </cell>
        </row>
      </sheetData>
      <sheetData sheetId="3"/>
      <sheetData sheetId="4"/>
      <sheetData sheetId="5"/>
      <sheetData sheetId="6">
        <row r="2">
          <cell r="C2" t="str">
            <v>30601000</v>
          </cell>
          <cell r="D2" t="str">
            <v>муниципальный район</v>
          </cell>
        </row>
        <row r="3">
          <cell r="C3" t="str">
            <v>30601701</v>
          </cell>
          <cell r="D3" t="str">
            <v>межселенная территория</v>
          </cell>
        </row>
        <row r="4">
          <cell r="C4" t="str">
            <v>30601401</v>
          </cell>
          <cell r="D4" t="str">
            <v>сельское поселение</v>
          </cell>
        </row>
        <row r="5">
          <cell r="C5" t="str">
            <v>30604402</v>
          </cell>
          <cell r="D5" t="str">
            <v>сельское поселение</v>
          </cell>
        </row>
        <row r="6">
          <cell r="C6" t="str">
            <v>30604000</v>
          </cell>
          <cell r="D6" t="str">
            <v>муниципальный район</v>
          </cell>
        </row>
        <row r="7">
          <cell r="C7" t="str">
            <v>30604701</v>
          </cell>
          <cell r="D7" t="str">
            <v>межселенная территория</v>
          </cell>
        </row>
        <row r="8">
          <cell r="C8" t="str">
            <v>30604401</v>
          </cell>
          <cell r="D8" t="str">
            <v>сельское поселение</v>
          </cell>
        </row>
        <row r="9">
          <cell r="C9" t="str">
            <v>30735000</v>
          </cell>
          <cell r="D9" t="str">
            <v>городской округ</v>
          </cell>
        </row>
        <row r="10">
          <cell r="C10" t="str">
            <v>30607154</v>
          </cell>
          <cell r="D10" t="str">
            <v>городское поселение, в состав которого входит поселок</v>
          </cell>
        </row>
        <row r="11">
          <cell r="C11" t="str">
            <v>30607000</v>
          </cell>
          <cell r="D11" t="str">
            <v>муниципальный район</v>
          </cell>
        </row>
        <row r="12">
          <cell r="C12" t="str">
            <v>30607101</v>
          </cell>
          <cell r="D12" t="str">
            <v>городское поселение, в состав которого входит город</v>
          </cell>
        </row>
        <row r="13">
          <cell r="C13" t="str">
            <v>30607407</v>
          </cell>
          <cell r="D13" t="str">
            <v>сельское поселение</v>
          </cell>
        </row>
        <row r="14">
          <cell r="C14" t="str">
            <v>30607701</v>
          </cell>
          <cell r="D14" t="str">
            <v>межселенная территория</v>
          </cell>
        </row>
        <row r="15">
          <cell r="C15" t="str">
            <v>30607410</v>
          </cell>
          <cell r="D15" t="str">
            <v>сельское поселение</v>
          </cell>
        </row>
        <row r="16">
          <cell r="C16" t="str">
            <v>30607413</v>
          </cell>
          <cell r="D16" t="str">
            <v>сельское поселение</v>
          </cell>
        </row>
        <row r="17">
          <cell r="C17" t="str">
            <v>30607416</v>
          </cell>
          <cell r="D17" t="str">
            <v>сельское поселение</v>
          </cell>
        </row>
        <row r="18">
          <cell r="C18" t="str">
            <v>30607418</v>
          </cell>
          <cell r="D18" t="str">
            <v>сельское поселение</v>
          </cell>
        </row>
        <row r="19">
          <cell r="C19" t="str">
            <v>30607419</v>
          </cell>
          <cell r="D19" t="str">
            <v>сельское поселение</v>
          </cell>
        </row>
        <row r="20">
          <cell r="C20" t="str">
            <v>30607421</v>
          </cell>
          <cell r="D20" t="str">
            <v>сельское поселение</v>
          </cell>
        </row>
        <row r="21">
          <cell r="C21" t="str">
            <v>30607422</v>
          </cell>
          <cell r="D21" t="str">
            <v>сельское поселение</v>
          </cell>
        </row>
        <row r="22">
          <cell r="C22" t="str">
            <v>30824000</v>
          </cell>
          <cell r="D22" t="str">
            <v>муниципальный район</v>
          </cell>
        </row>
        <row r="23">
          <cell r="C23" t="str">
            <v>30824701</v>
          </cell>
          <cell r="D23" t="str">
            <v>межселенная территория</v>
          </cell>
        </row>
        <row r="24">
          <cell r="C24" t="str">
            <v>30824401</v>
          </cell>
          <cell r="D24" t="str">
            <v>сельское поселение</v>
          </cell>
        </row>
        <row r="25">
          <cell r="C25" t="str">
            <v>30824402</v>
          </cell>
          <cell r="D25" t="str">
            <v>сельское поселение</v>
          </cell>
        </row>
        <row r="26">
          <cell r="C26" t="str">
            <v>30824403</v>
          </cell>
          <cell r="D26" t="str">
            <v>сельское поселение</v>
          </cell>
        </row>
        <row r="27">
          <cell r="C27" t="str">
            <v>30824404</v>
          </cell>
          <cell r="D27" t="str">
            <v>сельское поселение</v>
          </cell>
        </row>
        <row r="28">
          <cell r="C28" t="str">
            <v>30824151</v>
          </cell>
          <cell r="D28" t="str">
            <v>городское поселение, в состав которого входит поселок</v>
          </cell>
        </row>
        <row r="29">
          <cell r="C29" t="str">
            <v>30824405</v>
          </cell>
          <cell r="D29" t="str">
            <v>сельское поселение</v>
          </cell>
        </row>
        <row r="30">
          <cell r="C30" t="str">
            <v>30610408</v>
          </cell>
          <cell r="D30" t="str">
            <v>сельское поселение</v>
          </cell>
        </row>
        <row r="31">
          <cell r="C31" t="str">
            <v>30610701</v>
          </cell>
          <cell r="D31" t="str">
            <v>межселенная территория</v>
          </cell>
        </row>
        <row r="32">
          <cell r="C32" t="str">
            <v>30610000</v>
          </cell>
          <cell r="D32" t="str">
            <v>муниципальный район</v>
          </cell>
        </row>
        <row r="33">
          <cell r="C33" t="str">
            <v>30610401</v>
          </cell>
          <cell r="D33" t="str">
            <v>сельское поселение</v>
          </cell>
        </row>
        <row r="34">
          <cell r="C34" t="str">
            <v>30827701</v>
          </cell>
          <cell r="D34" t="str">
            <v>межселенная территория</v>
          </cell>
        </row>
        <row r="35">
          <cell r="C35" t="str">
            <v>30827000</v>
          </cell>
          <cell r="D35" t="str">
            <v>муниципальный район</v>
          </cell>
        </row>
        <row r="36">
          <cell r="C36" t="str">
            <v>30827401</v>
          </cell>
          <cell r="D36" t="str">
            <v>сельское поселение</v>
          </cell>
        </row>
        <row r="37">
          <cell r="C37" t="str">
            <v>30827402</v>
          </cell>
          <cell r="D37" t="str">
            <v>сельское поселение</v>
          </cell>
        </row>
        <row r="38">
          <cell r="C38" t="str">
            <v>30827403</v>
          </cell>
          <cell r="D38" t="str">
            <v>сельское поселение</v>
          </cell>
        </row>
        <row r="39">
          <cell r="C39" t="str">
            <v>30827407</v>
          </cell>
          <cell r="D39" t="str">
            <v>сельское поселение</v>
          </cell>
        </row>
        <row r="40">
          <cell r="C40" t="str">
            <v>30827406</v>
          </cell>
          <cell r="D40" t="str">
            <v>сельское поселение</v>
          </cell>
        </row>
        <row r="41">
          <cell r="C41" t="str">
            <v>30827405</v>
          </cell>
          <cell r="D41" t="str">
            <v>сельское поселение</v>
          </cell>
        </row>
        <row r="42">
          <cell r="C42" t="str">
            <v>30827408</v>
          </cell>
          <cell r="D42" t="str">
            <v>сельское поселение</v>
          </cell>
        </row>
        <row r="43">
          <cell r="C43" t="str">
            <v>30829701</v>
          </cell>
          <cell r="D43" t="str">
            <v>межселенная территория</v>
          </cell>
        </row>
        <row r="44">
          <cell r="C44" t="str">
            <v>30829000</v>
          </cell>
          <cell r="D44" t="str">
            <v>муниципальный район</v>
          </cell>
        </row>
        <row r="45">
          <cell r="C45" t="str">
            <v>30829401</v>
          </cell>
          <cell r="D45" t="str">
            <v>сельское поселение</v>
          </cell>
        </row>
        <row r="46">
          <cell r="C46" t="str">
            <v>30829402</v>
          </cell>
          <cell r="D46" t="str">
            <v>сельское поселение</v>
          </cell>
        </row>
        <row r="47">
          <cell r="C47" t="str">
            <v>30829403</v>
          </cell>
          <cell r="D47" t="str">
            <v>сельское поселение</v>
          </cell>
        </row>
        <row r="48">
          <cell r="C48" t="str">
            <v>30829404</v>
          </cell>
          <cell r="D48" t="str">
            <v>сельское поселение</v>
          </cell>
        </row>
        <row r="49">
          <cell r="C49" t="str">
            <v>30829405</v>
          </cell>
          <cell r="D49" t="str">
            <v>сельское поселение</v>
          </cell>
        </row>
        <row r="50">
          <cell r="C50" t="str">
            <v>30701000</v>
          </cell>
          <cell r="D50" t="str">
            <v>городской округ</v>
          </cell>
        </row>
        <row r="51">
          <cell r="C51" t="str">
            <v>30613403</v>
          </cell>
          <cell r="D51" t="str">
            <v>сельское поселение</v>
          </cell>
        </row>
        <row r="52">
          <cell r="C52" t="str">
            <v>30613701</v>
          </cell>
          <cell r="D52" t="str">
            <v>межселенная территория</v>
          </cell>
        </row>
        <row r="53">
          <cell r="C53" t="str">
            <v>30613000</v>
          </cell>
          <cell r="D53" t="str">
            <v>муниципальный район</v>
          </cell>
        </row>
        <row r="54">
          <cell r="C54" t="str">
            <v>30613401</v>
          </cell>
          <cell r="D54" t="str">
            <v>сельское поселение</v>
          </cell>
        </row>
        <row r="55">
          <cell r="C55" t="str">
            <v>30613402</v>
          </cell>
          <cell r="D55" t="str">
            <v>сельское поселение</v>
          </cell>
        </row>
        <row r="56">
          <cell r="C56" t="str">
            <v>30832701</v>
          </cell>
          <cell r="D56" t="str">
            <v>межселенная территория</v>
          </cell>
        </row>
        <row r="57">
          <cell r="C57" t="str">
            <v>30832401</v>
          </cell>
          <cell r="D57" t="str">
            <v>сельское поселение</v>
          </cell>
        </row>
        <row r="58">
          <cell r="C58" t="str">
            <v>30832402</v>
          </cell>
          <cell r="D58" t="str">
            <v>сельское поселение</v>
          </cell>
        </row>
        <row r="59">
          <cell r="C59" t="str">
            <v>30832403</v>
          </cell>
          <cell r="D59" t="str">
            <v>сельское поселение</v>
          </cell>
        </row>
        <row r="60">
          <cell r="C60" t="str">
            <v>30832404</v>
          </cell>
          <cell r="D60" t="str">
            <v>сельское поселение</v>
          </cell>
        </row>
        <row r="61">
          <cell r="C61" t="str">
            <v>30832405</v>
          </cell>
          <cell r="D61" t="str">
            <v>сельское поселение</v>
          </cell>
        </row>
        <row r="62">
          <cell r="C62" t="str">
            <v>30832407</v>
          </cell>
          <cell r="D62" t="str">
            <v>сельское поселение</v>
          </cell>
        </row>
        <row r="63">
          <cell r="C63" t="str">
            <v>30832406</v>
          </cell>
          <cell r="D63" t="str">
            <v>сельское поселение</v>
          </cell>
        </row>
        <row r="64">
          <cell r="C64" t="str">
            <v>30832000</v>
          </cell>
          <cell r="D64" t="str">
            <v>муниципальный район</v>
          </cell>
        </row>
        <row r="65">
          <cell r="C65" t="str">
            <v>30616402</v>
          </cell>
          <cell r="D65" t="str">
            <v>сельское поселение</v>
          </cell>
        </row>
        <row r="66">
          <cell r="C66" t="str">
            <v>30616404</v>
          </cell>
          <cell r="D66" t="str">
            <v>сельское поселение</v>
          </cell>
        </row>
        <row r="67">
          <cell r="C67" t="str">
            <v>30616407</v>
          </cell>
          <cell r="D67" t="str">
            <v>сельское поселение</v>
          </cell>
        </row>
        <row r="68">
          <cell r="C68" t="str">
            <v>30616703</v>
          </cell>
          <cell r="D68" t="str">
            <v>межселенная территория</v>
          </cell>
        </row>
        <row r="69">
          <cell r="C69" t="str">
            <v>30616157</v>
          </cell>
          <cell r="D69" t="str">
            <v>городское поселение, в состав которого входит поселок</v>
          </cell>
        </row>
        <row r="70">
          <cell r="C70" t="str">
            <v>30616162</v>
          </cell>
          <cell r="D70" t="str">
            <v>городское поселение, в состав которого входит поселок</v>
          </cell>
        </row>
        <row r="71">
          <cell r="C71" t="str">
            <v>30616000</v>
          </cell>
          <cell r="D71" t="str">
            <v>муниципальный район</v>
          </cell>
        </row>
        <row r="72">
          <cell r="C72" t="str">
            <v>30616410</v>
          </cell>
          <cell r="D72" t="str">
            <v>сельское поселение</v>
          </cell>
        </row>
        <row r="73">
          <cell r="C73" t="str">
            <v>30619701</v>
          </cell>
          <cell r="D73" t="str">
            <v>межселенная территория</v>
          </cell>
        </row>
        <row r="74">
          <cell r="C74" t="str">
            <v>30619402</v>
          </cell>
          <cell r="D74" t="str">
            <v>сельское поселение</v>
          </cell>
        </row>
        <row r="75">
          <cell r="C75" t="str">
            <v>30619405</v>
          </cell>
          <cell r="D75" t="str">
            <v>сельское поселение</v>
          </cell>
        </row>
        <row r="76">
          <cell r="C76" t="str">
            <v>30619000</v>
          </cell>
          <cell r="D76" t="str">
            <v>муниципальный район</v>
          </cell>
        </row>
        <row r="77">
          <cell r="C77" t="str">
            <v>30619401</v>
          </cell>
          <cell r="D77" t="str">
            <v>сельское поселение</v>
          </cell>
        </row>
        <row r="78">
          <cell r="C78" t="str">
            <v>30851000</v>
          </cell>
          <cell r="D78" t="str">
            <v>городской округ</v>
          </cell>
        </row>
      </sheetData>
      <sheetData sheetId="7"/>
      <sheetData sheetId="8"/>
      <sheetData sheetId="9"/>
      <sheetData sheetId="10">
        <row r="7">
          <cell r="H7" t="str">
            <v>Камчатский край</v>
          </cell>
        </row>
        <row r="9">
          <cell r="H9">
            <v>2015</v>
          </cell>
        </row>
        <row r="10">
          <cell r="H10" t="str">
            <v>Март</v>
          </cell>
        </row>
        <row r="12">
          <cell r="H12" t="str">
            <v>Петропавловск-Камчатский</v>
          </cell>
        </row>
        <row r="13">
          <cell r="H13" t="str">
            <v>Петропавловск-Камчатский</v>
          </cell>
        </row>
        <row r="14">
          <cell r="H14" t="str">
            <v>30701000</v>
          </cell>
        </row>
        <row r="15">
          <cell r="H15" t="str">
            <v>городской округ</v>
          </cell>
        </row>
        <row r="20">
          <cell r="H20" t="str">
            <v>МУП ПКГО "УМиТ"</v>
          </cell>
        </row>
        <row r="21">
          <cell r="H21">
            <v>0</v>
          </cell>
        </row>
        <row r="22">
          <cell r="H22" t="str">
            <v>4101004827</v>
          </cell>
        </row>
        <row r="23">
          <cell r="H23" t="str">
            <v>410101001</v>
          </cell>
        </row>
        <row r="24">
          <cell r="H24" t="str">
            <v>22916716</v>
          </cell>
        </row>
        <row r="25">
          <cell r="H25" t="str">
            <v>производство (некомбинированная выработка)+передача+сбыт</v>
          </cell>
        </row>
        <row r="26">
          <cell r="H26" t="str">
            <v>нет</v>
          </cell>
        </row>
        <row r="32">
          <cell r="H32" t="str">
            <v>683024, г. Петропавловск-Камчатский, ул. Транспортный тупик, 11</v>
          </cell>
        </row>
        <row r="33">
          <cell r="H33" t="str">
            <v>683024, г. Петропавловск-Камчатский, Автомобилистов, 1</v>
          </cell>
        </row>
        <row r="35">
          <cell r="H35" t="str">
            <v>Александрова Наталья Викторовна</v>
          </cell>
        </row>
        <row r="36">
          <cell r="H36" t="str">
            <v>7(4152)26-35-00</v>
          </cell>
        </row>
        <row r="38">
          <cell r="H38" t="str">
            <v>Сердюцкая Татьяна Леонидовна</v>
          </cell>
        </row>
        <row r="39">
          <cell r="H39" t="str">
            <v>7(4152)26-35-00</v>
          </cell>
        </row>
        <row r="41">
          <cell r="H41" t="str">
            <v>Минисламов Рамиль Маратович</v>
          </cell>
        </row>
        <row r="42">
          <cell r="H42" t="str">
            <v>Инженер 1 категории</v>
          </cell>
        </row>
        <row r="43">
          <cell r="H43" t="str">
            <v>7(4152)26-35-11</v>
          </cell>
        </row>
        <row r="44">
          <cell r="H44" t="str">
            <v>ramil_@bk.ru</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Инструкция"/>
      <sheetName val="modInstruction"/>
      <sheetName val="TECHSHEET"/>
      <sheetName val="PLAN1X_REGION_INDICATORS"/>
      <sheetName val="PLAN1X_LIST_ORG"/>
      <sheetName val="REESTR_ORG"/>
      <sheetName val="REESTR_MO"/>
      <sheetName val="modGetGeoBase"/>
      <sheetName val="Лог обновления"/>
      <sheetName val="modInfo"/>
      <sheetName val="Титульный"/>
      <sheetName val="Отпуск ТЭ в паре"/>
      <sheetName val="Отпуск ТЭ в горячей воде"/>
      <sheetName val="Комментарии"/>
      <sheetName val="Проверка"/>
      <sheetName val="modVLDIntegrityProv"/>
      <sheetName val="modSheetTitle"/>
      <sheetName val="modCommandButton"/>
      <sheetName val="modfrmRegion"/>
      <sheetName val="modfrmReestr"/>
      <sheetName val="modUpdTemplMain"/>
      <sheetName val="modfrmCheckUpdates"/>
      <sheetName val="modIHLCommandBar"/>
    </sheetNames>
    <sheetDataSet>
      <sheetData sheetId="0"/>
      <sheetData sheetId="1"/>
      <sheetData sheetId="2">
        <row r="2">
          <cell r="E2" t="str">
            <v>Передача+Сбыт</v>
          </cell>
        </row>
        <row r="3">
          <cell r="E3" t="str">
            <v>производство комбинированная выработка</v>
          </cell>
        </row>
        <row r="4">
          <cell r="E4" t="str">
            <v>производство (некомбинированная выработка)+передача+сбыт</v>
          </cell>
        </row>
        <row r="5">
          <cell r="E5" t="str">
            <v>производство (некомбинированная выработка)+передача</v>
          </cell>
        </row>
        <row r="6">
          <cell r="E6" t="str">
            <v>производство (некомбинированная выработка)+сбыт</v>
          </cell>
        </row>
        <row r="7">
          <cell r="E7" t="str">
            <v>производство (некомбинированная выработка)</v>
          </cell>
        </row>
      </sheetData>
      <sheetData sheetId="3"/>
      <sheetData sheetId="4"/>
      <sheetData sheetId="5"/>
      <sheetData sheetId="6">
        <row r="2">
          <cell r="C2" t="str">
            <v>30601000</v>
          </cell>
          <cell r="D2" t="str">
            <v>муниципальный район</v>
          </cell>
        </row>
        <row r="3">
          <cell r="C3" t="str">
            <v>30601701</v>
          </cell>
          <cell r="D3" t="str">
            <v>межселенная территория</v>
          </cell>
        </row>
        <row r="4">
          <cell r="C4" t="str">
            <v>30601401</v>
          </cell>
          <cell r="D4" t="str">
            <v>сельское поселение</v>
          </cell>
        </row>
        <row r="5">
          <cell r="C5" t="str">
            <v>30604402</v>
          </cell>
          <cell r="D5" t="str">
            <v>сельское поселение</v>
          </cell>
        </row>
        <row r="6">
          <cell r="C6" t="str">
            <v>30604000</v>
          </cell>
          <cell r="D6" t="str">
            <v>муниципальный район</v>
          </cell>
        </row>
        <row r="7">
          <cell r="C7" t="str">
            <v>30604701</v>
          </cell>
          <cell r="D7" t="str">
            <v>межселенная территория</v>
          </cell>
        </row>
        <row r="8">
          <cell r="C8" t="str">
            <v>30604401</v>
          </cell>
          <cell r="D8" t="str">
            <v>сельское поселение</v>
          </cell>
        </row>
        <row r="9">
          <cell r="C9" t="str">
            <v>30735000</v>
          </cell>
          <cell r="D9" t="str">
            <v>городской округ</v>
          </cell>
        </row>
        <row r="10">
          <cell r="C10" t="str">
            <v>30607154</v>
          </cell>
          <cell r="D10" t="str">
            <v>городское поселение, в состав которого входит поселок</v>
          </cell>
        </row>
        <row r="11">
          <cell r="C11" t="str">
            <v>30607000</v>
          </cell>
          <cell r="D11" t="str">
            <v>муниципальный район</v>
          </cell>
        </row>
        <row r="12">
          <cell r="C12" t="str">
            <v>30607101</v>
          </cell>
          <cell r="D12" t="str">
            <v>городское поселение, в состав которого входит город</v>
          </cell>
        </row>
        <row r="13">
          <cell r="C13" t="str">
            <v>30607407</v>
          </cell>
          <cell r="D13" t="str">
            <v>сельское поселение</v>
          </cell>
        </row>
        <row r="14">
          <cell r="C14" t="str">
            <v>30607701</v>
          </cell>
          <cell r="D14" t="str">
            <v>межселенная территория</v>
          </cell>
        </row>
        <row r="15">
          <cell r="C15" t="str">
            <v>30607410</v>
          </cell>
          <cell r="D15" t="str">
            <v>сельское поселение</v>
          </cell>
        </row>
        <row r="16">
          <cell r="C16" t="str">
            <v>30607413</v>
          </cell>
          <cell r="D16" t="str">
            <v>сельское поселение</v>
          </cell>
        </row>
        <row r="17">
          <cell r="C17" t="str">
            <v>30607416</v>
          </cell>
          <cell r="D17" t="str">
            <v>сельское поселение</v>
          </cell>
        </row>
        <row r="18">
          <cell r="C18" t="str">
            <v>30607418</v>
          </cell>
          <cell r="D18" t="str">
            <v>сельское поселение</v>
          </cell>
        </row>
        <row r="19">
          <cell r="C19" t="str">
            <v>30607419</v>
          </cell>
          <cell r="D19" t="str">
            <v>сельское поселение</v>
          </cell>
        </row>
        <row r="20">
          <cell r="C20" t="str">
            <v>30607421</v>
          </cell>
          <cell r="D20" t="str">
            <v>сельское поселение</v>
          </cell>
        </row>
        <row r="21">
          <cell r="C21" t="str">
            <v>30607422</v>
          </cell>
          <cell r="D21" t="str">
            <v>сельское поселение</v>
          </cell>
        </row>
        <row r="22">
          <cell r="C22" t="str">
            <v>30824000</v>
          </cell>
          <cell r="D22" t="str">
            <v>муниципальный район</v>
          </cell>
        </row>
        <row r="23">
          <cell r="C23" t="str">
            <v>30824701</v>
          </cell>
          <cell r="D23" t="str">
            <v>межселенная территория</v>
          </cell>
        </row>
        <row r="24">
          <cell r="C24" t="str">
            <v>30824401</v>
          </cell>
          <cell r="D24" t="str">
            <v>сельское поселение</v>
          </cell>
        </row>
        <row r="25">
          <cell r="C25" t="str">
            <v>30824402</v>
          </cell>
          <cell r="D25" t="str">
            <v>сельское поселение</v>
          </cell>
        </row>
        <row r="26">
          <cell r="C26" t="str">
            <v>30824403</v>
          </cell>
          <cell r="D26" t="str">
            <v>сельское поселение</v>
          </cell>
        </row>
        <row r="27">
          <cell r="C27" t="str">
            <v>30824404</v>
          </cell>
          <cell r="D27" t="str">
            <v>сельское поселение</v>
          </cell>
        </row>
        <row r="28">
          <cell r="C28" t="str">
            <v>30824151</v>
          </cell>
          <cell r="D28" t="str">
            <v>городское поселение, в состав которого входит поселок</v>
          </cell>
        </row>
        <row r="29">
          <cell r="C29" t="str">
            <v>30824405</v>
          </cell>
          <cell r="D29" t="str">
            <v>сельское поселение</v>
          </cell>
        </row>
        <row r="30">
          <cell r="C30" t="str">
            <v>30610408</v>
          </cell>
          <cell r="D30" t="str">
            <v>сельское поселение</v>
          </cell>
        </row>
        <row r="31">
          <cell r="C31" t="str">
            <v>30610701</v>
          </cell>
          <cell r="D31" t="str">
            <v>межселенная территория</v>
          </cell>
        </row>
        <row r="32">
          <cell r="C32" t="str">
            <v>30610000</v>
          </cell>
          <cell r="D32" t="str">
            <v>муниципальный район</v>
          </cell>
        </row>
        <row r="33">
          <cell r="C33" t="str">
            <v>30610401</v>
          </cell>
          <cell r="D33" t="str">
            <v>сельское поселение</v>
          </cell>
        </row>
        <row r="34">
          <cell r="C34" t="str">
            <v>30827701</v>
          </cell>
          <cell r="D34" t="str">
            <v>межселенная территория</v>
          </cell>
        </row>
        <row r="35">
          <cell r="C35" t="str">
            <v>30827000</v>
          </cell>
          <cell r="D35" t="str">
            <v>муниципальный район</v>
          </cell>
        </row>
        <row r="36">
          <cell r="C36" t="str">
            <v>30827401</v>
          </cell>
          <cell r="D36" t="str">
            <v>сельское поселение</v>
          </cell>
        </row>
        <row r="37">
          <cell r="C37" t="str">
            <v>30827402</v>
          </cell>
          <cell r="D37" t="str">
            <v>сельское поселение</v>
          </cell>
        </row>
        <row r="38">
          <cell r="C38" t="str">
            <v>30827403</v>
          </cell>
          <cell r="D38" t="str">
            <v>сельское поселение</v>
          </cell>
        </row>
        <row r="39">
          <cell r="C39" t="str">
            <v>30827407</v>
          </cell>
          <cell r="D39" t="str">
            <v>сельское поселение</v>
          </cell>
        </row>
        <row r="40">
          <cell r="C40" t="str">
            <v>30827406</v>
          </cell>
          <cell r="D40" t="str">
            <v>сельское поселение</v>
          </cell>
        </row>
        <row r="41">
          <cell r="C41" t="str">
            <v>30827405</v>
          </cell>
          <cell r="D41" t="str">
            <v>сельское поселение</v>
          </cell>
        </row>
        <row r="42">
          <cell r="C42" t="str">
            <v>30827408</v>
          </cell>
          <cell r="D42" t="str">
            <v>сельское поселение</v>
          </cell>
        </row>
        <row r="43">
          <cell r="C43" t="str">
            <v>30829701</v>
          </cell>
          <cell r="D43" t="str">
            <v>межселенная территория</v>
          </cell>
        </row>
        <row r="44">
          <cell r="C44" t="str">
            <v>30829000</v>
          </cell>
          <cell r="D44" t="str">
            <v>муниципальный район</v>
          </cell>
        </row>
        <row r="45">
          <cell r="C45" t="str">
            <v>30829401</v>
          </cell>
          <cell r="D45" t="str">
            <v>сельское поселение</v>
          </cell>
        </row>
        <row r="46">
          <cell r="C46" t="str">
            <v>30829402</v>
          </cell>
          <cell r="D46" t="str">
            <v>сельское поселение</v>
          </cell>
        </row>
        <row r="47">
          <cell r="C47" t="str">
            <v>30829403</v>
          </cell>
          <cell r="D47" t="str">
            <v>сельское поселение</v>
          </cell>
        </row>
        <row r="48">
          <cell r="C48" t="str">
            <v>30829404</v>
          </cell>
          <cell r="D48" t="str">
            <v>сельское поселение</v>
          </cell>
        </row>
        <row r="49">
          <cell r="C49" t="str">
            <v>30829405</v>
          </cell>
          <cell r="D49" t="str">
            <v>сельское поселение</v>
          </cell>
        </row>
        <row r="50">
          <cell r="C50" t="str">
            <v>30701000</v>
          </cell>
          <cell r="D50" t="str">
            <v>городской округ</v>
          </cell>
        </row>
        <row r="51">
          <cell r="C51" t="str">
            <v>30613403</v>
          </cell>
          <cell r="D51" t="str">
            <v>сельское поселение</v>
          </cell>
        </row>
        <row r="52">
          <cell r="C52" t="str">
            <v>30613701</v>
          </cell>
          <cell r="D52" t="str">
            <v>межселенная территория</v>
          </cell>
        </row>
        <row r="53">
          <cell r="C53" t="str">
            <v>30613000</v>
          </cell>
          <cell r="D53" t="str">
            <v>муниципальный район</v>
          </cell>
        </row>
        <row r="54">
          <cell r="C54" t="str">
            <v>30613401</v>
          </cell>
          <cell r="D54" t="str">
            <v>сельское поселение</v>
          </cell>
        </row>
        <row r="55">
          <cell r="C55" t="str">
            <v>30613402</v>
          </cell>
          <cell r="D55" t="str">
            <v>сельское поселение</v>
          </cell>
        </row>
        <row r="56">
          <cell r="C56" t="str">
            <v>30832701</v>
          </cell>
          <cell r="D56" t="str">
            <v>межселенная территория</v>
          </cell>
        </row>
        <row r="57">
          <cell r="C57" t="str">
            <v>30832401</v>
          </cell>
          <cell r="D57" t="str">
            <v>сельское поселение</v>
          </cell>
        </row>
        <row r="58">
          <cell r="C58" t="str">
            <v>30832402</v>
          </cell>
          <cell r="D58" t="str">
            <v>сельское поселение</v>
          </cell>
        </row>
        <row r="59">
          <cell r="C59" t="str">
            <v>30832403</v>
          </cell>
          <cell r="D59" t="str">
            <v>сельское поселение</v>
          </cell>
        </row>
        <row r="60">
          <cell r="C60" t="str">
            <v>30832404</v>
          </cell>
          <cell r="D60" t="str">
            <v>сельское поселение</v>
          </cell>
        </row>
        <row r="61">
          <cell r="C61" t="str">
            <v>30832405</v>
          </cell>
          <cell r="D61" t="str">
            <v>сельское поселение</v>
          </cell>
        </row>
        <row r="62">
          <cell r="C62" t="str">
            <v>30832407</v>
          </cell>
          <cell r="D62" t="str">
            <v>сельское поселение</v>
          </cell>
        </row>
        <row r="63">
          <cell r="C63" t="str">
            <v>30832406</v>
          </cell>
          <cell r="D63" t="str">
            <v>сельское поселение</v>
          </cell>
        </row>
        <row r="64">
          <cell r="C64" t="str">
            <v>30832000</v>
          </cell>
          <cell r="D64" t="str">
            <v>муниципальный район</v>
          </cell>
        </row>
        <row r="65">
          <cell r="C65" t="str">
            <v>30616402</v>
          </cell>
          <cell r="D65" t="str">
            <v>сельское поселение</v>
          </cell>
        </row>
        <row r="66">
          <cell r="C66" t="str">
            <v>30616404</v>
          </cell>
          <cell r="D66" t="str">
            <v>сельское поселение</v>
          </cell>
        </row>
        <row r="67">
          <cell r="C67" t="str">
            <v>30616407</v>
          </cell>
          <cell r="D67" t="str">
            <v>сельское поселение</v>
          </cell>
        </row>
        <row r="68">
          <cell r="C68" t="str">
            <v>30616703</v>
          </cell>
          <cell r="D68" t="str">
            <v>межселенная территория</v>
          </cell>
        </row>
        <row r="69">
          <cell r="C69" t="str">
            <v>30616157</v>
          </cell>
          <cell r="D69" t="str">
            <v>городское поселение, в состав которого входит поселок</v>
          </cell>
        </row>
        <row r="70">
          <cell r="C70" t="str">
            <v>30616162</v>
          </cell>
          <cell r="D70" t="str">
            <v>городское поселение, в состав которого входит поселок</v>
          </cell>
        </row>
        <row r="71">
          <cell r="C71" t="str">
            <v>30616000</v>
          </cell>
          <cell r="D71" t="str">
            <v>муниципальный район</v>
          </cell>
        </row>
        <row r="72">
          <cell r="C72" t="str">
            <v>30616410</v>
          </cell>
          <cell r="D72" t="str">
            <v>сельское поселение</v>
          </cell>
        </row>
        <row r="73">
          <cell r="C73" t="str">
            <v>30619701</v>
          </cell>
          <cell r="D73" t="str">
            <v>межселенная территория</v>
          </cell>
        </row>
        <row r="74">
          <cell r="C74" t="str">
            <v>30619402</v>
          </cell>
          <cell r="D74" t="str">
            <v>сельское поселение</v>
          </cell>
        </row>
        <row r="75">
          <cell r="C75" t="str">
            <v>30619405</v>
          </cell>
          <cell r="D75" t="str">
            <v>сельское поселение</v>
          </cell>
        </row>
        <row r="76">
          <cell r="C76" t="str">
            <v>30619000</v>
          </cell>
          <cell r="D76" t="str">
            <v>муниципальный район</v>
          </cell>
        </row>
        <row r="77">
          <cell r="C77" t="str">
            <v>30619401</v>
          </cell>
          <cell r="D77" t="str">
            <v>сельское поселение</v>
          </cell>
        </row>
        <row r="78">
          <cell r="C78" t="str">
            <v>30851000</v>
          </cell>
          <cell r="D78" t="str">
            <v>городской округ</v>
          </cell>
        </row>
      </sheetData>
      <sheetData sheetId="7"/>
      <sheetData sheetId="8"/>
      <sheetData sheetId="9"/>
      <sheetData sheetId="10">
        <row r="7">
          <cell r="H7" t="str">
            <v>Камчатский край</v>
          </cell>
        </row>
        <row r="9">
          <cell r="H9">
            <v>2015</v>
          </cell>
        </row>
        <row r="10">
          <cell r="H10" t="str">
            <v>Март</v>
          </cell>
        </row>
        <row r="12">
          <cell r="H12" t="str">
            <v>Петропавловск-Камчатский</v>
          </cell>
        </row>
        <row r="13">
          <cell r="H13" t="str">
            <v>Петропавловск-Камчатский</v>
          </cell>
        </row>
        <row r="14">
          <cell r="H14" t="str">
            <v>30701000</v>
          </cell>
        </row>
        <row r="15">
          <cell r="H15" t="str">
            <v>городской округ</v>
          </cell>
        </row>
        <row r="20">
          <cell r="H20" t="str">
            <v>МУП ПКГО "УМиТ"</v>
          </cell>
        </row>
        <row r="21">
          <cell r="H21">
            <v>0</v>
          </cell>
        </row>
        <row r="22">
          <cell r="H22" t="str">
            <v>4101004827</v>
          </cell>
        </row>
        <row r="23">
          <cell r="H23" t="str">
            <v>410101001</v>
          </cell>
        </row>
        <row r="24">
          <cell r="H24" t="str">
            <v>22916716</v>
          </cell>
        </row>
        <row r="25">
          <cell r="H25" t="str">
            <v>производство (некомбинированная выработка)+передача+сбыт</v>
          </cell>
        </row>
        <row r="26">
          <cell r="H26" t="str">
            <v>нет</v>
          </cell>
        </row>
        <row r="32">
          <cell r="H32" t="str">
            <v>683024, г. Петропавловск-Камчатский, ул. Транспортный тупик, 11</v>
          </cell>
        </row>
        <row r="33">
          <cell r="H33" t="str">
            <v>683024, г. Петропавловск-Камчатский, Автомобилистов, 1</v>
          </cell>
        </row>
        <row r="35">
          <cell r="H35" t="str">
            <v>Александрова Наталья Викторовна</v>
          </cell>
        </row>
        <row r="36">
          <cell r="H36" t="str">
            <v>7(4152)26-35-00</v>
          </cell>
        </row>
        <row r="38">
          <cell r="H38" t="str">
            <v>Сердюцкая Татьяна Леонидовна</v>
          </cell>
        </row>
        <row r="39">
          <cell r="H39" t="str">
            <v>7(4152)26-35-00</v>
          </cell>
        </row>
        <row r="41">
          <cell r="H41" t="str">
            <v>Минисламов Рамиль Маратович</v>
          </cell>
        </row>
        <row r="42">
          <cell r="H42" t="str">
            <v>Инженер 1 категории</v>
          </cell>
        </row>
        <row r="43">
          <cell r="H43" t="str">
            <v>7(4152)26-35-11</v>
          </cell>
        </row>
        <row r="44">
          <cell r="H44" t="str">
            <v>ramil_@bk.ru</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s>
    <sheetDataSet>
      <sheetData sheetId="0" refreshError="1"/>
      <sheetData sheetId="1" refreshError="1"/>
      <sheetData sheetId="2">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Инструкция"/>
      <sheetName val="Титульный"/>
      <sheetName val="Список организаций"/>
      <sheetName val="Результаты загрузки"/>
      <sheetName val="TECHSHEET"/>
      <sheetName val="TECH_GENERAL"/>
      <sheetName val="TECH_HORISONTAL"/>
      <sheetName val="ТС.HEAT matrix PP"/>
      <sheetName val="ТС.HEAT matrix TR"/>
      <sheetName val="ВС.VSNA matrix PP"/>
      <sheetName val="ТС.БПр"/>
      <sheetName val="ТС.БТр"/>
      <sheetName val="ТС.К год"/>
      <sheetName val="ТС.К 1 янв"/>
      <sheetName val="ТС.К 1 июл"/>
      <sheetName val="ТС.К 1 сен"/>
      <sheetName val="ТС.К (к) 1 янв"/>
      <sheetName val="ТС.К (к) 1 июл"/>
      <sheetName val="ТС.К (к) 1 сен"/>
      <sheetName val="ТС.Т 1 янв"/>
      <sheetName val="ТС.Т Тр 1 янв"/>
      <sheetName val="ТС.Т 1 июл"/>
      <sheetName val="ТС.Т Тр 1 июл"/>
      <sheetName val="ТС.Т 1 сен"/>
      <sheetName val="ТС.Т Тр 1 сен"/>
      <sheetName val="ТС.ТМ1 1 янв"/>
      <sheetName val="ТС.ТМ1 1 июл"/>
      <sheetName val="ТС.ТМ1 1 сен"/>
      <sheetName val="ТС.ТМ2 1 янв"/>
      <sheetName val="ТС.ТМ2 1 июл"/>
      <sheetName val="ТС.ТМ2 1 сен"/>
      <sheetName val="БПр"/>
      <sheetName val="БТр"/>
      <sheetName val="К год"/>
      <sheetName val="К 1 янв"/>
      <sheetName val="К 1 июл"/>
      <sheetName val="ВС.К 1 сен"/>
      <sheetName val="ТМ1 1 янв"/>
      <sheetName val="ТМ1 1 июл"/>
      <sheetName val="ВС.ТМ1 1 сен"/>
      <sheetName val="ТМ2 1 янв"/>
      <sheetName val="ТМ2 1 июл"/>
      <sheetName val="ВС.ТМ2 1 сен"/>
      <sheetName val="ВО.БПр"/>
      <sheetName val="ВО.БТр"/>
      <sheetName val="ВО.К год"/>
      <sheetName val="ВО.К 1 янв"/>
      <sheetName val="ВО.К 1 июл"/>
      <sheetName val="ВО.К 1 сен"/>
      <sheetName val="ВО.ТМ1 1 янв"/>
      <sheetName val="ВО.ТМ1 1 июл"/>
      <sheetName val="ВО.ТМ1 1 сен"/>
      <sheetName val="ВО.ТМ2 1 янв"/>
      <sheetName val="ВО.ТМ2 1 июл"/>
      <sheetName val="ВО.ТМ2 1 сен"/>
      <sheetName val="КоммМО"/>
      <sheetName val="Комментарии"/>
      <sheetName val="ТС.ПП ОРГ"/>
      <sheetName val="ТС.ПП МО"/>
      <sheetName val="ТС.ТР ОРГ"/>
      <sheetName val="ТС.ТР МО"/>
      <sheetName val="ВС.ПП ОРГ"/>
      <sheetName val="ВС.ПП МО"/>
      <sheetName val="Проверка"/>
      <sheetName val="modLoadFiles"/>
      <sheetName val="modSVODProv"/>
      <sheetName val="modUpdateToActualVersion"/>
      <sheetName val="modLoad"/>
      <sheetName val="modUpdDelRenumber"/>
      <sheetName val="modHEATPP"/>
      <sheetName val="modHEATTR"/>
      <sheetName val="modHEATHL"/>
      <sheetName val="modVSNAPP"/>
      <sheetName val="modGeneralProcedures"/>
      <sheetName val="modOpen"/>
      <sheetName val="modfrmReportMode"/>
      <sheetName val="modfrmTemplateMode"/>
      <sheetName val="modCommonProcedures"/>
      <sheetName val="modfrmRegion"/>
      <sheetName val="modSvodButtons"/>
      <sheetName val="modVLDCommonProv"/>
      <sheetName val="modVLDIntegrityProv"/>
      <sheetName val="modVLDProv"/>
      <sheetName val="modVLDProvGeneralProc"/>
      <sheetName val="modVLDOrgUniqueness"/>
      <sheetName val="modVLDProvTM"/>
      <sheetName val="modUpdate"/>
    </sheetNames>
    <sheetDataSet>
      <sheetData sheetId="0"/>
      <sheetData sheetId="1">
        <row r="8">
          <cell r="G8" t="str">
            <v>Камчатский край</v>
          </cell>
        </row>
      </sheetData>
      <sheetData sheetId="2"/>
      <sheetData sheetId="3"/>
      <sheetData sheetId="4">
        <row r="6">
          <cell r="E6" t="str">
            <v>водоснабжения</v>
          </cell>
        </row>
        <row r="34">
          <cell r="E34" t="str">
            <v>P</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Смета"/>
      <sheetName val="Нива"/>
      <sheetName val="Темижбек"/>
      <sheetName val="Мелиоратор"/>
      <sheetName val="Подлесная"/>
      <sheetName val="Смета на п.ст. Нива"/>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3"/>
      <sheetName val="14"/>
      <sheetName val="15"/>
      <sheetName val="16"/>
      <sheetName val="17.1"/>
      <sheetName val="17"/>
      <sheetName val="18.2"/>
      <sheetName val="18"/>
      <sheetName val="19"/>
      <sheetName val="2.2"/>
      <sheetName val="20.1"/>
      <sheetName val="20"/>
      <sheetName val="21.3"/>
      <sheetName val="21"/>
      <sheetName val="22"/>
      <sheetName val="23"/>
      <sheetName val="24.1"/>
      <sheetName val="24"/>
      <sheetName val="25.1"/>
      <sheetName val="25"/>
      <sheetName val="26"/>
      <sheetName val="28.1"/>
      <sheetName val="28.2"/>
      <sheetName val="28"/>
      <sheetName val="3"/>
      <sheetName val="5"/>
      <sheetName val="6"/>
      <sheetName val="8"/>
      <sheetName val="9"/>
      <sheetName val="P2.1"/>
      <sheetName val="P2.2"/>
      <sheetName val="СЦТ"/>
      <sheetName val="Защита шин"/>
      <sheetName val="TEHSHEET"/>
      <sheetName val="REESTR"/>
      <sheetName val="Титульный"/>
      <sheetName val="на 1 тут"/>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CHSHEET"/>
      <sheetName val="Справочники"/>
      <sheetName val="Контакты"/>
      <sheetName val="REESTR_MO"/>
      <sheetName val="modFuelSupply"/>
      <sheetName val="Свод"/>
      <sheetName val="Инструкция"/>
    </sheetNames>
    <sheetDataSet>
      <sheetData sheetId="0" refreshError="1"/>
      <sheetData sheetId="1">
        <row r="101">
          <cell r="I101">
            <v>4242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gion"/>
      <sheetName val="modfrmReestr"/>
      <sheetName val="modfrmCheckUpdates"/>
      <sheetName val="modReestr"/>
      <sheetName val="modListProv"/>
      <sheetName val="modUpdTemplMain"/>
      <sheetName val="modDoubleClick"/>
      <sheetName val="modHyperlink"/>
      <sheetName val="modfrmDateChoose"/>
    </sheetNames>
    <sheetDataSet>
      <sheetData sheetId="0">
        <row r="3">
          <cell r="B3" t="str">
            <v>Версия 2.0</v>
          </cell>
        </row>
      </sheetData>
      <sheetData sheetId="1" refreshError="1"/>
      <sheetData sheetId="2">
        <row r="18">
          <cell r="G18" t="str">
            <v>МУП ПКГО "УМиТ"</v>
          </cell>
        </row>
      </sheetData>
      <sheetData sheetId="3"/>
      <sheetData sheetId="4" refreshError="1"/>
      <sheetData sheetId="5" refreshError="1"/>
      <sheetData sheetId="6" refreshError="1"/>
      <sheetData sheetId="7">
        <row r="2">
          <cell r="D2" t="str">
            <v>январь</v>
          </cell>
          <cell r="E2">
            <v>2013</v>
          </cell>
          <cell r="F2" t="str">
            <v>Да</v>
          </cell>
        </row>
        <row r="3">
          <cell r="E3">
            <v>2014</v>
          </cell>
          <cell r="F3" t="str">
            <v>Нет</v>
          </cell>
        </row>
        <row r="4">
          <cell r="E4">
            <v>2015</v>
          </cell>
        </row>
        <row r="5">
          <cell r="E5">
            <v>2016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D2" t="str">
            <v>Алеутский муниципальный район</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modVLDIntegrityProv"/>
      <sheetName val="modfrmCheckUpdates"/>
      <sheetName val="Инструкция"/>
      <sheetName val="modInstruction"/>
      <sheetName val="TECHSHEET"/>
      <sheetName val="PLAN1X_REGION_INDICATORS"/>
      <sheetName val="PLAN1X_LIST_ORG"/>
      <sheetName val="REESTR_ORG"/>
      <sheetName val="REESTR_MO"/>
      <sheetName val="modGetGeoBase"/>
      <sheetName val="Лог обновления"/>
      <sheetName val="modInfo"/>
      <sheetName val="Титульный"/>
      <sheetName val="Отпуск ТЭ в паре"/>
      <sheetName val="Отпуск ТЭ в горячей воде"/>
      <sheetName val="Комментарии"/>
      <sheetName val="Проверка"/>
      <sheetName val="modSheetTitle"/>
      <sheetName val="modCommandButton"/>
      <sheetName val="modfrmRegion"/>
      <sheetName val="modfrmReestr"/>
      <sheetName val="modUpdTemplMain"/>
      <sheetName val="modIHLCommand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0">
          <cell r="B50" t="str">
            <v>Петропавловск-Камчатский</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modVLDIntegrityProv"/>
      <sheetName val="modfrmCheckUpdates"/>
      <sheetName val="Инструкция"/>
      <sheetName val="modInstruction"/>
      <sheetName val="TECHSHEET"/>
      <sheetName val="PLAN1X_REGION_INDICATORS"/>
      <sheetName val="PLAN1X_LIST_ORG"/>
      <sheetName val="REESTR_ORG"/>
      <sheetName val="REESTR_MO"/>
      <sheetName val="modGetGeoBase"/>
      <sheetName val="Лог обновления"/>
      <sheetName val="modInfo"/>
      <sheetName val="Титульный"/>
      <sheetName val="Отпуск ТЭ в паре"/>
      <sheetName val="Отпуск ТЭ в горячей воде"/>
      <sheetName val="Комментарии"/>
      <sheetName val="Проверка"/>
      <sheetName val="modSheetTitle"/>
      <sheetName val="modCommandButton"/>
      <sheetName val="modfrmRegion"/>
      <sheetName val="modfrmReestr"/>
      <sheetName val="modUpdTemplMain"/>
      <sheetName val="modIHLCommand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0">
          <cell r="B50" t="str">
            <v>Петропавловск-Камчатский</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ТЭ в паре"/>
      <sheetName val="Отпуск ТЭ в гор воде"/>
      <sheetName val="Проверка"/>
      <sheetName val="AllSheetsInThisWorkbook"/>
      <sheetName val="Statistic"/>
      <sheetName val="modProv"/>
      <sheetName val="modUpdTemplMain"/>
      <sheetName val="REESTR_ORG"/>
      <sheetName val="REESTR_FILTERED"/>
      <sheetName val="REESTR_MO"/>
      <sheetName val="TEHSHEET"/>
      <sheetName val="modfrmReestr"/>
      <sheetName val="modCommandButton"/>
      <sheetName val="modReestr"/>
      <sheetName val="modClassifierValidate"/>
      <sheetName val="46TE.2011(v2.0) январь 2014"/>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7"/>
      <sheetName val="Т8"/>
      <sheetName val="Ш_Передача_ЭЭ"/>
      <sheetName val="Справочники"/>
      <sheetName val="28"/>
      <sheetName val="29"/>
      <sheetName val="20"/>
      <sheetName val="21"/>
      <sheetName val="23"/>
      <sheetName val="25"/>
      <sheetName val="26"/>
      <sheetName val="27"/>
      <sheetName val="19"/>
      <sheetName val="22"/>
      <sheetName val="24"/>
      <sheetName val="ДПН"/>
      <sheetName val="Субвенция"/>
      <sheetName val="Услуги"/>
    </sheetNames>
    <sheetDataSet>
      <sheetData sheetId="0">
        <row r="3">
          <cell r="B3" t="str">
            <v>Версия 2.0</v>
          </cell>
        </row>
      </sheetData>
      <sheetData sheetId="1" refreshError="1"/>
      <sheetData sheetId="2" refreshError="1"/>
      <sheetData sheetId="3" refreshError="1"/>
      <sheetData sheetId="4">
        <row r="30">
          <cell r="F30" t="str">
            <v>Подкопаев Алексей Вениаминович</v>
          </cell>
        </row>
      </sheetData>
      <sheetData sheetId="5" refreshError="1"/>
      <sheetData sheetId="6" refreshError="1"/>
      <sheetData sheetId="7">
        <row r="13">
          <cell r="H13">
            <v>3.1678900000000003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2">
          <cell r="D2" t="str">
            <v>Алеутский муниципальный район</v>
          </cell>
        </row>
        <row r="3">
          <cell r="D3" t="str">
            <v>Быстринский муниципальный район</v>
          </cell>
        </row>
        <row r="4">
          <cell r="D4" t="str">
            <v>Город Вилючинск</v>
          </cell>
        </row>
        <row r="5">
          <cell r="D5" t="str">
            <v>Город Петропавловск-Камчатский</v>
          </cell>
        </row>
        <row r="6">
          <cell r="D6" t="str">
            <v>Елизовский муниципальный район</v>
          </cell>
        </row>
        <row r="7">
          <cell r="D7" t="str">
            <v>Карагинский муниципальный район</v>
          </cell>
        </row>
        <row r="8">
          <cell r="D8" t="str">
            <v>Мильковский муниципальный район</v>
          </cell>
        </row>
        <row r="9">
          <cell r="D9" t="str">
            <v>Олюторский муниципальный район</v>
          </cell>
        </row>
        <row r="10">
          <cell r="D10" t="str">
            <v>Пенжинский муниципальный район</v>
          </cell>
        </row>
        <row r="11">
          <cell r="D11" t="str">
            <v>Посёлок городского типа "Палана"</v>
          </cell>
        </row>
        <row r="12">
          <cell r="D12" t="str">
            <v>Соболевский муниципальный район</v>
          </cell>
        </row>
        <row r="13">
          <cell r="D13" t="str">
            <v>Тигильский муниципальный район</v>
          </cell>
        </row>
        <row r="14">
          <cell r="D14" t="str">
            <v>Усть-Большерецкий муниципальный район</v>
          </cell>
        </row>
        <row r="15">
          <cell r="D15" t="str">
            <v>Усть-Камчатский муниципальный район</v>
          </cell>
        </row>
      </sheetData>
      <sheetData sheetId="16">
        <row r="1">
          <cell r="F1" t="str">
            <v>Январь</v>
          </cell>
          <cell r="I1">
            <v>2011</v>
          </cell>
        </row>
        <row r="2">
          <cell r="F2" t="str">
            <v>Февраль</v>
          </cell>
          <cell r="I2">
            <v>2012</v>
          </cell>
        </row>
        <row r="3">
          <cell r="F3" t="str">
            <v>Март</v>
          </cell>
          <cell r="I3">
            <v>2013</v>
          </cell>
        </row>
        <row r="4">
          <cell r="F4" t="str">
            <v>Апрель</v>
          </cell>
          <cell r="I4">
            <v>2014</v>
          </cell>
        </row>
        <row r="5">
          <cell r="F5" t="str">
            <v>Май</v>
          </cell>
          <cell r="I5">
            <v>2015</v>
          </cell>
        </row>
        <row r="6">
          <cell r="F6" t="str">
            <v>Июнь</v>
          </cell>
          <cell r="I6">
            <v>2016</v>
          </cell>
        </row>
        <row r="7">
          <cell r="F7" t="str">
            <v>Июль</v>
          </cell>
          <cell r="I7">
            <v>2017</v>
          </cell>
        </row>
        <row r="8">
          <cell r="F8" t="str">
            <v>Август</v>
          </cell>
          <cell r="I8">
            <v>2018</v>
          </cell>
        </row>
        <row r="9">
          <cell r="F9" t="str">
            <v>Сентябрь</v>
          </cell>
          <cell r="I9">
            <v>2019</v>
          </cell>
        </row>
        <row r="10">
          <cell r="F10" t="str">
            <v>Октябрь</v>
          </cell>
          <cell r="I10">
            <v>2020</v>
          </cell>
        </row>
        <row r="11">
          <cell r="F11" t="str">
            <v>Ноябрь</v>
          </cell>
          <cell r="I11">
            <v>2021</v>
          </cell>
        </row>
        <row r="12">
          <cell r="F12" t="str">
            <v>Декабрь</v>
          </cell>
          <cell r="I12">
            <v>2022</v>
          </cell>
        </row>
        <row r="13">
          <cell r="F13" t="str">
            <v>Год</v>
          </cell>
          <cell r="I13">
            <v>2023</v>
          </cell>
        </row>
        <row r="14">
          <cell r="I14">
            <v>2024</v>
          </cell>
        </row>
        <row r="15">
          <cell r="I15">
            <v>2025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ТЭ в паре"/>
      <sheetName val="Отпуск ТЭ в гор воде"/>
      <sheetName val="Проверка"/>
      <sheetName val="AllSheetsInThisWorkbook"/>
      <sheetName val="Statistic"/>
      <sheetName val="modProv"/>
      <sheetName val="modUpdTemplMain"/>
      <sheetName val="REESTR_ORG"/>
      <sheetName val="REESTR_FILTERED"/>
      <sheetName val="REESTR_MO"/>
      <sheetName val="TEHSHEET"/>
      <sheetName val="modfrmReestr"/>
      <sheetName val="modCommandButton"/>
      <sheetName val="modReestr"/>
      <sheetName val="modClassifierValidate"/>
    </sheetNames>
    <sheetDataSet>
      <sheetData sheetId="0">
        <row r="3">
          <cell r="B3" t="str">
            <v>Версия 2.0</v>
          </cell>
        </row>
      </sheetData>
      <sheetData sheetId="1" refreshError="1"/>
      <sheetData sheetId="2" refreshError="1"/>
      <sheetData sheetId="3" refreshError="1"/>
      <sheetData sheetId="4">
        <row r="30">
          <cell r="F30" t="str">
            <v>Подкопаев Алексей Вениаминович</v>
          </cell>
        </row>
      </sheetData>
      <sheetData sheetId="5" refreshError="1"/>
      <sheetData sheetId="6" refreshError="1"/>
      <sheetData sheetId="7">
        <row r="13">
          <cell r="H13">
            <v>3.1678900000000003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2">
          <cell r="D2" t="str">
            <v>Алеутский муниципальный район</v>
          </cell>
        </row>
        <row r="3">
          <cell r="D3" t="str">
            <v>Быстринский муниципальный район</v>
          </cell>
        </row>
        <row r="4">
          <cell r="D4" t="str">
            <v>Город Вилючинск</v>
          </cell>
        </row>
        <row r="5">
          <cell r="D5" t="str">
            <v>Город Петропавловск-Камчатский</v>
          </cell>
        </row>
        <row r="6">
          <cell r="D6" t="str">
            <v>Елизовский муниципальный район</v>
          </cell>
        </row>
        <row r="7">
          <cell r="D7" t="str">
            <v>Карагинский муниципальный район</v>
          </cell>
        </row>
        <row r="8">
          <cell r="D8" t="str">
            <v>Мильковский муниципальный район</v>
          </cell>
        </row>
        <row r="9">
          <cell r="D9" t="str">
            <v>Олюторский муниципальный район</v>
          </cell>
        </row>
        <row r="10">
          <cell r="D10" t="str">
            <v>Пенжинский муниципальный район</v>
          </cell>
        </row>
        <row r="11">
          <cell r="D11" t="str">
            <v>Посёлок городского типа "Палана"</v>
          </cell>
        </row>
        <row r="12">
          <cell r="D12" t="str">
            <v>Соболевский муниципальный район</v>
          </cell>
        </row>
        <row r="13">
          <cell r="D13" t="str">
            <v>Тигильский муниципальный район</v>
          </cell>
        </row>
        <row r="14">
          <cell r="D14" t="str">
            <v>Усть-Большерецкий муниципальный район</v>
          </cell>
        </row>
        <row r="15">
          <cell r="D15" t="str">
            <v>Усть-Камчатский муниципальный район</v>
          </cell>
        </row>
      </sheetData>
      <sheetData sheetId="16">
        <row r="1">
          <cell r="F1" t="str">
            <v>Январь</v>
          </cell>
          <cell r="I1">
            <v>2011</v>
          </cell>
        </row>
        <row r="2">
          <cell r="F2" t="str">
            <v>Февраль</v>
          </cell>
          <cell r="I2">
            <v>2012</v>
          </cell>
        </row>
        <row r="3">
          <cell r="F3" t="str">
            <v>Март</v>
          </cell>
          <cell r="I3">
            <v>2013</v>
          </cell>
        </row>
        <row r="4">
          <cell r="F4" t="str">
            <v>Апрель</v>
          </cell>
          <cell r="I4">
            <v>2014</v>
          </cell>
        </row>
        <row r="5">
          <cell r="F5" t="str">
            <v>Май</v>
          </cell>
          <cell r="I5">
            <v>2015</v>
          </cell>
        </row>
        <row r="6">
          <cell r="F6" t="str">
            <v>Июнь</v>
          </cell>
          <cell r="I6">
            <v>2016</v>
          </cell>
        </row>
        <row r="7">
          <cell r="F7" t="str">
            <v>Июль</v>
          </cell>
          <cell r="I7">
            <v>2017</v>
          </cell>
        </row>
        <row r="8">
          <cell r="F8" t="str">
            <v>Август</v>
          </cell>
          <cell r="I8">
            <v>2018</v>
          </cell>
        </row>
        <row r="9">
          <cell r="F9" t="str">
            <v>Сентябрь</v>
          </cell>
          <cell r="I9">
            <v>2019</v>
          </cell>
        </row>
        <row r="10">
          <cell r="F10" t="str">
            <v>Октябрь</v>
          </cell>
          <cell r="I10">
            <v>2020</v>
          </cell>
        </row>
        <row r="11">
          <cell r="F11" t="str">
            <v>Ноябрь</v>
          </cell>
          <cell r="I11">
            <v>2021</v>
          </cell>
        </row>
        <row r="12">
          <cell r="F12" t="str">
            <v>Декабрь</v>
          </cell>
          <cell r="I12">
            <v>2022</v>
          </cell>
        </row>
        <row r="13">
          <cell r="F13" t="str">
            <v>Год</v>
          </cell>
          <cell r="I13">
            <v>2023</v>
          </cell>
        </row>
        <row r="14">
          <cell r="I14">
            <v>2024</v>
          </cell>
        </row>
        <row r="15">
          <cell r="I15">
            <v>2025</v>
          </cell>
        </row>
      </sheetData>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Лист1"/>
      <sheetName val="Титул"/>
      <sheetName val="Прил 1"/>
      <sheetName val="Прил 2"/>
      <sheetName val="Прил 3"/>
      <sheetName val="Средний"/>
      <sheetName val="FST5"/>
      <sheetName val="FES"/>
      <sheetName val="12"/>
      <sheetName val="2.1"/>
      <sheetName val="2.2"/>
      <sheetName val="2"/>
      <sheetName val="4"/>
      <sheetName val="Справочники"/>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23"/>
      <sheetName val="Инструкция"/>
      <sheetName val="Список организаций"/>
      <sheetName val="Баланс производство"/>
      <sheetName val="Баланс передача"/>
      <sheetName val="Калькуляция"/>
      <sheetName val="Комментарии"/>
      <sheetName val="Проверка"/>
      <sheetName val="Диапазоны"/>
      <sheetName val="TEHSHEET"/>
      <sheetName val="REESTR"/>
      <sheetName val="Заголовок2"/>
      <sheetName val="Заголовок"/>
    </sheetNames>
    <sheetDataSet>
      <sheetData sheetId="0"/>
      <sheetData sheetId="1"/>
      <sheetData sheetId="2"/>
      <sheetData sheetId="3"/>
      <sheetData sheetId="4"/>
      <sheetData sheetId="5"/>
      <sheetData sheetId="6"/>
      <sheetData sheetId="7"/>
      <sheetData sheetId="8"/>
      <sheetData sheetId="9"/>
      <sheetData sheetId="10">
        <row r="3">
          <cell r="Y3" t="str">
            <v>12610000</v>
          </cell>
        </row>
      </sheetData>
      <sheetData sheetId="11"/>
      <sheetData sheetId="12"/>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"Московская объединенная электросетевая компания"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6 мес 2007 г."/>
      <sheetName val="2006 г."/>
      <sheetName val="4"/>
    </sheetNames>
    <sheetDataSet>
      <sheetData sheetId="0" refreshError="1"/>
      <sheetData sheetId="1" refreshError="1"/>
      <sheetData sheetId="2">
        <row r="15">
          <cell r="G15">
            <v>3.25</v>
          </cell>
          <cell r="H15">
            <v>246.673</v>
          </cell>
          <cell r="L15">
            <v>2.5070000000000001</v>
          </cell>
          <cell r="M15">
            <v>214.55</v>
          </cell>
          <cell r="Q15">
            <v>3</v>
          </cell>
          <cell r="R15">
            <v>197.40799999999999</v>
          </cell>
          <cell r="V15">
            <v>3</v>
          </cell>
          <cell r="W15">
            <v>197.40799999999999</v>
          </cell>
          <cell r="AA15">
            <v>3.0190000000000001</v>
          </cell>
          <cell r="AB15">
            <v>224.04599999999999</v>
          </cell>
        </row>
        <row r="16">
          <cell r="I16">
            <v>3.851</v>
          </cell>
          <cell r="M16">
            <v>3.4049999999999998</v>
          </cell>
          <cell r="N16">
            <v>1.82</v>
          </cell>
          <cell r="S16">
            <v>6.7229999999999999</v>
          </cell>
          <cell r="X16">
            <v>6.7229999999999999</v>
          </cell>
          <cell r="AB16">
            <v>3.4049999999999998</v>
          </cell>
          <cell r="AC16">
            <v>2.4329999999999998</v>
          </cell>
        </row>
        <row r="17">
          <cell r="I17">
            <v>105.72499999999999</v>
          </cell>
          <cell r="N17">
            <v>106.01300000000001</v>
          </cell>
          <cell r="S17">
            <v>102.38200000000001</v>
          </cell>
          <cell r="X17">
            <v>102.38200000000001</v>
          </cell>
          <cell r="AC17">
            <v>114.562</v>
          </cell>
        </row>
        <row r="19">
          <cell r="F19">
            <v>258.96300000000002</v>
          </cell>
          <cell r="G19">
            <v>2.9</v>
          </cell>
          <cell r="H19">
            <v>57.1</v>
          </cell>
          <cell r="K19">
            <v>225.91300000000001</v>
          </cell>
          <cell r="L19">
            <v>3.4980000000000002</v>
          </cell>
          <cell r="M19">
            <v>69.018000000000001</v>
          </cell>
          <cell r="N19">
            <v>1.089</v>
          </cell>
          <cell r="P19">
            <v>209.49700000000001</v>
          </cell>
          <cell r="Q19">
            <v>4.5</v>
          </cell>
          <cell r="R19">
            <v>101.33799999999999</v>
          </cell>
          <cell r="U19">
            <v>209.49700000000001</v>
          </cell>
          <cell r="V19">
            <v>4.5</v>
          </cell>
          <cell r="W19">
            <v>101.33799999999999</v>
          </cell>
          <cell r="Z19">
            <v>235.91300000000001</v>
          </cell>
          <cell r="AA19">
            <v>3.6</v>
          </cell>
          <cell r="AB19">
            <v>74.2</v>
          </cell>
          <cell r="AC19">
            <v>1.452</v>
          </cell>
        </row>
        <row r="25">
          <cell r="F25">
            <v>6.8</v>
          </cell>
          <cell r="H25">
            <v>79.77</v>
          </cell>
          <cell r="I25">
            <v>34.384999999999998</v>
          </cell>
          <cell r="K25">
            <v>8.16</v>
          </cell>
          <cell r="M25">
            <v>78.997</v>
          </cell>
          <cell r="N25">
            <v>33.296999999999997</v>
          </cell>
          <cell r="P25">
            <v>8.3000000000000007</v>
          </cell>
          <cell r="R25">
            <v>68.95</v>
          </cell>
          <cell r="S25">
            <v>48.62</v>
          </cell>
          <cell r="U25">
            <v>8.3000000000000007</v>
          </cell>
          <cell r="W25">
            <v>68.95</v>
          </cell>
          <cell r="X25">
            <v>48.62</v>
          </cell>
          <cell r="Z25">
            <v>8.16</v>
          </cell>
          <cell r="AB25">
            <v>78.997</v>
          </cell>
          <cell r="AC25">
            <v>33.296999999999997</v>
          </cell>
        </row>
        <row r="29">
          <cell r="H29">
            <v>97.73</v>
          </cell>
          <cell r="I29">
            <v>70.84</v>
          </cell>
          <cell r="M29">
            <v>83.991</v>
          </cell>
          <cell r="N29">
            <v>70.605999999999995</v>
          </cell>
          <cell r="R29">
            <v>105.5</v>
          </cell>
          <cell r="S29">
            <v>53.18</v>
          </cell>
          <cell r="W29">
            <v>105.5</v>
          </cell>
          <cell r="X29">
            <v>53.18</v>
          </cell>
          <cell r="AB29">
            <v>88.99</v>
          </cell>
          <cell r="AC29">
            <v>76.503</v>
          </cell>
        </row>
      </sheetData>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Справочники"/>
      <sheetName val="Инструкция"/>
      <sheetName val="Сводный расчет"/>
      <sheetName val="ЖУ1"/>
      <sheetName val="ЖУ2"/>
      <sheetName val="ЖУ3"/>
      <sheetName val="ЖУ4"/>
      <sheetName val="ЖУ5"/>
      <sheetName val="ЖУ6"/>
      <sheetName val="ЖУ7"/>
      <sheetName val="ЖУ8"/>
      <sheetName val="ЖУ9"/>
      <sheetName val="ЖУ10"/>
      <sheetName val="КУ1"/>
      <sheetName val="КУ2"/>
      <sheetName val="КУ3"/>
      <sheetName val="КУ4"/>
      <sheetName val="КУ5"/>
      <sheetName val="КУ6"/>
      <sheetName val="КУ7"/>
      <sheetName val="КУ8"/>
      <sheetName val="КУ9"/>
      <sheetName val="КУ10"/>
      <sheetName val="TEHSHEET"/>
      <sheetName val="1999-veca"/>
      <sheetName val="SOL"/>
      <sheetName val="0"/>
      <sheetName val="13"/>
      <sheetName val="17.1"/>
      <sheetName val="2.1"/>
      <sheetName val="2.2"/>
      <sheetName val="2"/>
      <sheetName val="4"/>
      <sheetName val="6"/>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0"/>
      <sheetName val="0 (2)"/>
      <sheetName val="0 (4)"/>
      <sheetName val="данные в перв. б_п"/>
      <sheetName val="данные для коррек. б_п"/>
      <sheetName val="данные для коррек. б_п (2)"/>
      <sheetName val="данные для коррек. б_п (3)"/>
      <sheetName val="2003"/>
    </sheetNames>
    <sheetDataSet>
      <sheetData sheetId="0">
        <row r="23">
          <cell r="C23">
            <v>10.3</v>
          </cell>
          <cell r="D23">
            <v>11.463900000000001</v>
          </cell>
          <cell r="E23">
            <v>12.633217800000002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3"/>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ил 1"/>
      <sheetName val="TSheet"/>
    </sheetNames>
    <sheetDataSet>
      <sheetData sheetId="0" refreshError="1"/>
      <sheetData sheetId="1"/>
      <sheetData sheetId="2" refreshError="1"/>
      <sheetData sheetId="3"/>
      <sheetData sheetId="4" refreshError="1"/>
      <sheetData sheetId="5" refreshError="1"/>
      <sheetData sheetId="6" refreshError="1">
        <row r="5">
          <cell r="F5" t="str">
            <v>ОАО "Зарамагские ГЭС"</v>
          </cell>
          <cell r="G5" t="str">
            <v>Головная Зарамагская ГЭС</v>
          </cell>
          <cell r="J5" t="str">
            <v>ОАО "Зарамагские ГЭС"</v>
          </cell>
          <cell r="K5" t="str">
            <v>Головная Зарамагская ГЭС</v>
          </cell>
          <cell r="N5" t="str">
            <v>ОАО "Зарамагские ГЭС"</v>
          </cell>
          <cell r="O5" t="str">
            <v>Головная Зарамагская ГЭС</v>
          </cell>
        </row>
        <row r="6">
          <cell r="O6">
            <v>27.28</v>
          </cell>
        </row>
        <row r="8">
          <cell r="O8">
            <v>0.152</v>
          </cell>
        </row>
        <row r="10">
          <cell r="G10">
            <v>0</v>
          </cell>
        </row>
      </sheetData>
      <sheetData sheetId="7" refreshError="1"/>
      <sheetData sheetId="8" refreshError="1">
        <row r="67">
          <cell r="I67">
            <v>0.57999999999999996</v>
          </cell>
          <cell r="L67">
            <v>0.28999999999999998</v>
          </cell>
          <cell r="M67">
            <v>0.28999999999999998</v>
          </cell>
        </row>
        <row r="68">
          <cell r="I68">
            <v>0.57999999999999996</v>
          </cell>
          <cell r="L68">
            <v>0.28999999999999998</v>
          </cell>
          <cell r="M68">
            <v>0.28999999999999998</v>
          </cell>
        </row>
        <row r="69">
          <cell r="I69">
            <v>0</v>
          </cell>
        </row>
        <row r="70">
          <cell r="I70">
            <v>4.2699999999999996</v>
          </cell>
          <cell r="L70">
            <v>2.1349999999999998</v>
          </cell>
          <cell r="M70">
            <v>2.1349999999999998</v>
          </cell>
        </row>
        <row r="71">
          <cell r="I71">
            <v>2.145</v>
          </cell>
          <cell r="L71">
            <v>1.075</v>
          </cell>
          <cell r="M71">
            <v>1.07</v>
          </cell>
        </row>
        <row r="72">
          <cell r="I72">
            <v>5.54</v>
          </cell>
          <cell r="L72">
            <v>2.77</v>
          </cell>
          <cell r="M72">
            <v>2.77</v>
          </cell>
        </row>
        <row r="73">
          <cell r="I73">
            <v>0</v>
          </cell>
        </row>
        <row r="74">
          <cell r="I74">
            <v>8.33</v>
          </cell>
          <cell r="L74">
            <v>4.165</v>
          </cell>
          <cell r="M74">
            <v>4.165</v>
          </cell>
        </row>
        <row r="75">
          <cell r="I75">
            <v>4.5599999999999996</v>
          </cell>
          <cell r="L75">
            <v>2.2799999999999998</v>
          </cell>
          <cell r="M75">
            <v>2.2799999999999998</v>
          </cell>
        </row>
      </sheetData>
      <sheetData sheetId="9" refreshError="1">
        <row r="14">
          <cell r="H14">
            <v>34</v>
          </cell>
        </row>
        <row r="16">
          <cell r="H16">
            <v>4000</v>
          </cell>
        </row>
        <row r="17">
          <cell r="H17">
            <v>9.36</v>
          </cell>
        </row>
        <row r="18">
          <cell r="H18">
            <v>2.97</v>
          </cell>
        </row>
        <row r="21">
          <cell r="H21">
            <v>17.5</v>
          </cell>
        </row>
        <row r="24">
          <cell r="H24">
            <v>75</v>
          </cell>
        </row>
        <row r="27">
          <cell r="H27">
            <v>23</v>
          </cell>
        </row>
        <row r="30">
          <cell r="H30">
            <v>33</v>
          </cell>
        </row>
        <row r="32">
          <cell r="B32" t="str">
            <v>Выплаты &lt;______________&gt;:</v>
          </cell>
        </row>
        <row r="34">
          <cell r="D34">
            <v>0</v>
          </cell>
          <cell r="E34">
            <v>0</v>
          </cell>
          <cell r="F34">
            <v>0</v>
          </cell>
          <cell r="G34">
            <v>0</v>
          </cell>
          <cell r="H34">
            <v>0</v>
          </cell>
        </row>
        <row r="35">
          <cell r="B35" t="str">
            <v>Выплаты &lt;______________&gt;:</v>
          </cell>
        </row>
        <row r="37">
          <cell r="D37">
            <v>0</v>
          </cell>
          <cell r="E37">
            <v>0</v>
          </cell>
          <cell r="F37">
            <v>0</v>
          </cell>
          <cell r="G37">
            <v>0</v>
          </cell>
          <cell r="H37">
            <v>0</v>
          </cell>
        </row>
        <row r="40">
          <cell r="D40">
            <v>0</v>
          </cell>
          <cell r="E40">
            <v>0</v>
          </cell>
          <cell r="F40">
            <v>0</v>
          </cell>
          <cell r="G40">
            <v>0</v>
          </cell>
          <cell r="H40">
            <v>0</v>
          </cell>
        </row>
        <row r="47">
          <cell r="H47">
            <v>12</v>
          </cell>
        </row>
        <row r="60">
          <cell r="B60" t="str">
            <v>Начальник ФЭО</v>
          </cell>
          <cell r="G60" t="str">
            <v>Багаева Т.А.</v>
          </cell>
          <cell r="H60" t="str">
            <v>Багаева Т.А.</v>
          </cell>
        </row>
        <row r="62">
          <cell r="B62" t="str">
            <v>Исполнитель: Алейникова Е.В. 
тел. 52-59-56</v>
          </cell>
        </row>
      </sheetData>
      <sheetData sheetId="10" refreshError="1"/>
      <sheetData sheetId="11" refreshError="1"/>
      <sheetData sheetId="12" refreshError="1"/>
      <sheetData sheetId="13" refreshError="1">
        <row r="8">
          <cell r="F8">
            <v>0</v>
          </cell>
        </row>
        <row r="12">
          <cell r="G12">
            <v>0</v>
          </cell>
          <cell r="H12">
            <v>0</v>
          </cell>
        </row>
        <row r="24">
          <cell r="B24" t="str">
            <v>Начальник ФЭО</v>
          </cell>
          <cell r="H24" t="str">
            <v>Багаева Т.А.</v>
          </cell>
        </row>
      </sheetData>
      <sheetData sheetId="14" refreshError="1">
        <row r="7">
          <cell r="B7" t="str">
            <v>Услуги автотранспорта (в соответствии с договорами на перевозки)</v>
          </cell>
        </row>
        <row r="9">
          <cell r="K9">
            <v>320</v>
          </cell>
        </row>
        <row r="12">
          <cell r="B12" t="str">
            <v>Услуги железнодорожного транспорта по перевозке тв. и ж.т</v>
          </cell>
        </row>
        <row r="14">
          <cell r="C14" t="str">
            <v>договор № ___ от ____</v>
          </cell>
        </row>
        <row r="15">
          <cell r="C15" t="str">
            <v>договор № ___ от ____</v>
          </cell>
        </row>
        <row r="17">
          <cell r="B17" t="str">
            <v>Пуско-наладочные работы ( в соответствии с планом)</v>
          </cell>
        </row>
        <row r="19">
          <cell r="C19" t="str">
            <v>договор № ___ от ____</v>
          </cell>
        </row>
        <row r="20">
          <cell r="C20" t="str">
            <v>договор № ___ от ____</v>
          </cell>
        </row>
        <row r="22">
          <cell r="B22" t="str">
            <v>&lt;Услуги_____________&gt;</v>
          </cell>
        </row>
        <row r="24">
          <cell r="C24" t="str">
            <v>договор № ___ от ____</v>
          </cell>
        </row>
        <row r="25">
          <cell r="C25" t="str">
            <v>договор № ___ от ____</v>
          </cell>
        </row>
        <row r="27">
          <cell r="B27" t="str">
            <v>&lt;Услуги_____________&gt;</v>
          </cell>
        </row>
        <row r="29">
          <cell r="C29" t="str">
            <v>договор № ___ от ____</v>
          </cell>
        </row>
        <row r="30">
          <cell r="C30" t="str">
            <v>договор № ___ от ____</v>
          </cell>
        </row>
      </sheetData>
      <sheetData sheetId="15" refreshError="1">
        <row r="6">
          <cell r="C6" t="str">
            <v>Всего</v>
          </cell>
        </row>
        <row r="7">
          <cell r="C7" t="str">
            <v xml:space="preserve">    в том числе:</v>
          </cell>
        </row>
        <row r="8">
          <cell r="C8" t="str">
            <v>договор № 2186 -Б2 от 01.01.2006г</v>
          </cell>
        </row>
        <row r="9">
          <cell r="C9" t="str">
            <v>договор № ___ от ____</v>
          </cell>
        </row>
        <row r="10">
          <cell r="C10" t="str">
            <v>Добавить строки</v>
          </cell>
        </row>
        <row r="11">
          <cell r="C11" t="str">
            <v>Всего</v>
          </cell>
        </row>
        <row r="12">
          <cell r="C12" t="str">
            <v xml:space="preserve">    в том числе:</v>
          </cell>
        </row>
        <row r="13">
          <cell r="C13" t="str">
            <v>договор № 67/8 от 25.04.08г.</v>
          </cell>
        </row>
        <row r="14">
          <cell r="C14" t="str">
            <v>договор № ___ от ____</v>
          </cell>
        </row>
        <row r="15">
          <cell r="C15" t="str">
            <v>Добавить строки</v>
          </cell>
        </row>
        <row r="16">
          <cell r="C16" t="str">
            <v>Услуги по пожарной безопасности</v>
          </cell>
        </row>
        <row r="17">
          <cell r="C17" t="str">
            <v xml:space="preserve">    в том числе:</v>
          </cell>
        </row>
        <row r="18">
          <cell r="C18" t="str">
            <v>договор № ___ от ____</v>
          </cell>
        </row>
        <row r="19">
          <cell r="C19" t="str">
            <v>договор № ___ от ____</v>
          </cell>
        </row>
        <row r="20">
          <cell r="C20" t="str">
            <v>Добавить строки</v>
          </cell>
        </row>
        <row r="21">
          <cell r="C21" t="str">
            <v>Всего</v>
          </cell>
        </row>
        <row r="22">
          <cell r="C22" t="str">
            <v xml:space="preserve">    в том числе:</v>
          </cell>
        </row>
        <row r="23">
          <cell r="C23" t="str">
            <v>договор №31/8 от18.03.08г</v>
          </cell>
          <cell r="J23">
            <v>255.82400000000001</v>
          </cell>
        </row>
        <row r="24">
          <cell r="C24" t="str">
            <v>договор № ___ от ____</v>
          </cell>
        </row>
        <row r="25">
          <cell r="C25" t="str">
            <v>Добавить строки</v>
          </cell>
        </row>
        <row r="26">
          <cell r="C26" t="str">
            <v>Всего</v>
          </cell>
        </row>
        <row r="27">
          <cell r="C27" t="str">
            <v xml:space="preserve">    в том числе:</v>
          </cell>
        </row>
        <row r="28">
          <cell r="C28" t="str">
            <v>Затраты на публикации и раскрытие информации об Обществе в СМИ</v>
          </cell>
          <cell r="J28">
            <v>200</v>
          </cell>
        </row>
        <row r="29">
          <cell r="C29" t="str">
            <v>договор № 133/8 от 25.09.08г</v>
          </cell>
          <cell r="J29">
            <v>104.88784000000001</v>
          </cell>
        </row>
        <row r="30">
          <cell r="C30" t="str">
            <v>Добавить строки</v>
          </cell>
        </row>
        <row r="31">
          <cell r="C31" t="str">
            <v>Всего</v>
          </cell>
        </row>
        <row r="32">
          <cell r="C32" t="str">
            <v xml:space="preserve">    в том числе:</v>
          </cell>
        </row>
        <row r="33">
          <cell r="C33" t="str">
            <v>договор № 09/251 от 09.09.08 г.</v>
          </cell>
          <cell r="J33">
            <v>281.40640000000002</v>
          </cell>
        </row>
        <row r="34">
          <cell r="C34" t="str">
            <v>договор № ___ от ____</v>
          </cell>
        </row>
        <row r="35">
          <cell r="C35" t="str">
            <v>Добавить строки</v>
          </cell>
        </row>
        <row r="36">
          <cell r="C36" t="str">
            <v>Всего</v>
          </cell>
        </row>
        <row r="37">
          <cell r="C37" t="str">
            <v>Всего</v>
          </cell>
        </row>
        <row r="38">
          <cell r="C38" t="str">
            <v xml:space="preserve">    в том числе:</v>
          </cell>
        </row>
        <row r="39">
          <cell r="C39" t="str">
            <v>договор № ___ от ____</v>
          </cell>
        </row>
        <row r="40">
          <cell r="C40" t="str">
            <v>договор № ___ от ____</v>
          </cell>
        </row>
        <row r="41">
          <cell r="C41" t="str">
            <v>Добавить строки</v>
          </cell>
        </row>
        <row r="42">
          <cell r="C42" t="str">
            <v>Всего</v>
          </cell>
        </row>
        <row r="43">
          <cell r="C43" t="str">
            <v xml:space="preserve">    в том числе:</v>
          </cell>
        </row>
        <row r="44">
          <cell r="C44" t="str">
            <v>договор № ___ от ____</v>
          </cell>
        </row>
        <row r="45">
          <cell r="C45" t="str">
            <v>договор № ___ от ____</v>
          </cell>
        </row>
        <row r="46">
          <cell r="C46" t="str">
            <v>Добавить строки</v>
          </cell>
        </row>
        <row r="47">
          <cell r="C47" t="str">
            <v>Всего</v>
          </cell>
        </row>
        <row r="48">
          <cell r="C48" t="str">
            <v xml:space="preserve">    в том числе:</v>
          </cell>
        </row>
        <row r="49">
          <cell r="C49" t="str">
            <v>договор № ___ от ____</v>
          </cell>
        </row>
        <row r="50">
          <cell r="C50" t="str">
            <v>договор № ___ от ____</v>
          </cell>
        </row>
        <row r="51">
          <cell r="C51" t="str">
            <v>Добавить строки</v>
          </cell>
        </row>
        <row r="52">
          <cell r="B52" t="str">
            <v>Услуги по &lt;_____________&gt;</v>
          </cell>
          <cell r="C52" t="str">
            <v>Всего</v>
          </cell>
        </row>
        <row r="53">
          <cell r="C53" t="str">
            <v xml:space="preserve">    в том числе:</v>
          </cell>
        </row>
        <row r="54">
          <cell r="C54" t="str">
            <v>договор № ___ от ____</v>
          </cell>
        </row>
        <row r="55">
          <cell r="C55" t="str">
            <v>договор № ___ от ____</v>
          </cell>
        </row>
        <row r="56">
          <cell r="C56" t="str">
            <v>Добавить строки</v>
          </cell>
        </row>
        <row r="57">
          <cell r="B57" t="str">
            <v>Добавить строки</v>
          </cell>
        </row>
      </sheetData>
      <sheetData sheetId="16" refreshError="1"/>
      <sheetData sheetId="17" refreshError="1"/>
      <sheetData sheetId="18" refreshError="1"/>
      <sheetData sheetId="19" refreshError="1"/>
      <sheetData sheetId="20" refreshError="1"/>
      <sheetData sheetId="21" refreshError="1"/>
      <sheetData sheetId="22" refreshError="1">
        <row r="5">
          <cell r="D5" t="str">
            <v>Москва</v>
          </cell>
          <cell r="E5" t="str">
            <v>Город 2</v>
          </cell>
          <cell r="F5" t="str">
            <v>Город 3</v>
          </cell>
        </row>
        <row r="15">
          <cell r="B15" t="str">
            <v>Расходы на &lt;_______________&gt;</v>
          </cell>
        </row>
        <row r="16">
          <cell r="B16" t="str">
            <v>Расходы на &lt;_______________&gt;</v>
          </cell>
        </row>
        <row r="17">
          <cell r="B17" t="str">
            <v>Расходы на &lt;_______________&gt;</v>
          </cell>
        </row>
        <row r="21">
          <cell r="D21">
            <v>10</v>
          </cell>
        </row>
        <row r="22">
          <cell r="D22">
            <v>50</v>
          </cell>
        </row>
        <row r="24">
          <cell r="D24">
            <v>8000</v>
          </cell>
        </row>
        <row r="25">
          <cell r="D25">
            <v>200</v>
          </cell>
        </row>
        <row r="26">
          <cell r="D26">
            <v>4000</v>
          </cell>
        </row>
        <row r="28">
          <cell r="D28">
            <v>497.55600000000004</v>
          </cell>
        </row>
        <row r="30">
          <cell r="B30" t="str">
            <v>Расходы на &lt;_______________&gt;</v>
          </cell>
        </row>
        <row r="31">
          <cell r="B31" t="str">
            <v>Расходы на &lt;_______________&gt;</v>
          </cell>
        </row>
        <row r="32">
          <cell r="B32" t="str">
            <v>Расходы на &lt;_______________&gt;</v>
          </cell>
        </row>
      </sheetData>
      <sheetData sheetId="23" refreshError="1"/>
      <sheetData sheetId="24" refreshError="1"/>
      <sheetData sheetId="25" refreshError="1">
        <row r="8">
          <cell r="B8" t="str">
            <v>договор № ___ от ____ (объект 1)</v>
          </cell>
        </row>
        <row r="9">
          <cell r="B9" t="str">
            <v>арендная плата</v>
          </cell>
        </row>
        <row r="10">
          <cell r="B10" t="str">
            <v>амортизация*</v>
          </cell>
        </row>
        <row r="11">
          <cell r="B11" t="str">
            <v>договор № ___ от ____ (объект 2)</v>
          </cell>
        </row>
        <row r="12">
          <cell r="B12" t="str">
            <v>арендная плата</v>
          </cell>
        </row>
        <row r="13">
          <cell r="B13" t="str">
            <v>амортизация*</v>
          </cell>
        </row>
        <row r="14">
          <cell r="B14" t="str">
            <v>договор № ___ от ____ (объект 3)</v>
          </cell>
        </row>
        <row r="15">
          <cell r="B15" t="str">
            <v>арендная плата</v>
          </cell>
        </row>
        <row r="16">
          <cell r="B16" t="str">
            <v>амортизация*</v>
          </cell>
        </row>
        <row r="20">
          <cell r="B20" t="str">
            <v>договор № ___ от ____ (объект 1)</v>
          </cell>
        </row>
        <row r="21">
          <cell r="B21" t="str">
            <v>арендная плата</v>
          </cell>
        </row>
        <row r="22">
          <cell r="B22" t="str">
            <v>амортизация*</v>
          </cell>
        </row>
        <row r="23">
          <cell r="B23" t="str">
            <v>договор № ___ от ____ (объект 2)</v>
          </cell>
        </row>
        <row r="24">
          <cell r="B24" t="str">
            <v>арендная плата</v>
          </cell>
        </row>
        <row r="25">
          <cell r="B25" t="str">
            <v>амортизация*</v>
          </cell>
        </row>
        <row r="26">
          <cell r="B26" t="str">
            <v>договор № ___ от ____ (объект 3)</v>
          </cell>
        </row>
        <row r="27">
          <cell r="B27" t="str">
            <v>арендная плата</v>
          </cell>
        </row>
        <row r="28">
          <cell r="B28" t="str">
            <v>амортизация*</v>
          </cell>
        </row>
      </sheetData>
      <sheetData sheetId="26" refreshError="1"/>
      <sheetData sheetId="27" refreshError="1"/>
      <sheetData sheetId="28" refreshError="1"/>
      <sheetData sheetId="29" refreshError="1"/>
      <sheetData sheetId="30" refreshError="1"/>
      <sheetData sheetId="31" refreshError="1">
        <row r="7">
          <cell r="B7" t="str">
            <v>&lt;Статья расходов 1&gt;</v>
          </cell>
          <cell r="C7" t="str">
            <v>Всего</v>
          </cell>
        </row>
        <row r="8">
          <cell r="C8" t="str">
            <v xml:space="preserve">    в том числе:</v>
          </cell>
        </row>
        <row r="9">
          <cell r="C9" t="str">
            <v>договор № ___ от ____</v>
          </cell>
        </row>
        <row r="10">
          <cell r="C10" t="str">
            <v>договор № ___ от ____</v>
          </cell>
        </row>
        <row r="11">
          <cell r="C11" t="str">
            <v>договор № ___ от ____</v>
          </cell>
        </row>
        <row r="13">
          <cell r="B13" t="str">
            <v>&lt;Статья расходов 2&gt;</v>
          </cell>
          <cell r="C13" t="str">
            <v>Всего</v>
          </cell>
        </row>
        <row r="14">
          <cell r="C14" t="str">
            <v xml:space="preserve">    в том числе:</v>
          </cell>
        </row>
        <row r="15">
          <cell r="C15" t="str">
            <v>договор № ___ от ____</v>
          </cell>
        </row>
        <row r="16">
          <cell r="C16" t="str">
            <v>договор № ___ от ____</v>
          </cell>
        </row>
        <row r="17">
          <cell r="C17" t="str">
            <v>договор № ___ от ____</v>
          </cell>
        </row>
        <row r="19">
          <cell r="B19" t="str">
            <v>&lt;Статья расходов 3&gt;</v>
          </cell>
          <cell r="C19" t="str">
            <v>Всего</v>
          </cell>
        </row>
        <row r="20">
          <cell r="C20" t="str">
            <v xml:space="preserve">    в том числе:</v>
          </cell>
        </row>
        <row r="21">
          <cell r="C21" t="str">
            <v>договор № ___ от ____</v>
          </cell>
        </row>
        <row r="22">
          <cell r="C22" t="str">
            <v>договор № ___ от ____</v>
          </cell>
        </row>
        <row r="23">
          <cell r="C23" t="str">
            <v>договор № ___ от ____</v>
          </cell>
        </row>
        <row r="26">
          <cell r="B26" t="str">
            <v>Выкуп земельных площадей</v>
          </cell>
          <cell r="C26" t="str">
            <v>Всего, стоимость</v>
          </cell>
        </row>
        <row r="27">
          <cell r="C27" t="str">
            <v xml:space="preserve"> - площадь</v>
          </cell>
        </row>
        <row r="28">
          <cell r="C28" t="str">
            <v xml:space="preserve">    в том числе:</v>
          </cell>
        </row>
        <row r="29">
          <cell r="C29" t="str">
            <v>договор № ___ от ____</v>
          </cell>
        </row>
        <row r="30">
          <cell r="C30" t="str">
            <v xml:space="preserve"> - площадь</v>
          </cell>
        </row>
        <row r="31">
          <cell r="C31" t="str">
            <v>договор № ___ от ____</v>
          </cell>
        </row>
        <row r="32">
          <cell r="C32" t="str">
            <v xml:space="preserve"> - площадь</v>
          </cell>
        </row>
        <row r="33">
          <cell r="C33" t="str">
            <v>договор № ___ от ____</v>
          </cell>
        </row>
        <row r="34">
          <cell r="C34" t="str">
            <v xml:space="preserve"> - площадь</v>
          </cell>
        </row>
        <row r="52">
          <cell r="B52" t="str">
            <v>Начальник ФЭО</v>
          </cell>
          <cell r="H52" t="str">
            <v>Багаева Т.А.</v>
          </cell>
          <cell r="L52" t="str">
            <v>Багаева Т.А.</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заявка на подключение"/>
      <sheetName val="0"/>
      <sheetName val="4"/>
      <sheetName val="5"/>
      <sheetName val="6"/>
      <sheetName val="7"/>
      <sheetName val="8"/>
      <sheetName val="9"/>
      <sheetName val="10"/>
      <sheetName val="11"/>
      <sheetName val="12"/>
      <sheetName val="18"/>
      <sheetName val="14"/>
      <sheetName val="15"/>
      <sheetName val="20"/>
      <sheetName val="21"/>
      <sheetName val="19"/>
      <sheetName val="1"/>
      <sheetName val="22"/>
      <sheetName val="16"/>
      <sheetName val="6.1"/>
      <sheetName val="Заголовок"/>
      <sheetName val="26"/>
      <sheetName val="25"/>
      <sheetName val="24.1"/>
      <sheetName val="24"/>
      <sheetName val="23"/>
      <sheetName val="27"/>
      <sheetName val="2"/>
      <sheetName val="13"/>
      <sheetName val="0.1"/>
      <sheetName val="30"/>
      <sheetName val="29"/>
      <sheetName val="28"/>
      <sheetName val="2.1"/>
      <sheetName val="2.2"/>
      <sheetName val="FES"/>
      <sheetName val="3.6."/>
      <sheetName val="17"/>
      <sheetName val="Ф-1 (для АО-энерго)"/>
      <sheetName val="Ф-2 (для АО-энерго)"/>
      <sheetName val="перекрестка"/>
      <sheetName val="свод"/>
      <sheetName val="17.1"/>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Инструкция"/>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АУП"/>
      <sheetName val="ДЭС"/>
      <sheetName val="АЭС"/>
      <sheetName val="ХЭС"/>
      <sheetName val="ЕАО"/>
      <sheetName val="справочно"/>
      <sheetName val="Ф-1 (для АО-энерго)"/>
      <sheetName val="Ф-2 (для АО-энерго)"/>
      <sheetName val="перекрестка"/>
      <sheetName val="свод"/>
      <sheetName val="Приложен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J6">
            <v>0</v>
          </cell>
        </row>
        <row r="10">
          <cell r="E10">
            <v>0</v>
          </cell>
          <cell r="F10">
            <v>0</v>
          </cell>
          <cell r="G10">
            <v>0</v>
          </cell>
          <cell r="H10">
            <v>0</v>
          </cell>
          <cell r="I10">
            <v>0</v>
          </cell>
        </row>
        <row r="13">
          <cell r="J13">
            <v>0</v>
          </cell>
          <cell r="K13">
            <v>0</v>
          </cell>
          <cell r="L13">
            <v>0</v>
          </cell>
          <cell r="M13">
            <v>0</v>
          </cell>
        </row>
        <row r="14">
          <cell r="J14">
            <v>0</v>
          </cell>
          <cell r="K14">
            <v>0</v>
          </cell>
          <cell r="L14">
            <v>0</v>
          </cell>
          <cell r="M14">
            <v>0</v>
          </cell>
        </row>
        <row r="20">
          <cell r="E20">
            <v>0</v>
          </cell>
          <cell r="F20">
            <v>0</v>
          </cell>
          <cell r="G20">
            <v>0</v>
          </cell>
          <cell r="H20">
            <v>0</v>
          </cell>
          <cell r="I20">
            <v>0</v>
          </cell>
        </row>
        <row r="21">
          <cell r="J21">
            <v>0</v>
          </cell>
          <cell r="K21">
            <v>0</v>
          </cell>
          <cell r="L21">
            <v>0</v>
          </cell>
          <cell r="M21">
            <v>0</v>
          </cell>
        </row>
        <row r="22">
          <cell r="J22">
            <v>0</v>
          </cell>
          <cell r="K22">
            <v>0</v>
          </cell>
          <cell r="L22">
            <v>0</v>
          </cell>
          <cell r="M22">
            <v>0</v>
          </cell>
        </row>
        <row r="23">
          <cell r="J23">
            <v>0</v>
          </cell>
          <cell r="K23">
            <v>0</v>
          </cell>
          <cell r="L23">
            <v>0</v>
          </cell>
          <cell r="M23">
            <v>0</v>
          </cell>
        </row>
        <row r="24">
          <cell r="J24">
            <v>0</v>
          </cell>
          <cell r="K24">
            <v>0</v>
          </cell>
          <cell r="L24">
            <v>0</v>
          </cell>
          <cell r="M24">
            <v>0</v>
          </cell>
        </row>
        <row r="25">
          <cell r="J25">
            <v>0</v>
          </cell>
          <cell r="K25">
            <v>0</v>
          </cell>
          <cell r="L25">
            <v>0</v>
          </cell>
          <cell r="M25">
            <v>0</v>
          </cell>
        </row>
        <row r="26">
          <cell r="J26">
            <v>0</v>
          </cell>
          <cell r="K26">
            <v>0</v>
          </cell>
          <cell r="L26">
            <v>0</v>
          </cell>
          <cell r="M26">
            <v>0</v>
          </cell>
        </row>
        <row r="27">
          <cell r="J27">
            <v>0</v>
          </cell>
          <cell r="K27">
            <v>0</v>
          </cell>
          <cell r="L27">
            <v>0</v>
          </cell>
          <cell r="M27">
            <v>0</v>
          </cell>
        </row>
        <row r="28">
          <cell r="J28">
            <v>0</v>
          </cell>
          <cell r="K28">
            <v>0</v>
          </cell>
          <cell r="L28">
            <v>0</v>
          </cell>
          <cell r="M28">
            <v>0</v>
          </cell>
        </row>
        <row r="33">
          <cell r="J33">
            <v>0</v>
          </cell>
          <cell r="K33">
            <v>0</v>
          </cell>
          <cell r="L33">
            <v>0</v>
          </cell>
          <cell r="M33">
            <v>0</v>
          </cell>
        </row>
        <row r="34">
          <cell r="J34">
            <v>0</v>
          </cell>
          <cell r="K34">
            <v>0</v>
          </cell>
          <cell r="L34">
            <v>0</v>
          </cell>
          <cell r="M34">
            <v>0</v>
          </cell>
        </row>
        <row r="39">
          <cell r="J39">
            <v>0</v>
          </cell>
          <cell r="K39">
            <v>0</v>
          </cell>
          <cell r="L39">
            <v>0</v>
          </cell>
          <cell r="M39">
            <v>0</v>
          </cell>
        </row>
        <row r="40">
          <cell r="J40">
            <v>0</v>
          </cell>
          <cell r="K40">
            <v>0</v>
          </cell>
          <cell r="L40">
            <v>0</v>
          </cell>
          <cell r="M40">
            <v>0</v>
          </cell>
        </row>
        <row r="43">
          <cell r="J43">
            <v>0</v>
          </cell>
          <cell r="K43">
            <v>0</v>
          </cell>
          <cell r="L43">
            <v>0</v>
          </cell>
          <cell r="M43">
            <v>0</v>
          </cell>
        </row>
        <row r="44">
          <cell r="J44">
            <v>0</v>
          </cell>
          <cell r="K44">
            <v>0</v>
          </cell>
          <cell r="L44">
            <v>0</v>
          </cell>
          <cell r="M44">
            <v>0</v>
          </cell>
        </row>
        <row r="54">
          <cell r="E54">
            <v>0</v>
          </cell>
          <cell r="F54">
            <v>0</v>
          </cell>
          <cell r="G54">
            <v>0</v>
          </cell>
          <cell r="H54">
            <v>0</v>
          </cell>
          <cell r="I54">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Калькуляция (корр) (2)"/>
      <sheetName val="СВОД ОАО КТЭ 2008 "/>
      <sheetName val="Вп и Во СВОД 2008г."/>
      <sheetName val="Кальк 2008г."/>
      <sheetName val="Баланс тепло (4)"/>
      <sheetName val="ТЭ  2008г."/>
      <sheetName val="Баланс тепло (3)"/>
      <sheetName val="Инструкция"/>
      <sheetName val="Справочники"/>
      <sheetName val="Баланс тепло (2)"/>
      <sheetName val="Тепло - калькуляция"/>
      <sheetName val="Тарифное меню 1"/>
      <sheetName val="Тарифное меню 2"/>
      <sheetName val="Комментарии"/>
      <sheetName val="Баланс тепло"/>
      <sheetName val="Тепл.Б. СВОД  утв.2008г."/>
      <sheetName val="Калькуляция (корр)"/>
      <sheetName val="Тепл.Б. СВОД  2008г."/>
      <sheetName val="Тепл.Б. Палана"/>
      <sheetName val="Тепл_Б.Тигиль"/>
      <sheetName val="Тепл_Б. У-Х"/>
      <sheetName val="Тепл.Б. Караг"/>
      <sheetName val="Тепл.Б.Олют"/>
      <sheetName val="Тепл_Б. Нов.об. Олют"/>
      <sheetName val="Тепл.Б. Пенжс"/>
      <sheetName val="Тепл_Б.Пахачи"/>
      <sheetName val="Свод"/>
      <sheetName val="Экология (2)"/>
      <sheetName val="Экология"/>
    </sheetNames>
    <sheetDataSet>
      <sheetData sheetId="0" refreshError="1"/>
      <sheetData sheetId="1" refreshError="1"/>
      <sheetData sheetId="2" refreshError="1"/>
      <sheetData sheetId="3"/>
      <sheetData sheetId="4"/>
      <sheetData sheetId="5"/>
      <sheetData sheetId="6"/>
      <sheetData sheetId="7"/>
      <sheetData sheetId="8"/>
      <sheetData sheetId="9">
        <row r="9">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ДПН"/>
      <sheetName val="Субвенция"/>
      <sheetName val="Услуги"/>
      <sheetName val="ПФП-план"/>
      <sheetName val="csxlDESheet1"/>
      <sheetName val="CSXLStore"/>
      <sheetName val="csxlDESheet2"/>
      <sheetName val="csxlDESheet3"/>
      <sheetName val="csxlDESheet4"/>
      <sheetName val="csxlDESheet5"/>
      <sheetName val="csxlDESheet6"/>
      <sheetName val="csxlDESheet7"/>
      <sheetName val="csxlDESheet8"/>
      <sheetName val="csxlDESheet9"/>
      <sheetName val="csxlDESheet10"/>
      <sheetName val="csxlDESheet11"/>
      <sheetName val="csxlDESheet12"/>
      <sheetName val="FES"/>
    </sheetNames>
    <sheetDataSet>
      <sheetData sheetId="0">
        <row r="1">
          <cell r="A1" t="str">
            <v>Версия</v>
          </cell>
        </row>
      </sheetData>
      <sheetData sheetId="1">
        <row r="1">
          <cell r="A1" t="str">
            <v>Версия</v>
          </cell>
        </row>
      </sheetData>
      <sheetData sheetId="2">
        <row r="1">
          <cell r="A1" t="str">
            <v>Версия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Калькуляция (корр) (2)"/>
      <sheetName val="СВОД ОАО КТЭ 2008 "/>
      <sheetName val="Вп и Во СВОД 2008г."/>
      <sheetName val="Кальк 2008г."/>
      <sheetName val="Баланс тепло (4)"/>
      <sheetName val="ТЭ  2008г."/>
      <sheetName val="Баланс тепло (3)"/>
      <sheetName val="Инструкция"/>
      <sheetName val="Справочники"/>
      <sheetName val="Баланс тепло (2)"/>
      <sheetName val="Тепло - калькуляция"/>
      <sheetName val="Тарифное меню 1"/>
      <sheetName val="Тарифное меню 2"/>
      <sheetName val="Комментарии"/>
      <sheetName val="Баланс тепло"/>
      <sheetName val="Тепл.Б. СВОД  утв.2008г."/>
      <sheetName val="Калькуляция (корр)"/>
      <sheetName val="Тепл.Б. СВОД  2008г."/>
      <sheetName val="Тепл.Б. Палана"/>
      <sheetName val="Тепл_Б.Тигиль"/>
      <sheetName val="Тепл_Б. У-Х"/>
      <sheetName val="Тепл.Б. Караг"/>
      <sheetName val="Тепл.Б.Олют"/>
      <sheetName val="Тепл_Б. Нов.об. Олют"/>
      <sheetName val="Тепл.Б. Пенжс"/>
      <sheetName val="Тепл_Б.Пахачи"/>
      <sheetName val="Свод"/>
      <sheetName val="Экология (2)"/>
      <sheetName val="Экология"/>
    </sheetNames>
    <sheetDataSet>
      <sheetData sheetId="0" refreshError="1"/>
      <sheetData sheetId="1" refreshError="1"/>
      <sheetData sheetId="2" refreshError="1"/>
      <sheetData sheetId="3"/>
      <sheetData sheetId="4"/>
      <sheetData sheetId="5"/>
      <sheetData sheetId="6"/>
      <sheetData sheetId="7"/>
      <sheetData sheetId="8"/>
      <sheetData sheetId="9">
        <row r="9">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Письмо"/>
      <sheetName val="полезн.отпуск"/>
      <sheetName val="Структура пол. отп 1"/>
      <sheetName val="структура пол.от.1(3)"/>
      <sheetName val="Структура пол. отп 1 (2)"/>
      <sheetName val="cм.нак.35.56"/>
      <sheetName val="пуско-нал"/>
      <sheetName val="сравн.ан."/>
      <sheetName val="вспом.пуско-нал"/>
      <sheetName val="пуск-нал 2000"/>
      <sheetName val="1пол 2000"/>
      <sheetName val="см.янв.2000"/>
      <sheetName val="смета окт-дек"/>
      <sheetName val="смета Толм.ГЭС99"/>
      <sheetName val="См. затрат98"/>
      <sheetName val="Прочие затраты"/>
      <sheetName val="Плата на землю"/>
      <sheetName val="Внебюдж. фонды"/>
      <sheetName val="АРЕНДА"/>
      <sheetName val="диз. топл"/>
      <sheetName val="Расч.усл.топл.по ДЭС"/>
      <sheetName val="рем.фонд"/>
      <sheetName val="Вспомог. материалы"/>
      <sheetName val="оплата труда"/>
      <sheetName val="Бал. прибыль"/>
      <sheetName val="Справка эн. сбыту"/>
      <sheetName val="Проезд"/>
      <sheetName val="Командировки"/>
      <sheetName val="Баланс эл."/>
      <sheetName val="Струк.пол.отпуска. 2"/>
      <sheetName val="Потери Эл"/>
      <sheetName val="TABL6 (2)"/>
      <sheetName val="Затрат. по топл."/>
      <sheetName val="Коэфф.потерь"/>
      <sheetName val="Стоим.топл. по эл."/>
      <sheetName val="PLCAL96K"/>
      <sheetName val="Капит.влож."/>
      <sheetName val="расч.зарп."/>
      <sheetName val="Калькуляция"/>
      <sheetName val="Расчет расх.усл.топл."/>
      <sheetName val="Модуль1"/>
      <sheetName val="Модуль2"/>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Справочник"/>
      <sheetName val="Справочники"/>
      <sheetName val="сбыт"/>
      <sheetName val="сети"/>
      <sheetName val="ЭСО"/>
      <sheetName val="Рег генер"/>
      <sheetName val="Баланс ээ"/>
      <sheetName val="Баланс мощности"/>
      <sheetName val="Свод"/>
      <sheetName val="Титул"/>
      <sheetName val="Прил 1"/>
      <sheetName val="Прил 2"/>
      <sheetName val="Прил 3"/>
      <sheetName val="regs"/>
      <sheetName val="Регионы"/>
      <sheetName val="Лист1"/>
      <sheetName val="Сетевые организации"/>
      <sheetName val="Сбытовые организации"/>
      <sheetName val="3.6."/>
      <sheetName val="10"/>
      <sheetName val="11"/>
      <sheetName val="20"/>
      <sheetName val="25"/>
      <sheetName val="9"/>
      <sheetName val="2"/>
      <sheetName val="3"/>
      <sheetName val="16"/>
      <sheetName val="0"/>
      <sheetName val="12"/>
      <sheetName val="13"/>
      <sheetName val="2.1"/>
      <sheetName val="2.2"/>
      <sheetName val="22"/>
      <sheetName val="4"/>
      <sheetName val="5"/>
      <sheetName val="6"/>
      <sheetName val="0.1"/>
      <sheetName val="14"/>
      <sheetName val="15"/>
      <sheetName val="18"/>
      <sheetName val="19"/>
      <sheetName val="1"/>
      <sheetName val="21"/>
      <sheetName val="24.1"/>
      <sheetName val="24"/>
      <sheetName val="26"/>
      <sheetName val="27"/>
      <sheetName val="28"/>
      <sheetName val="29"/>
      <sheetName val="30"/>
      <sheetName val="6.1"/>
      <sheetName val="7"/>
      <sheetName val="8"/>
      <sheetName val="Закупки"/>
      <sheetName val="CA9O4V99(  визирование251207 ут"/>
      <sheetName val="март"/>
      <sheetName val="dairy precedents"/>
      <sheetName val="p&amp;l"/>
      <sheetName val="water"/>
      <sheetName val="TECHSHEET"/>
      <sheetName val="REESTR_MO"/>
      <sheetName val="Контакты"/>
      <sheetName val="modFuelSupply"/>
      <sheetName val="Титульны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Инструкция"/>
      <sheetName val="Титульный"/>
      <sheetName val="Список организаций"/>
      <sheetName val="Результаты загрузки"/>
      <sheetName val="TECHSHEET"/>
      <sheetName val="TECH_GENERAL"/>
      <sheetName val="TECH_HORISONTAL"/>
      <sheetName val="ТС.HEAT matrix PP"/>
      <sheetName val="ТС.HEAT matrix TR"/>
      <sheetName val="ВС.VSNA matrix PP"/>
      <sheetName val="ТС.БПр"/>
      <sheetName val="ТС.БТр"/>
      <sheetName val="ТС.К год"/>
      <sheetName val="ТС.К 1 янв"/>
      <sheetName val="ТС.К 1 июл"/>
      <sheetName val="ТС.К 1 сен"/>
      <sheetName val="ТС.К (к) 1 янв"/>
      <sheetName val="ТС.К (к) 1 июл"/>
      <sheetName val="ТС.К (к) 1 сен"/>
      <sheetName val="ТС.Т 1 янв"/>
      <sheetName val="ТС.Т Тр 1 янв"/>
      <sheetName val="ТС.Т 1 июл"/>
      <sheetName val="ТС.Т Тр 1 июл"/>
      <sheetName val="ТС.Т 1 сен"/>
      <sheetName val="ТС.Т Тр 1 сен"/>
      <sheetName val="ТС.ТМ1 1 янв"/>
      <sheetName val="ТС.ТМ1 1 июл"/>
      <sheetName val="ТС.ТМ1 1 сен"/>
      <sheetName val="ТС.ТМ2 1 янв"/>
      <sheetName val="ТС.ТМ2 1 июл"/>
      <sheetName val="ТС.ТМ2 1 сен"/>
      <sheetName val="БПр"/>
      <sheetName val="БТр"/>
      <sheetName val="К год"/>
      <sheetName val="К 1 янв"/>
      <sheetName val="К 1 июл"/>
      <sheetName val="ВС.К 1 сен"/>
      <sheetName val="ТМ1 1 янв"/>
      <sheetName val="ТМ1 1 июл"/>
      <sheetName val="ВС.ТМ1 1 сен"/>
      <sheetName val="ТМ2 1 янв"/>
      <sheetName val="ТМ2 1 июл"/>
      <sheetName val="ВС.ТМ2 1 сен"/>
      <sheetName val="ВО.БПр"/>
      <sheetName val="ВО.БТр"/>
      <sheetName val="ВО.К год"/>
      <sheetName val="ВО.К 1 янв"/>
      <sheetName val="ВО.К 1 июл"/>
      <sheetName val="ВО.К 1 сен"/>
      <sheetName val="ВО.ТМ1 1 янв"/>
      <sheetName val="ВО.ТМ1 1 июл"/>
      <sheetName val="ВО.ТМ1 1 сен"/>
      <sheetName val="ВО.ТМ2 1 янв"/>
      <sheetName val="ВО.ТМ2 1 июл"/>
      <sheetName val="ВО.ТМ2 1 сен"/>
      <sheetName val="КоммМО"/>
      <sheetName val="Комментарии"/>
      <sheetName val="ТС.ПП ОРГ"/>
      <sheetName val="ТС.ПП МО"/>
      <sheetName val="ТС.ТР ОРГ"/>
      <sheetName val="ТС.ТР МО"/>
      <sheetName val="ВС.ПП ОРГ"/>
      <sheetName val="ВС.ПП МО"/>
      <sheetName val="Проверка"/>
      <sheetName val="modLoadFiles"/>
      <sheetName val="modSVODProv"/>
      <sheetName val="modUpdateToActualVersion"/>
      <sheetName val="modLoad"/>
      <sheetName val="modUpdDelRenumber"/>
      <sheetName val="modHEATPP"/>
      <sheetName val="modHEATTR"/>
      <sheetName val="modHEATHL"/>
      <sheetName val="modVSNAPP"/>
      <sheetName val="modGeneralProcedures"/>
      <sheetName val="modOpen"/>
      <sheetName val="modfrmReportMode"/>
      <sheetName val="modfrmTemplateMode"/>
      <sheetName val="modCommonProcedures"/>
      <sheetName val="modfrmRegion"/>
      <sheetName val="modSvodButtons"/>
      <sheetName val="modVLDCommonProv"/>
      <sheetName val="modVLDIntegrityProv"/>
      <sheetName val="modVLDProv"/>
      <sheetName val="modVLDProvGeneralProc"/>
      <sheetName val="modVLDOrgUniqueness"/>
      <sheetName val="modVLDProvTM"/>
      <sheetName val="modUpdate"/>
    </sheetNames>
    <sheetDataSet>
      <sheetData sheetId="0"/>
      <sheetData sheetId="1">
        <row r="8">
          <cell r="G8" t="str">
            <v>Камчатский край</v>
          </cell>
        </row>
      </sheetData>
      <sheetData sheetId="2"/>
      <sheetData sheetId="3"/>
      <sheetData sheetId="4">
        <row r="6">
          <cell r="E6" t="str">
            <v>водоснабжения</v>
          </cell>
        </row>
        <row r="34">
          <cell r="E34" t="str">
            <v>P</v>
          </cell>
        </row>
        <row r="44">
          <cell r="E44" t="str">
            <v>BY_PSEUDO_YEARS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et_union_hor"/>
      <sheetName val="modProv"/>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s>
    <sheetDataSet>
      <sheetData sheetId="0"/>
      <sheetData sheetId="1"/>
      <sheetData sheetId="2">
        <row r="7">
          <cell r="F7" t="str">
            <v>Камчатский край</v>
          </cell>
        </row>
      </sheetData>
      <sheetData sheetId="3"/>
      <sheetData sheetId="4"/>
      <sheetData sheetId="5"/>
      <sheetData sheetId="6"/>
      <sheetData sheetId="7"/>
      <sheetData sheetId="8"/>
      <sheetData sheetId="9"/>
      <sheetData sheetId="10">
        <row r="2">
          <cell r="E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et_union_hor"/>
      <sheetName val="modProv"/>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s>
    <sheetDataSet>
      <sheetData sheetId="0"/>
      <sheetData sheetId="1"/>
      <sheetData sheetId="2">
        <row r="7">
          <cell r="F7" t="str">
            <v>Камчатский край</v>
          </cell>
        </row>
      </sheetData>
      <sheetData sheetId="3"/>
      <sheetData sheetId="4"/>
      <sheetData sheetId="5"/>
      <sheetData sheetId="6"/>
      <sheetData sheetId="7"/>
      <sheetData sheetId="8"/>
      <sheetData sheetId="9"/>
      <sheetData sheetId="10">
        <row r="2">
          <cell r="E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Sheet2"/>
      <sheetName val="Управление &amp; Настройки"/>
      <sheetName val="Допущения"/>
      <sheetName val="блок 4"/>
      <sheetName val="Отчетность блоки 1-3"/>
      <sheetName val="Инвестиции &amp; финансирование"/>
      <sheetName val="Кредиты и Лизинговые платежи"/>
      <sheetName val="Расчет потоков без учета и.с."/>
      <sheetName val="Отчетность в составе ПГРЭС"/>
      <sheetName val="Отчетность в составе ПГРЭС (2)"/>
      <sheetName val="блоки 1-3"/>
      <sheetName val="блоки 1-4"/>
      <sheetName val="Экономика"/>
      <sheetName val="Chart1"/>
      <sheetName val="Эксплуатация блока 4"/>
      <sheetName val="Отчетность (необходимый тариф)"/>
      <sheetName val="Экономика &amp; Анализ"/>
      <sheetName val="Сводный анализ"/>
      <sheetName val="свод"/>
      <sheetName val="Sheet1"/>
      <sheetName val="Анализ себестоимости"/>
    </sheetNames>
    <sheetDataSet>
      <sheetData sheetId="0" refreshError="1"/>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Инструкция"/>
      <sheetName val="Справочник"/>
      <sheetName val="Баланс"/>
      <sheetName val="Тарифы и надбавки"/>
      <sheetName val="Смета"/>
      <sheetName val="Комментарии"/>
    </sheetNames>
    <sheetDataSet>
      <sheetData sheetId="0"/>
      <sheetData sheetId="1"/>
      <sheetData sheetId="2"/>
      <sheetData sheetId="3"/>
      <sheetData sheetId="4"/>
      <sheetData sheetId="5"/>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Инструкция"/>
      <sheetName val="Справочник"/>
      <sheetName val="Баланс"/>
      <sheetName val="Тарифы и надбавки"/>
      <sheetName val="Смета"/>
      <sheetName val="Комментарии"/>
    </sheetNames>
    <sheetDataSet>
      <sheetData sheetId="0"/>
      <sheetData sheetId="1"/>
      <sheetData sheetId="2"/>
      <sheetData sheetId="3"/>
      <sheetData sheetId="4"/>
      <sheetData sheetId="5"/>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6"/>
      <sheetName val="17"/>
      <sheetName val="4"/>
      <sheetName val="5"/>
      <sheetName val="Ф-1 (для АО-энерго)"/>
      <sheetName val="Ф-2 (для АО-энерго)"/>
      <sheetName val="перекрестка"/>
      <sheetName val="17.1"/>
      <sheetName val="24"/>
      <sheetName val="25"/>
      <sheetName val="Справочники"/>
      <sheetName val="regs"/>
      <sheetName val="OREP.INV.NET"/>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диапазоны"/>
      <sheetName val="12"/>
      <sheetName val="КУ1"/>
      <sheetName val="Карточка"/>
      <sheetName val="ф1 инвалюта"/>
      <sheetName val="fes"/>
      <sheetName val="ДПН"/>
      <sheetName val="Субвенция"/>
      <sheetName val="Услуги"/>
    </sheetNames>
    <sheetDataSet>
      <sheetData sheetId="0"/>
      <sheetData sheetId="1"/>
      <sheetData sheetId="2"/>
      <sheetData sheetId="3"/>
      <sheetData sheetId="4"/>
      <sheetData sheetId="5">
        <row r="11">
          <cell r="E11">
            <v>3</v>
          </cell>
          <cell r="F11">
            <v>12</v>
          </cell>
          <cell r="G11">
            <v>12</v>
          </cell>
          <cell r="H11">
            <v>3</v>
          </cell>
          <cell r="I11">
            <v>3</v>
          </cell>
          <cell r="J11">
            <v>3</v>
          </cell>
          <cell r="K11">
            <v>3</v>
          </cell>
          <cell r="L11">
            <v>3</v>
          </cell>
          <cell r="M11">
            <v>3</v>
          </cell>
          <cell r="N11">
            <v>3</v>
          </cell>
          <cell r="O11">
            <v>3</v>
          </cell>
        </row>
        <row r="12">
          <cell r="E12">
            <v>3</v>
          </cell>
          <cell r="F12">
            <v>12</v>
          </cell>
          <cell r="G12">
            <v>12</v>
          </cell>
          <cell r="H12">
            <v>3</v>
          </cell>
          <cell r="I12">
            <v>3</v>
          </cell>
          <cell r="J12">
            <v>3</v>
          </cell>
          <cell r="K12">
            <v>3</v>
          </cell>
          <cell r="L12">
            <v>3</v>
          </cell>
          <cell r="M12">
            <v>3</v>
          </cell>
          <cell r="N12">
            <v>3</v>
          </cell>
          <cell r="O12">
            <v>3</v>
          </cell>
          <cell r="Q12" t="str">
            <v>Всего по сетевой компании</v>
          </cell>
        </row>
        <row r="13">
          <cell r="C13">
            <v>39508</v>
          </cell>
          <cell r="D13">
            <v>39479</v>
          </cell>
          <cell r="E13">
            <v>2</v>
          </cell>
          <cell r="F13">
            <v>8</v>
          </cell>
          <cell r="G13">
            <v>8</v>
          </cell>
          <cell r="H13">
            <v>2</v>
          </cell>
          <cell r="I13">
            <v>2</v>
          </cell>
          <cell r="J13">
            <v>2</v>
          </cell>
          <cell r="K13">
            <v>2</v>
          </cell>
          <cell r="L13">
            <v>2</v>
          </cell>
          <cell r="M13">
            <v>2</v>
          </cell>
          <cell r="N13">
            <v>2</v>
          </cell>
          <cell r="O13">
            <v>2</v>
          </cell>
          <cell r="P13" t="str">
            <v>Новое строительство и расширение</v>
          </cell>
          <cell r="Q13" t="str">
            <v>Всего по инвестиционному проекту</v>
          </cell>
        </row>
        <row r="14">
          <cell r="E14">
            <v>1</v>
          </cell>
          <cell r="F14">
            <v>4</v>
          </cell>
          <cell r="G14">
            <v>4</v>
          </cell>
          <cell r="H14">
            <v>1</v>
          </cell>
          <cell r="I14">
            <v>1</v>
          </cell>
          <cell r="J14">
            <v>1</v>
          </cell>
          <cell r="K14">
            <v>1</v>
          </cell>
          <cell r="L14">
            <v>1</v>
          </cell>
          <cell r="M14">
            <v>1</v>
          </cell>
          <cell r="N14">
            <v>1</v>
          </cell>
          <cell r="O14">
            <v>1</v>
          </cell>
          <cell r="Q14" t="str">
            <v>Наименование работ1</v>
          </cell>
        </row>
        <row r="15">
          <cell r="E15">
            <v>1</v>
          </cell>
          <cell r="F15">
            <v>4</v>
          </cell>
          <cell r="G15">
            <v>4</v>
          </cell>
          <cell r="H15">
            <v>1</v>
          </cell>
          <cell r="I15">
            <v>1</v>
          </cell>
          <cell r="J15">
            <v>1</v>
          </cell>
          <cell r="K15">
            <v>1</v>
          </cell>
          <cell r="L15">
            <v>1</v>
          </cell>
          <cell r="M15">
            <v>1</v>
          </cell>
          <cell r="N15">
            <v>1</v>
          </cell>
          <cell r="O15">
            <v>1</v>
          </cell>
          <cell r="Q15" t="str">
            <v>Наименование работ</v>
          </cell>
        </row>
        <row r="17">
          <cell r="C17">
            <v>39508</v>
          </cell>
          <cell r="D17">
            <v>39479</v>
          </cell>
          <cell r="E17">
            <v>1</v>
          </cell>
          <cell r="F17">
            <v>4</v>
          </cell>
          <cell r="G17">
            <v>4</v>
          </cell>
          <cell r="H17">
            <v>1</v>
          </cell>
          <cell r="I17">
            <v>1</v>
          </cell>
          <cell r="J17">
            <v>1</v>
          </cell>
          <cell r="K17">
            <v>1</v>
          </cell>
          <cell r="L17">
            <v>1</v>
          </cell>
          <cell r="M17">
            <v>1</v>
          </cell>
          <cell r="N17">
            <v>1</v>
          </cell>
          <cell r="O17">
            <v>1</v>
          </cell>
          <cell r="P17" t="str">
            <v>Новое строительство и расширение</v>
          </cell>
          <cell r="Q17" t="str">
            <v>Всего по инвестиционному проекту</v>
          </cell>
        </row>
        <row r="18">
          <cell r="E18">
            <v>1</v>
          </cell>
          <cell r="F18">
            <v>4</v>
          </cell>
          <cell r="G18">
            <v>4</v>
          </cell>
          <cell r="H18">
            <v>1</v>
          </cell>
          <cell r="I18">
            <v>1</v>
          </cell>
          <cell r="J18">
            <v>1</v>
          </cell>
          <cell r="K18">
            <v>1</v>
          </cell>
          <cell r="L18">
            <v>1</v>
          </cell>
          <cell r="M18">
            <v>1</v>
          </cell>
          <cell r="N18">
            <v>1</v>
          </cell>
          <cell r="O18">
            <v>1</v>
          </cell>
          <cell r="Q18" t="str">
            <v>Наименование работ2</v>
          </cell>
        </row>
        <row r="21">
          <cell r="E21">
            <v>0</v>
          </cell>
          <cell r="F21">
            <v>0</v>
          </cell>
          <cell r="G21">
            <v>0</v>
          </cell>
          <cell r="H21">
            <v>0</v>
          </cell>
          <cell r="I21">
            <v>0</v>
          </cell>
          <cell r="J21">
            <v>0</v>
          </cell>
          <cell r="K21">
            <v>0</v>
          </cell>
          <cell r="L21">
            <v>0</v>
          </cell>
          <cell r="M21">
            <v>0</v>
          </cell>
          <cell r="N21">
            <v>0</v>
          </cell>
          <cell r="O21">
            <v>0</v>
          </cell>
        </row>
        <row r="22">
          <cell r="E22">
            <v>0</v>
          </cell>
          <cell r="F22">
            <v>0</v>
          </cell>
          <cell r="G22">
            <v>0</v>
          </cell>
          <cell r="H22">
            <v>0</v>
          </cell>
          <cell r="I22">
            <v>0</v>
          </cell>
          <cell r="J22">
            <v>0</v>
          </cell>
          <cell r="K22">
            <v>0</v>
          </cell>
          <cell r="L22">
            <v>0</v>
          </cell>
          <cell r="M22">
            <v>0</v>
          </cell>
          <cell r="N22">
            <v>0</v>
          </cell>
          <cell r="O22">
            <v>0</v>
          </cell>
        </row>
        <row r="23">
          <cell r="F23">
            <v>0</v>
          </cell>
          <cell r="G23">
            <v>0</v>
          </cell>
        </row>
      </sheetData>
      <sheetData sheetId="6">
        <row r="10">
          <cell r="E10">
            <v>3</v>
          </cell>
          <cell r="F10">
            <v>9</v>
          </cell>
          <cell r="G10">
            <v>9</v>
          </cell>
          <cell r="H10">
            <v>3</v>
          </cell>
          <cell r="I10">
            <v>3</v>
          </cell>
          <cell r="J10">
            <v>3</v>
          </cell>
          <cell r="K10">
            <v>3</v>
          </cell>
          <cell r="L10">
            <v>3</v>
          </cell>
          <cell r="M10">
            <v>3</v>
          </cell>
        </row>
        <row r="11">
          <cell r="E11">
            <v>3</v>
          </cell>
          <cell r="F11">
            <v>9</v>
          </cell>
          <cell r="G11">
            <v>9</v>
          </cell>
          <cell r="H11">
            <v>3</v>
          </cell>
          <cell r="I11">
            <v>3</v>
          </cell>
          <cell r="J11">
            <v>3</v>
          </cell>
          <cell r="K11">
            <v>3</v>
          </cell>
          <cell r="L11">
            <v>3</v>
          </cell>
          <cell r="M11">
            <v>3</v>
          </cell>
        </row>
        <row r="12">
          <cell r="C12">
            <v>39508</v>
          </cell>
          <cell r="D12">
            <v>39479</v>
          </cell>
          <cell r="E12">
            <v>2</v>
          </cell>
          <cell r="F12">
            <v>6</v>
          </cell>
          <cell r="G12">
            <v>6</v>
          </cell>
          <cell r="H12">
            <v>2</v>
          </cell>
          <cell r="I12">
            <v>2</v>
          </cell>
          <cell r="J12">
            <v>2</v>
          </cell>
          <cell r="K12">
            <v>2</v>
          </cell>
          <cell r="L12">
            <v>2</v>
          </cell>
          <cell r="M12">
            <v>2</v>
          </cell>
          <cell r="N12" t="str">
            <v>Новое строительство и расширение</v>
          </cell>
          <cell r="O12" t="str">
            <v>йцу</v>
          </cell>
        </row>
        <row r="13">
          <cell r="E13">
            <v>1</v>
          </cell>
          <cell r="F13">
            <v>3</v>
          </cell>
          <cell r="G13">
            <v>3</v>
          </cell>
          <cell r="H13">
            <v>1</v>
          </cell>
          <cell r="I13">
            <v>1</v>
          </cell>
          <cell r="J13">
            <v>1</v>
          </cell>
          <cell r="K13">
            <v>1</v>
          </cell>
          <cell r="L13">
            <v>1</v>
          </cell>
          <cell r="M13">
            <v>1</v>
          </cell>
        </row>
        <row r="14">
          <cell r="E14">
            <v>1</v>
          </cell>
          <cell r="F14">
            <v>3</v>
          </cell>
          <cell r="G14">
            <v>3</v>
          </cell>
          <cell r="H14">
            <v>1</v>
          </cell>
          <cell r="I14">
            <v>1</v>
          </cell>
          <cell r="J14">
            <v>1</v>
          </cell>
          <cell r="K14">
            <v>1</v>
          </cell>
          <cell r="L14">
            <v>1</v>
          </cell>
          <cell r="M14">
            <v>1</v>
          </cell>
        </row>
        <row r="16">
          <cell r="C16">
            <v>39508</v>
          </cell>
          <cell r="D16">
            <v>39479</v>
          </cell>
          <cell r="E16">
            <v>1</v>
          </cell>
          <cell r="F16">
            <v>3</v>
          </cell>
          <cell r="G16">
            <v>3</v>
          </cell>
          <cell r="H16">
            <v>1</v>
          </cell>
          <cell r="I16">
            <v>1</v>
          </cell>
          <cell r="J16">
            <v>1</v>
          </cell>
          <cell r="K16">
            <v>1</v>
          </cell>
          <cell r="L16">
            <v>1</v>
          </cell>
          <cell r="M16">
            <v>1</v>
          </cell>
          <cell r="N16" t="str">
            <v>Новое строительство и расширение</v>
          </cell>
          <cell r="O16" t="str">
            <v>йцу</v>
          </cell>
        </row>
        <row r="17">
          <cell r="E17">
            <v>1</v>
          </cell>
          <cell r="F17">
            <v>3</v>
          </cell>
          <cell r="G17">
            <v>3</v>
          </cell>
          <cell r="H17">
            <v>1</v>
          </cell>
          <cell r="I17">
            <v>1</v>
          </cell>
          <cell r="J17">
            <v>1</v>
          </cell>
          <cell r="K17">
            <v>1</v>
          </cell>
          <cell r="L17">
            <v>1</v>
          </cell>
          <cell r="M17">
            <v>1</v>
          </cell>
        </row>
        <row r="19">
          <cell r="E19">
            <v>0</v>
          </cell>
          <cell r="F19">
            <v>0</v>
          </cell>
          <cell r="G19">
            <v>0</v>
          </cell>
          <cell r="H19">
            <v>0</v>
          </cell>
          <cell r="I19">
            <v>0</v>
          </cell>
          <cell r="J19">
            <v>0</v>
          </cell>
          <cell r="K19">
            <v>0</v>
          </cell>
          <cell r="L19">
            <v>0</v>
          </cell>
          <cell r="M19">
            <v>0</v>
          </cell>
          <cell r="N19" t="str">
            <v>Техническое перевооружение и реконструкция</v>
          </cell>
          <cell r="O19" t="str">
            <v>тб лт</v>
          </cell>
        </row>
        <row r="20">
          <cell r="F20">
            <v>0</v>
          </cell>
          <cell r="G20">
            <v>0</v>
          </cell>
        </row>
        <row r="23">
          <cell r="E23">
            <v>0</v>
          </cell>
          <cell r="F23">
            <v>0</v>
          </cell>
          <cell r="G23">
            <v>0</v>
          </cell>
          <cell r="H23">
            <v>0</v>
          </cell>
          <cell r="I23">
            <v>0</v>
          </cell>
          <cell r="J23">
            <v>0</v>
          </cell>
          <cell r="K23">
            <v>0</v>
          </cell>
          <cell r="L23">
            <v>0</v>
          </cell>
          <cell r="M23">
            <v>0</v>
          </cell>
        </row>
        <row r="24">
          <cell r="E24">
            <v>0</v>
          </cell>
          <cell r="F24">
            <v>0</v>
          </cell>
          <cell r="G24">
            <v>0</v>
          </cell>
          <cell r="H24">
            <v>0</v>
          </cell>
          <cell r="I24">
            <v>0</v>
          </cell>
          <cell r="J24">
            <v>0</v>
          </cell>
          <cell r="K24">
            <v>0</v>
          </cell>
          <cell r="L24">
            <v>0</v>
          </cell>
          <cell r="M24">
            <v>0</v>
          </cell>
          <cell r="N24" t="str">
            <v>Приобретение объектов основных средств</v>
          </cell>
          <cell r="O24" t="str">
            <v>длджлл</v>
          </cell>
        </row>
        <row r="25">
          <cell r="F25">
            <v>0</v>
          </cell>
          <cell r="G25">
            <v>0</v>
          </cell>
        </row>
        <row r="27">
          <cell r="E27">
            <v>0</v>
          </cell>
          <cell r="F27">
            <v>0</v>
          </cell>
          <cell r="G27">
            <v>0</v>
          </cell>
          <cell r="H27">
            <v>0</v>
          </cell>
          <cell r="I27">
            <v>0</v>
          </cell>
          <cell r="J27">
            <v>0</v>
          </cell>
          <cell r="K27">
            <v>0</v>
          </cell>
          <cell r="L27">
            <v>0</v>
          </cell>
          <cell r="M27">
            <v>0</v>
          </cell>
        </row>
        <row r="28">
          <cell r="F28">
            <v>0</v>
          </cell>
          <cell r="G28">
            <v>0</v>
          </cell>
        </row>
      </sheetData>
      <sheetData sheetId="7">
        <row r="11">
          <cell r="E11">
            <v>2</v>
          </cell>
          <cell r="F11">
            <v>8</v>
          </cell>
          <cell r="G11">
            <v>407</v>
          </cell>
          <cell r="H11">
            <v>2</v>
          </cell>
          <cell r="I11">
            <v>2</v>
          </cell>
          <cell r="J11">
            <v>2</v>
          </cell>
          <cell r="K11">
            <v>2</v>
          </cell>
          <cell r="L11">
            <v>2</v>
          </cell>
          <cell r="M11">
            <v>2</v>
          </cell>
          <cell r="N11">
            <v>2</v>
          </cell>
          <cell r="O11">
            <v>401</v>
          </cell>
        </row>
        <row r="12">
          <cell r="E12">
            <v>1</v>
          </cell>
          <cell r="F12">
            <v>4</v>
          </cell>
          <cell r="G12">
            <v>4</v>
          </cell>
          <cell r="H12">
            <v>1</v>
          </cell>
          <cell r="I12">
            <v>1</v>
          </cell>
          <cell r="J12">
            <v>1</v>
          </cell>
          <cell r="K12">
            <v>1</v>
          </cell>
          <cell r="L12">
            <v>1</v>
          </cell>
          <cell r="M12">
            <v>1</v>
          </cell>
          <cell r="N12">
            <v>1</v>
          </cell>
          <cell r="O12">
            <v>1</v>
          </cell>
        </row>
        <row r="13">
          <cell r="C13">
            <v>39508</v>
          </cell>
          <cell r="D13">
            <v>39479</v>
          </cell>
          <cell r="E13">
            <v>1</v>
          </cell>
          <cell r="F13">
            <v>4</v>
          </cell>
          <cell r="G13">
            <v>4</v>
          </cell>
          <cell r="H13">
            <v>1</v>
          </cell>
          <cell r="I13">
            <v>1</v>
          </cell>
          <cell r="J13">
            <v>1</v>
          </cell>
          <cell r="K13">
            <v>1</v>
          </cell>
          <cell r="L13">
            <v>1</v>
          </cell>
          <cell r="M13">
            <v>1</v>
          </cell>
          <cell r="N13">
            <v>1</v>
          </cell>
          <cell r="O13">
            <v>1</v>
          </cell>
          <cell r="P13" t="str">
            <v>Техническое перевооружение и реконструкция</v>
          </cell>
          <cell r="Q13" t="str">
            <v>йцу</v>
          </cell>
        </row>
        <row r="14">
          <cell r="E14">
            <v>1</v>
          </cell>
          <cell r="F14">
            <v>4</v>
          </cell>
          <cell r="G14">
            <v>4</v>
          </cell>
          <cell r="H14">
            <v>1</v>
          </cell>
          <cell r="I14">
            <v>1</v>
          </cell>
          <cell r="J14">
            <v>1</v>
          </cell>
          <cell r="K14">
            <v>1</v>
          </cell>
          <cell r="L14">
            <v>1</v>
          </cell>
          <cell r="M14">
            <v>1</v>
          </cell>
          <cell r="N14">
            <v>1</v>
          </cell>
          <cell r="O14">
            <v>1</v>
          </cell>
        </row>
        <row r="17">
          <cell r="E17">
            <v>1</v>
          </cell>
          <cell r="F17">
            <v>4</v>
          </cell>
          <cell r="G17">
            <v>403</v>
          </cell>
          <cell r="H17">
            <v>1</v>
          </cell>
          <cell r="I17">
            <v>1</v>
          </cell>
          <cell r="J17">
            <v>1</v>
          </cell>
          <cell r="K17">
            <v>1</v>
          </cell>
          <cell r="L17">
            <v>1</v>
          </cell>
          <cell r="M17">
            <v>1</v>
          </cell>
          <cell r="N17">
            <v>1</v>
          </cell>
          <cell r="O17">
            <v>400</v>
          </cell>
        </row>
        <row r="18">
          <cell r="C18">
            <v>39508</v>
          </cell>
          <cell r="D18">
            <v>39479</v>
          </cell>
          <cell r="E18">
            <v>1</v>
          </cell>
          <cell r="F18">
            <v>4</v>
          </cell>
          <cell r="G18">
            <v>403</v>
          </cell>
          <cell r="H18">
            <v>1</v>
          </cell>
          <cell r="I18">
            <v>1</v>
          </cell>
          <cell r="J18">
            <v>1</v>
          </cell>
          <cell r="K18">
            <v>1</v>
          </cell>
          <cell r="L18">
            <v>1</v>
          </cell>
          <cell r="M18">
            <v>1</v>
          </cell>
          <cell r="N18">
            <v>1</v>
          </cell>
          <cell r="O18">
            <v>400</v>
          </cell>
          <cell r="P18" t="str">
            <v>Новое строительство и расширение</v>
          </cell>
          <cell r="Q18" t="str">
            <v>йцу</v>
          </cell>
        </row>
        <row r="19">
          <cell r="E19">
            <v>1</v>
          </cell>
          <cell r="F19">
            <v>4</v>
          </cell>
          <cell r="G19">
            <v>403</v>
          </cell>
          <cell r="H19">
            <v>1</v>
          </cell>
          <cell r="I19">
            <v>1</v>
          </cell>
          <cell r="J19">
            <v>1</v>
          </cell>
          <cell r="K19">
            <v>1</v>
          </cell>
          <cell r="L19">
            <v>1</v>
          </cell>
          <cell r="M19">
            <v>1</v>
          </cell>
          <cell r="N19">
            <v>1</v>
          </cell>
          <cell r="O19">
            <v>400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Лист1"/>
      <sheetName val="Сведения об Обществе (2)"/>
      <sheetName val="А-1"/>
      <sheetName val="А-2"/>
      <sheetName val="А-3"/>
      <sheetName val="М-4"/>
      <sheetName val="М-5"/>
      <sheetName val="М-6"/>
      <sheetName val="М-7"/>
      <sheetName val="М-8"/>
      <sheetName val="М-9"/>
      <sheetName val="М-10"/>
      <sheetName val="М-11"/>
      <sheetName val="М-12"/>
      <sheetName val="М-13"/>
      <sheetName val="М-14"/>
      <sheetName val="М-15"/>
      <sheetName val="M-16"/>
      <sheetName val="М-17"/>
      <sheetName val="П-18"/>
      <sheetName val="П-19"/>
      <sheetName val="П-20"/>
      <sheetName val="П-21"/>
      <sheetName val="П-22"/>
      <sheetName val="П-23"/>
      <sheetName val="УЗ-24"/>
      <sheetName val="УЗ-25"/>
      <sheetName val="УЗ-26"/>
      <sheetName val="-УЗ-27"/>
      <sheetName val="УЗ-28"/>
      <sheetName val="УЗ-29"/>
      <sheetName val="УЗ-30"/>
      <sheetName val="УП-31"/>
      <sheetName val="УП-32"/>
      <sheetName val="УП-33"/>
      <sheetName val="УП-34"/>
      <sheetName val="УП-35"/>
      <sheetName val="УП-36"/>
      <sheetName val="УП-37"/>
      <sheetName val="УП-38"/>
      <sheetName val="УИ-39"/>
      <sheetName val="УИ-40"/>
      <sheetName val="УИ-41"/>
      <sheetName val="УИ-42"/>
      <sheetName val="УИ-43"/>
      <sheetName val="УИ-44"/>
      <sheetName val="И-45"/>
      <sheetName val="И-46"/>
      <sheetName val="И-47"/>
      <sheetName val="И-48"/>
      <sheetName val="УС-49"/>
      <sheetName val="УС-50"/>
      <sheetName val="УС-51"/>
      <sheetName val="УС-52"/>
      <sheetName val="УС-53"/>
      <sheetName val="УФ-54"/>
      <sheetName val="УФ-55"/>
      <sheetName val="УФ-56"/>
      <sheetName val="УФ-57"/>
      <sheetName val="УФ-58"/>
      <sheetName val="УФ-59"/>
      <sheetName val="УФ-60"/>
      <sheetName val="УФ-61"/>
      <sheetName val="УФ-62"/>
      <sheetName val="УФ-63"/>
      <sheetName val="УФ-64"/>
      <sheetName val="Б-65"/>
      <sheetName val="Модуль2"/>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Заголовок"/>
      <sheetName val="Сетевые организации"/>
      <sheetName val="Сбытовые организации"/>
      <sheetName val="ЭСО"/>
      <sheetName val="Свод"/>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Анализ"/>
      <sheetName val="Регионы"/>
      <sheetName val="гр5(о)"/>
      <sheetName val="0"/>
      <sheetName val="13"/>
      <sheetName val="16"/>
      <sheetName val="17.1"/>
      <sheetName val="2.1"/>
      <sheetName val="2.2"/>
      <sheetName val="22"/>
      <sheetName val="2"/>
      <sheetName val="4"/>
      <sheetName val="6"/>
      <sheetName val="0.1"/>
      <sheetName val="10"/>
      <sheetName val="11"/>
      <sheetName val="12"/>
      <sheetName val="14"/>
      <sheetName val="15"/>
      <sheetName val="17"/>
      <sheetName val="18"/>
      <sheetName val="19"/>
      <sheetName val="1"/>
      <sheetName val="20"/>
      <sheetName val="21"/>
      <sheetName val="24.1"/>
      <sheetName val="24"/>
      <sheetName val="25"/>
      <sheetName val="26"/>
      <sheetName val="27"/>
      <sheetName val="28"/>
      <sheetName val="29"/>
      <sheetName val="30"/>
      <sheetName val="6.1"/>
      <sheetName val="7"/>
      <sheetName val="8"/>
      <sheetName val="9"/>
      <sheetName val="Стоимость_ЭЭ"/>
      <sheetName val="TECHSHEET"/>
      <sheetName val="Настройка"/>
      <sheetName val="Титульный"/>
      <sheetName val="Управление"/>
      <sheetName val="fes"/>
      <sheetName val="Форма сетевой график ЭРСБ"/>
      <sheetName val="4 Fin &amp; Publ"/>
      <sheetName val="2001"/>
      <sheetName val="Input"/>
      <sheetName val="44"/>
      <sheetName val="tickmarks"/>
      <sheetName val="ex-rates"/>
      <sheetName val="MAIN"/>
      <sheetName val="амортизация 2"/>
      <sheetName val="Dimensions"/>
      <sheetName val="бюджет цтв"/>
      <sheetName val="расчет"/>
      <sheetName val="Карточка"/>
      <sheetName val="ф1 инвалюта"/>
    </sheetNames>
    <sheetDataSet>
      <sheetData sheetId="0"/>
      <sheetData sheetId="1"/>
      <sheetData sheetId="2" refreshError="1"/>
      <sheetData sheetId="3"/>
      <sheetData sheetId="4">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Баланс тепло"/>
      <sheetName val="Тепло - калькуляция"/>
      <sheetName val="МО"/>
      <sheetName val="REESTR_MO"/>
    </sheetNames>
    <sheetDataSet>
      <sheetData sheetId="0"/>
      <sheetData sheetId="1"/>
      <sheetData sheetId="2"/>
      <sheetData sheetId="3">
        <row r="3">
          <cell r="E3" t="str">
            <v>Выберите регион из списка…</v>
          </cell>
        </row>
        <row r="6">
          <cell r="K6" t="str">
            <v>12 Лет Октября</v>
          </cell>
        </row>
        <row r="7">
          <cell r="K7" t="str">
            <v>Айское</v>
          </cell>
        </row>
        <row r="8">
          <cell r="K8" t="str">
            <v>Акимовское</v>
          </cell>
        </row>
        <row r="9">
          <cell r="K9" t="str">
            <v>Акуловское</v>
          </cell>
        </row>
        <row r="10">
          <cell r="K10" t="str">
            <v>Акутихинское</v>
          </cell>
        </row>
        <row r="11">
          <cell r="K11" t="str">
            <v>Алейское</v>
          </cell>
        </row>
        <row r="12">
          <cell r="K12" t="str">
            <v>Александровское</v>
          </cell>
        </row>
        <row r="13">
          <cell r="K13" t="str">
            <v>Александровское</v>
          </cell>
        </row>
        <row r="14">
          <cell r="K14" t="str">
            <v>Александровское</v>
          </cell>
        </row>
        <row r="15">
          <cell r="K15" t="str">
            <v>Алексеевское</v>
          </cell>
        </row>
        <row r="16">
          <cell r="K16" t="str">
            <v>Алексеевское</v>
          </cell>
        </row>
        <row r="17">
          <cell r="K17" t="str">
            <v>Алексеевское</v>
          </cell>
        </row>
        <row r="18">
          <cell r="K18" t="str">
            <v>Алексеевское</v>
          </cell>
        </row>
        <row r="19">
          <cell r="K19" t="str">
            <v>Аллакское</v>
          </cell>
        </row>
        <row r="20">
          <cell r="K20" t="str">
            <v>Алтайское</v>
          </cell>
        </row>
        <row r="21">
          <cell r="K21" t="str">
            <v>Алтайское</v>
          </cell>
        </row>
        <row r="22">
          <cell r="K22" t="str">
            <v>Ананьевское</v>
          </cell>
        </row>
        <row r="23">
          <cell r="K23" t="str">
            <v>Андроновское</v>
          </cell>
        </row>
        <row r="24">
          <cell r="K24" t="str">
            <v>Анисимовское</v>
          </cell>
        </row>
        <row r="25">
          <cell r="K25" t="str">
            <v>Антипинское</v>
          </cell>
        </row>
        <row r="26">
          <cell r="K26" t="str">
            <v>Антоньевское</v>
          </cell>
        </row>
        <row r="27">
          <cell r="K27" t="str">
            <v>Ануйское</v>
          </cell>
        </row>
        <row r="28">
          <cell r="K28" t="str">
            <v>Арбузовское</v>
          </cell>
        </row>
        <row r="29">
          <cell r="K29" t="str">
            <v>Асямовское</v>
          </cell>
        </row>
        <row r="30">
          <cell r="K30" t="str">
            <v>Ащегульское</v>
          </cell>
        </row>
        <row r="31">
          <cell r="K31" t="str">
            <v>Баевское</v>
          </cell>
        </row>
        <row r="32">
          <cell r="K32" t="str">
            <v>Барановское</v>
          </cell>
        </row>
        <row r="33">
          <cell r="K33" t="str">
            <v>Бастанское</v>
          </cell>
        </row>
        <row r="34">
          <cell r="K34" t="str">
            <v>Баталовское</v>
          </cell>
        </row>
        <row r="35">
          <cell r="K35" t="str">
            <v>Баюновоключевское</v>
          </cell>
        </row>
        <row r="36">
          <cell r="K36" t="str">
            <v>Баюновское</v>
          </cell>
        </row>
        <row r="37">
          <cell r="K37" t="str">
            <v>Безголосовское</v>
          </cell>
        </row>
        <row r="38">
          <cell r="K38" t="str">
            <v>Безрукавское</v>
          </cell>
        </row>
        <row r="39">
          <cell r="K39" t="str">
            <v>Беловское</v>
          </cell>
        </row>
        <row r="40">
          <cell r="K40" t="str">
            <v>Беловское</v>
          </cell>
        </row>
        <row r="41">
          <cell r="K41" t="str">
            <v>Беловское</v>
          </cell>
        </row>
        <row r="42">
          <cell r="K42" t="str">
            <v>Беловское</v>
          </cell>
        </row>
        <row r="43">
          <cell r="K43" t="str">
            <v>Белоглазовское</v>
          </cell>
        </row>
        <row r="44">
          <cell r="K44" t="str">
            <v>Белозерское</v>
          </cell>
        </row>
        <row r="45">
          <cell r="K45" t="str">
            <v>Белояровское</v>
          </cell>
        </row>
        <row r="46">
          <cell r="K46" t="str">
            <v>Береговое</v>
          </cell>
        </row>
        <row r="47">
          <cell r="K47" t="str">
            <v>Березовское</v>
          </cell>
        </row>
        <row r="48">
          <cell r="K48" t="str">
            <v>Березовское</v>
          </cell>
        </row>
        <row r="49">
          <cell r="K49" t="str">
            <v>Березовское</v>
          </cell>
        </row>
        <row r="50">
          <cell r="K50" t="str">
            <v>Березовское</v>
          </cell>
        </row>
        <row r="51">
          <cell r="K51" t="str">
            <v>Березовское</v>
          </cell>
        </row>
        <row r="52">
          <cell r="K52" t="str">
            <v>Березовское</v>
          </cell>
        </row>
        <row r="53">
          <cell r="K53" t="str">
            <v>Березовское</v>
          </cell>
        </row>
        <row r="54">
          <cell r="K54" t="str">
            <v>Березовское</v>
          </cell>
        </row>
        <row r="55">
          <cell r="K55" t="str">
            <v>Бобковское</v>
          </cell>
        </row>
        <row r="56">
          <cell r="K56" t="str">
            <v>Бобровское</v>
          </cell>
        </row>
        <row r="57">
          <cell r="K57" t="str">
            <v>Бобровское</v>
          </cell>
        </row>
        <row r="58">
          <cell r="K58" t="str">
            <v>Большекалтайское</v>
          </cell>
        </row>
        <row r="59">
          <cell r="K59" t="str">
            <v>Большепанюшевское</v>
          </cell>
        </row>
        <row r="60">
          <cell r="K60" t="str">
            <v>Большеромановское</v>
          </cell>
        </row>
        <row r="61">
          <cell r="K61" t="str">
            <v>Большеугреневское</v>
          </cell>
        </row>
        <row r="62">
          <cell r="K62" t="str">
            <v>Большешелковниковское</v>
          </cell>
        </row>
        <row r="63">
          <cell r="K63" t="str">
            <v>Борисовское</v>
          </cell>
        </row>
        <row r="64">
          <cell r="K64" t="str">
            <v>Борковское</v>
          </cell>
        </row>
        <row r="65">
          <cell r="K65" t="str">
            <v>Боровихинское</v>
          </cell>
        </row>
        <row r="66">
          <cell r="K66" t="str">
            <v>Боровлянское</v>
          </cell>
        </row>
        <row r="67">
          <cell r="K67" t="str">
            <v>Боровлянское</v>
          </cell>
        </row>
        <row r="68">
          <cell r="K68" t="str">
            <v>Боровское</v>
          </cell>
        </row>
        <row r="69">
          <cell r="K69" t="str">
            <v>Боровское</v>
          </cell>
        </row>
        <row r="70">
          <cell r="K70" t="str">
            <v>Боронское</v>
          </cell>
        </row>
        <row r="71">
          <cell r="K71" t="str">
            <v>Бор-Форпостовское</v>
          </cell>
        </row>
        <row r="72">
          <cell r="K72" t="str">
            <v>Бочкаревское</v>
          </cell>
        </row>
        <row r="73">
          <cell r="K73" t="str">
            <v>Брусенцевское</v>
          </cell>
        </row>
        <row r="74">
          <cell r="K74" t="str">
            <v>Бугрышихинское</v>
          </cell>
        </row>
        <row r="75">
          <cell r="K75" t="str">
            <v>Буканское</v>
          </cell>
        </row>
        <row r="76">
          <cell r="K76" t="str">
            <v>Буланихинское</v>
          </cell>
        </row>
        <row r="77">
          <cell r="K77" t="str">
            <v>Бурановское</v>
          </cell>
        </row>
        <row r="78">
          <cell r="K78" t="str">
            <v>Бурановское</v>
          </cell>
        </row>
        <row r="79">
          <cell r="K79" t="str">
            <v>Бурлинское</v>
          </cell>
        </row>
        <row r="80">
          <cell r="K80" t="str">
            <v>Быковское</v>
          </cell>
        </row>
        <row r="81">
          <cell r="K81" t="str">
            <v>Быстроистокское</v>
          </cell>
        </row>
        <row r="82">
          <cell r="K82" t="str">
            <v>Быстрянское</v>
          </cell>
        </row>
        <row r="83">
          <cell r="K83" t="str">
            <v>Васильчуковское</v>
          </cell>
        </row>
        <row r="84">
          <cell r="K84" t="str">
            <v>Велижанское</v>
          </cell>
        </row>
        <row r="85">
          <cell r="K85" t="str">
            <v>Верх-Аллакское</v>
          </cell>
        </row>
        <row r="86">
          <cell r="K86" t="str">
            <v>Верх-Ануйское</v>
          </cell>
        </row>
        <row r="87">
          <cell r="K87" t="str">
            <v>Верх-Бехтемирское</v>
          </cell>
        </row>
        <row r="88">
          <cell r="K88" t="str">
            <v>Верх-Бобровское</v>
          </cell>
        </row>
        <row r="89">
          <cell r="K89" t="str">
            <v>Верх-Жилинское</v>
          </cell>
        </row>
        <row r="90">
          <cell r="K90" t="str">
            <v>Верх-Камышенское</v>
          </cell>
        </row>
        <row r="91">
          <cell r="K91" t="str">
            <v>Верх-Камышенское</v>
          </cell>
        </row>
        <row r="92">
          <cell r="K92" t="str">
            <v>Верх-Катунское</v>
          </cell>
        </row>
        <row r="93">
          <cell r="K93" t="str">
            <v>Верх-Коптельское</v>
          </cell>
        </row>
        <row r="94">
          <cell r="K94" t="str">
            <v>Верх-Кучукское</v>
          </cell>
        </row>
        <row r="95">
          <cell r="K95" t="str">
            <v>Верх-Марушинское</v>
          </cell>
        </row>
        <row r="96">
          <cell r="K96" t="str">
            <v>Верх-Ненинское</v>
          </cell>
        </row>
        <row r="97">
          <cell r="K97" t="str">
            <v>Верх-Обское</v>
          </cell>
        </row>
        <row r="98">
          <cell r="K98" t="str">
            <v>Верх-Озернинское</v>
          </cell>
        </row>
        <row r="99">
          <cell r="K99" t="str">
            <v>Верх-Пайвинское</v>
          </cell>
        </row>
        <row r="100">
          <cell r="K100" t="str">
            <v>Верх-Суетское</v>
          </cell>
        </row>
        <row r="101">
          <cell r="K101" t="str">
            <v>Верх-Чуманское</v>
          </cell>
        </row>
        <row r="102">
          <cell r="K102" t="str">
            <v>Веселоярское</v>
          </cell>
        </row>
        <row r="103">
          <cell r="K103" t="str">
            <v>Ветельское</v>
          </cell>
        </row>
        <row r="104">
          <cell r="K104" t="str">
            <v>Вишневское</v>
          </cell>
        </row>
        <row r="105">
          <cell r="K105" t="str">
            <v>Воеводское</v>
          </cell>
        </row>
        <row r="106">
          <cell r="K106" t="str">
            <v>Воздвиженское</v>
          </cell>
        </row>
        <row r="107">
          <cell r="K107" t="str">
            <v>Вознесенское</v>
          </cell>
        </row>
        <row r="108">
          <cell r="K108" t="str">
            <v>Войковское</v>
          </cell>
        </row>
        <row r="109">
          <cell r="K109" t="str">
            <v>Володарское</v>
          </cell>
        </row>
        <row r="110">
          <cell r="K110" t="str">
            <v>Волчихинское</v>
          </cell>
        </row>
        <row r="111">
          <cell r="K111" t="str">
            <v>Волчно-Бурлинское</v>
          </cell>
        </row>
        <row r="112">
          <cell r="K112" t="str">
            <v>Воронихинское</v>
          </cell>
        </row>
        <row r="113">
          <cell r="K113" t="str">
            <v>Воскресенское</v>
          </cell>
        </row>
        <row r="114">
          <cell r="K114" t="str">
            <v>Востровское</v>
          </cell>
        </row>
        <row r="115">
          <cell r="K115" t="str">
            <v>Второкаменское</v>
          </cell>
        </row>
        <row r="116">
          <cell r="K116" t="str">
            <v>Вылковское</v>
          </cell>
        </row>
        <row r="117">
          <cell r="K117" t="str">
            <v>Высокогривинское</v>
          </cell>
        </row>
        <row r="118">
          <cell r="K118" t="str">
            <v>Вяткинское</v>
          </cell>
        </row>
        <row r="119">
          <cell r="K119" t="str">
            <v>Гальбштадтское</v>
          </cell>
        </row>
        <row r="120">
          <cell r="K120" t="str">
            <v>Георгиевское</v>
          </cell>
        </row>
        <row r="121">
          <cell r="K121" t="str">
            <v>Георгиевское</v>
          </cell>
        </row>
        <row r="122">
          <cell r="K122" t="str">
            <v>Гилево-Логовское</v>
          </cell>
        </row>
        <row r="123">
          <cell r="K123" t="str">
            <v>Гилевское</v>
          </cell>
        </row>
        <row r="124">
          <cell r="K124" t="str">
            <v>Гилевское</v>
          </cell>
        </row>
        <row r="125">
          <cell r="K125" t="str">
            <v>Глубоковское</v>
          </cell>
        </row>
        <row r="126">
          <cell r="K126" t="str">
            <v>Глушинское</v>
          </cell>
        </row>
        <row r="127">
          <cell r="K127" t="str">
            <v>Гляденьское</v>
          </cell>
        </row>
        <row r="128">
          <cell r="K128" t="str">
            <v>Голухинское</v>
          </cell>
        </row>
        <row r="129">
          <cell r="K129" t="str">
            <v>Гоноховское</v>
          </cell>
        </row>
        <row r="130">
          <cell r="K130" t="str">
            <v>Гоноховское</v>
          </cell>
        </row>
        <row r="131">
          <cell r="K131" t="str">
            <v>Гоношихинское</v>
          </cell>
        </row>
        <row r="132">
          <cell r="K132" t="str">
            <v>Гордеевское</v>
          </cell>
        </row>
        <row r="133">
          <cell r="K133" t="str">
            <v>Горновское</v>
          </cell>
        </row>
        <row r="134">
          <cell r="K134" t="str">
            <v>Город Алейск</v>
          </cell>
        </row>
        <row r="135">
          <cell r="K135" t="str">
            <v>Город Барнаул</v>
          </cell>
        </row>
        <row r="136">
          <cell r="K136" t="str">
            <v>Город Белокуриха</v>
          </cell>
        </row>
        <row r="137">
          <cell r="K137" t="str">
            <v>Город Бийск</v>
          </cell>
        </row>
        <row r="138">
          <cell r="K138" t="str">
            <v>Город Горняк</v>
          </cell>
        </row>
        <row r="139">
          <cell r="K139" t="str">
            <v>Город Заринск</v>
          </cell>
        </row>
        <row r="140">
          <cell r="K140" t="str">
            <v>Город Змеиногорск</v>
          </cell>
        </row>
        <row r="141">
          <cell r="K141" t="str">
            <v>Город Камень-на-Оби</v>
          </cell>
        </row>
        <row r="142">
          <cell r="K142" t="str">
            <v>Город Новоалтайск</v>
          </cell>
        </row>
        <row r="143">
          <cell r="K143" t="str">
            <v>Город Рубцовск</v>
          </cell>
        </row>
        <row r="144">
          <cell r="K144" t="str">
            <v>Город Славгород</v>
          </cell>
        </row>
        <row r="145">
          <cell r="K145" t="str">
            <v>Город Яровое</v>
          </cell>
        </row>
        <row r="146">
          <cell r="K146" t="str">
            <v>Горьковское</v>
          </cell>
        </row>
        <row r="147">
          <cell r="K147" t="str">
            <v>Граничное</v>
          </cell>
        </row>
        <row r="148">
          <cell r="K148" t="str">
            <v>Грано-Маяковское</v>
          </cell>
        </row>
        <row r="149">
          <cell r="K149" t="str">
            <v>Гришенское</v>
          </cell>
        </row>
        <row r="150">
          <cell r="K150" t="str">
            <v>Гришинское</v>
          </cell>
        </row>
        <row r="151">
          <cell r="K151" t="str">
            <v>Гришковское</v>
          </cell>
        </row>
        <row r="152">
          <cell r="K152" t="str">
            <v>Грязновское</v>
          </cell>
        </row>
        <row r="153">
          <cell r="K153" t="str">
            <v>Гуселетовское</v>
          </cell>
        </row>
        <row r="154">
          <cell r="K154" t="str">
            <v>Дальное</v>
          </cell>
        </row>
        <row r="155">
          <cell r="K155" t="str">
            <v>Дегтярское</v>
          </cell>
        </row>
        <row r="156">
          <cell r="K156" t="str">
            <v>Десятилетское</v>
          </cell>
        </row>
        <row r="157">
          <cell r="K157" t="str">
            <v>Дмитро-Титовское</v>
          </cell>
        </row>
        <row r="158">
          <cell r="K158" t="str">
            <v>Долганское</v>
          </cell>
        </row>
        <row r="159">
          <cell r="K159" t="str">
            <v>Долговское</v>
          </cell>
        </row>
        <row r="160">
          <cell r="K160" t="str">
            <v>Дружбинское</v>
          </cell>
        </row>
        <row r="161">
          <cell r="K161" t="str">
            <v>Дружбинское</v>
          </cell>
        </row>
        <row r="162">
          <cell r="K162" t="str">
            <v>Дубровинское</v>
          </cell>
        </row>
        <row r="163">
          <cell r="K163" t="str">
            <v>Дубровское</v>
          </cell>
        </row>
        <row r="164">
          <cell r="K164" t="str">
            <v>Думчевское</v>
          </cell>
        </row>
        <row r="165">
          <cell r="K165" t="str">
            <v>Екатерининское</v>
          </cell>
        </row>
        <row r="166">
          <cell r="K166" t="str">
            <v>Еландинское</v>
          </cell>
        </row>
        <row r="167">
          <cell r="K167" t="str">
            <v>Елбанское</v>
          </cell>
        </row>
        <row r="168">
          <cell r="K168" t="str">
            <v>Елунинское</v>
          </cell>
        </row>
        <row r="169">
          <cell r="K169" t="str">
            <v>Ельцовское</v>
          </cell>
        </row>
        <row r="170">
          <cell r="K170" t="str">
            <v>Ельцовское</v>
          </cell>
        </row>
        <row r="171">
          <cell r="K171" t="str">
            <v>Ельцовское</v>
          </cell>
        </row>
        <row r="172">
          <cell r="K172" t="str">
            <v>Енисейское</v>
          </cell>
        </row>
        <row r="173">
          <cell r="K173" t="str">
            <v>Ереминское</v>
          </cell>
        </row>
        <row r="174">
          <cell r="K174" t="str">
            <v>Ермачихинское</v>
          </cell>
        </row>
        <row r="175">
          <cell r="K175" t="str">
            <v>Ермошихинское</v>
          </cell>
        </row>
        <row r="176">
          <cell r="K176" t="str">
            <v>Железнодорожное</v>
          </cell>
        </row>
        <row r="177">
          <cell r="K177" t="str">
            <v>Жилинское</v>
          </cell>
        </row>
        <row r="178">
          <cell r="K178" t="str">
            <v>Жуланихинское</v>
          </cell>
        </row>
        <row r="179">
          <cell r="K179" t="str">
            <v>Журавлихинское</v>
          </cell>
        </row>
        <row r="180">
          <cell r="K180" t="str">
            <v>Забродинское</v>
          </cell>
        </row>
        <row r="181">
          <cell r="K181" t="str">
            <v>Заветильичевское</v>
          </cell>
        </row>
        <row r="182">
          <cell r="K182" t="str">
            <v>Заводское</v>
          </cell>
        </row>
        <row r="183">
          <cell r="K183" t="str">
            <v>Заводское</v>
          </cell>
        </row>
        <row r="184">
          <cell r="K184" t="str">
            <v>Завьяловское</v>
          </cell>
        </row>
        <row r="185">
          <cell r="K185" t="str">
            <v>Загайновское</v>
          </cell>
        </row>
        <row r="186">
          <cell r="K186" t="str">
            <v>Загайновское</v>
          </cell>
        </row>
        <row r="187">
          <cell r="K187" t="str">
            <v>Зайцевское</v>
          </cell>
        </row>
        <row r="188">
          <cell r="K188" t="str">
            <v>Закладнинское</v>
          </cell>
        </row>
        <row r="189">
          <cell r="K189" t="str">
            <v>Заковряшинское</v>
          </cell>
        </row>
        <row r="190">
          <cell r="K190" t="str">
            <v>Залесовское</v>
          </cell>
        </row>
        <row r="191">
          <cell r="K191" t="str">
            <v>Заречное</v>
          </cell>
        </row>
        <row r="192">
          <cell r="K192" t="str">
            <v>Заринское</v>
          </cell>
        </row>
        <row r="193">
          <cell r="K193" t="str">
            <v>Зеленодольское</v>
          </cell>
        </row>
        <row r="194">
          <cell r="K194" t="str">
            <v>Зеленолуговское</v>
          </cell>
        </row>
        <row r="195">
          <cell r="K195" t="str">
            <v>Зеленополянское</v>
          </cell>
        </row>
        <row r="196">
          <cell r="K196" t="str">
            <v>Зеленополянское</v>
          </cell>
        </row>
        <row r="197">
          <cell r="K197" t="str">
            <v>Зеленорощинское</v>
          </cell>
        </row>
        <row r="198">
          <cell r="K198" t="str">
            <v>Зеркальское</v>
          </cell>
        </row>
        <row r="199">
          <cell r="K199" t="str">
            <v>Зимаревское</v>
          </cell>
        </row>
        <row r="200">
          <cell r="K200" t="str">
            <v>Зиминское</v>
          </cell>
        </row>
        <row r="201">
          <cell r="K201" t="str">
            <v>Зиминское</v>
          </cell>
        </row>
        <row r="202">
          <cell r="K202" t="str">
            <v>Златополинское</v>
          </cell>
        </row>
        <row r="203">
          <cell r="K203" t="str">
            <v>Знаменское</v>
          </cell>
        </row>
        <row r="204">
          <cell r="K204" t="str">
            <v>Золотухинское</v>
          </cell>
        </row>
        <row r="205">
          <cell r="K205" t="str">
            <v>Зональное</v>
          </cell>
        </row>
        <row r="206">
          <cell r="K206" t="str">
            <v>Зудиловское</v>
          </cell>
        </row>
        <row r="207">
          <cell r="K207" t="str">
            <v>Зыряновское</v>
          </cell>
        </row>
        <row r="208">
          <cell r="K208" t="str">
            <v>Зятьково-Реченское</v>
          </cell>
        </row>
        <row r="209">
          <cell r="K209" t="str">
            <v>Зятьковское</v>
          </cell>
        </row>
        <row r="210">
          <cell r="K210" t="str">
            <v>Ивановское</v>
          </cell>
        </row>
        <row r="211">
          <cell r="K211" t="str">
            <v>Ильинское</v>
          </cell>
        </row>
        <row r="212">
          <cell r="K212" t="str">
            <v>Ильинское</v>
          </cell>
        </row>
        <row r="213">
          <cell r="K213" t="str">
            <v>Ильичевское</v>
          </cell>
        </row>
        <row r="214">
          <cell r="K214" t="str">
            <v>Инское</v>
          </cell>
        </row>
        <row r="215">
          <cell r="K215" t="str">
            <v>Истимисское</v>
          </cell>
        </row>
        <row r="216">
          <cell r="K216" t="str">
            <v>Кабаковское</v>
          </cell>
        </row>
        <row r="217">
          <cell r="K217" t="str">
            <v>Кабановское</v>
          </cell>
        </row>
        <row r="218">
          <cell r="K218" t="str">
            <v>Кадниковское</v>
          </cell>
        </row>
        <row r="219">
          <cell r="K219" t="str">
            <v>Казанцевское</v>
          </cell>
        </row>
        <row r="220">
          <cell r="K220" t="str">
            <v>Казанцевское</v>
          </cell>
        </row>
        <row r="221">
          <cell r="K221" t="str">
            <v>Казанцевское</v>
          </cell>
        </row>
        <row r="222">
          <cell r="K222" t="str">
            <v>Каипское</v>
          </cell>
        </row>
        <row r="223">
          <cell r="K223" t="str">
            <v>Калининское</v>
          </cell>
        </row>
        <row r="224">
          <cell r="K224" t="str">
            <v>Калистратихинское</v>
          </cell>
        </row>
        <row r="225">
          <cell r="K225" t="str">
            <v>Калманское</v>
          </cell>
        </row>
        <row r="226">
          <cell r="K226" t="str">
            <v>Калмыцко-Мысовское</v>
          </cell>
        </row>
        <row r="227">
          <cell r="K227" t="str">
            <v>Камышенское</v>
          </cell>
        </row>
        <row r="228">
          <cell r="K228" t="str">
            <v>Камышенское</v>
          </cell>
        </row>
        <row r="229">
          <cell r="K229" t="str">
            <v>Камышинское</v>
          </cell>
        </row>
        <row r="230">
          <cell r="K230" t="str">
            <v>Карабинское</v>
          </cell>
        </row>
        <row r="231">
          <cell r="K231" t="str">
            <v>Карамышевское</v>
          </cell>
        </row>
        <row r="232">
          <cell r="K232" t="str">
            <v>Каркавинское</v>
          </cell>
        </row>
        <row r="233">
          <cell r="K233" t="str">
            <v>Карповское</v>
          </cell>
        </row>
        <row r="234">
          <cell r="K234" t="str">
            <v>Карповское</v>
          </cell>
        </row>
        <row r="235">
          <cell r="K235" t="str">
            <v>Кашинское</v>
          </cell>
        </row>
        <row r="236">
          <cell r="K236" t="str">
            <v>Кашкарагаихинское</v>
          </cell>
        </row>
        <row r="237">
          <cell r="K237" t="str">
            <v>Каяушинское</v>
          </cell>
        </row>
        <row r="238">
          <cell r="K238" t="str">
            <v>Кипешинское</v>
          </cell>
        </row>
        <row r="239">
          <cell r="K239" t="str">
            <v>Кипринское</v>
          </cell>
        </row>
        <row r="240">
          <cell r="K240" t="str">
            <v>Кировское</v>
          </cell>
        </row>
        <row r="241">
          <cell r="K241" t="str">
            <v>Кировское</v>
          </cell>
        </row>
        <row r="242">
          <cell r="K242" t="str">
            <v>Кировское</v>
          </cell>
        </row>
        <row r="243">
          <cell r="K243" t="str">
            <v>Кировское</v>
          </cell>
        </row>
        <row r="244">
          <cell r="K244" t="str">
            <v>Клепечихинское</v>
          </cell>
        </row>
        <row r="245">
          <cell r="K245" t="str">
            <v>Клепиковское</v>
          </cell>
        </row>
        <row r="246">
          <cell r="K246" t="str">
            <v>Клочковское</v>
          </cell>
        </row>
        <row r="247">
          <cell r="K247" t="str">
            <v>Ключевское</v>
          </cell>
        </row>
        <row r="248">
          <cell r="K248" t="str">
            <v>Ключевское</v>
          </cell>
        </row>
        <row r="249">
          <cell r="K249" t="str">
            <v>Ключевское</v>
          </cell>
        </row>
        <row r="250">
          <cell r="K250" t="str">
            <v>Кокшинское</v>
          </cell>
        </row>
        <row r="251">
          <cell r="K251" t="str">
            <v>Коловское</v>
          </cell>
        </row>
        <row r="252">
          <cell r="K252" t="str">
            <v>Колыванское</v>
          </cell>
        </row>
        <row r="253">
          <cell r="K253" t="str">
            <v>Колыванское</v>
          </cell>
        </row>
        <row r="254">
          <cell r="K254" t="str">
            <v>Комарихинское</v>
          </cell>
        </row>
        <row r="255">
          <cell r="K255" t="str">
            <v>Комарское</v>
          </cell>
        </row>
        <row r="256">
          <cell r="K256" t="str">
            <v>Коминтерновское</v>
          </cell>
        </row>
        <row r="257">
          <cell r="K257" t="str">
            <v>Комсомольское</v>
          </cell>
        </row>
        <row r="258">
          <cell r="K258" t="str">
            <v>Комсомольское</v>
          </cell>
        </row>
        <row r="259">
          <cell r="K259" t="str">
            <v>Константиновское</v>
          </cell>
        </row>
        <row r="260">
          <cell r="K260" t="str">
            <v>Контошинское</v>
          </cell>
        </row>
        <row r="261">
          <cell r="K261" t="str">
            <v>Корболихинское</v>
          </cell>
        </row>
        <row r="262">
          <cell r="K262" t="str">
            <v>Кордонское</v>
          </cell>
        </row>
        <row r="263">
          <cell r="K263" t="str">
            <v>Корниловское</v>
          </cell>
        </row>
        <row r="264">
          <cell r="K264" t="str">
            <v>Коробейниковское</v>
          </cell>
        </row>
        <row r="265">
          <cell r="K265" t="str">
            <v>Королевское</v>
          </cell>
        </row>
        <row r="266">
          <cell r="K266" t="str">
            <v>Коротоякское</v>
          </cell>
        </row>
        <row r="267">
          <cell r="K267" t="str">
            <v>Корчинское</v>
          </cell>
        </row>
        <row r="268">
          <cell r="K268" t="str">
            <v>Косихинское</v>
          </cell>
        </row>
        <row r="269">
          <cell r="K269" t="str">
            <v>Костино-Логовское</v>
          </cell>
        </row>
        <row r="270">
          <cell r="K270" t="str">
            <v>Кочкинское</v>
          </cell>
        </row>
        <row r="271">
          <cell r="K271" t="str">
            <v>Красноалтайское</v>
          </cell>
        </row>
        <row r="272">
          <cell r="K272" t="str">
            <v>Красноармейское</v>
          </cell>
        </row>
        <row r="273">
          <cell r="K273" t="str">
            <v>Красногорское</v>
          </cell>
        </row>
        <row r="274">
          <cell r="K274" t="str">
            <v>Краснодарское</v>
          </cell>
        </row>
        <row r="275">
          <cell r="K275" t="str">
            <v>Краснознаменское</v>
          </cell>
        </row>
        <row r="276">
          <cell r="K276" t="str">
            <v>Краснопартизанское</v>
          </cell>
        </row>
        <row r="277">
          <cell r="K277" t="str">
            <v>Краснопартизанское</v>
          </cell>
        </row>
        <row r="278">
          <cell r="K278" t="str">
            <v>Краснощековское</v>
          </cell>
        </row>
        <row r="279">
          <cell r="K279" t="str">
            <v>Краснояровское</v>
          </cell>
        </row>
        <row r="280">
          <cell r="K280" t="str">
            <v>Красноярское</v>
          </cell>
        </row>
        <row r="281">
          <cell r="K281" t="str">
            <v>Красноярское</v>
          </cell>
        </row>
        <row r="282">
          <cell r="K282" t="str">
            <v>Красноярское</v>
          </cell>
        </row>
        <row r="283">
          <cell r="K283" t="str">
            <v>Красноярское</v>
          </cell>
        </row>
        <row r="284">
          <cell r="K284" t="str">
            <v>Крестьянское</v>
          </cell>
        </row>
        <row r="285">
          <cell r="K285" t="str">
            <v>Кривинское</v>
          </cell>
        </row>
        <row r="286">
          <cell r="K286" t="str">
            <v>Кругло-Семенцовское</v>
          </cell>
        </row>
        <row r="287">
          <cell r="K287" t="str">
            <v>Круглянское</v>
          </cell>
        </row>
        <row r="288">
          <cell r="K288" t="str">
            <v>Крутихинское</v>
          </cell>
        </row>
        <row r="289">
          <cell r="K289" t="str">
            <v>Крутишинское</v>
          </cell>
        </row>
        <row r="290">
          <cell r="K290" t="str">
            <v>Кубанское</v>
          </cell>
        </row>
        <row r="291">
          <cell r="K291" t="str">
            <v>Кузнецовское</v>
          </cell>
        </row>
        <row r="292">
          <cell r="K292" t="str">
            <v>Кузнечихинское</v>
          </cell>
        </row>
        <row r="293">
          <cell r="K293" t="str">
            <v>Кузьминское</v>
          </cell>
        </row>
        <row r="294">
          <cell r="K294" t="str">
            <v>Куйбышевское</v>
          </cell>
        </row>
        <row r="295">
          <cell r="K295" t="str">
            <v>Куйбышевское</v>
          </cell>
        </row>
        <row r="296">
          <cell r="K296" t="str">
            <v>Куликовское</v>
          </cell>
        </row>
        <row r="297">
          <cell r="K297" t="str">
            <v>Кулундинское</v>
          </cell>
        </row>
        <row r="298">
          <cell r="K298" t="str">
            <v>Кумандинское</v>
          </cell>
        </row>
        <row r="299">
          <cell r="K299" t="str">
            <v>Курочкинское</v>
          </cell>
        </row>
        <row r="300">
          <cell r="K300" t="str">
            <v>Курское</v>
          </cell>
        </row>
        <row r="301">
          <cell r="K301" t="str">
            <v>Курьинское</v>
          </cell>
        </row>
        <row r="302">
          <cell r="K302" t="str">
            <v>Кусакское</v>
          </cell>
        </row>
        <row r="303">
          <cell r="K303" t="str">
            <v>Кучукское</v>
          </cell>
        </row>
        <row r="304">
          <cell r="K304" t="str">
            <v>Куяганское</v>
          </cell>
        </row>
        <row r="305">
          <cell r="K305" t="str">
            <v>Куячинское</v>
          </cell>
        </row>
        <row r="306">
          <cell r="K306" t="str">
            <v>Кытмановское</v>
          </cell>
        </row>
        <row r="307">
          <cell r="K307" t="str">
            <v>Лаптевское</v>
          </cell>
        </row>
        <row r="308">
          <cell r="K308" t="str">
            <v>Ларичихинское</v>
          </cell>
        </row>
        <row r="309">
          <cell r="K309" t="str">
            <v>Лебединское</v>
          </cell>
        </row>
        <row r="310">
          <cell r="K310" t="str">
            <v>Лебяжинское</v>
          </cell>
        </row>
        <row r="311">
          <cell r="K311" t="str">
            <v>Лебяжинское</v>
          </cell>
        </row>
        <row r="312">
          <cell r="K312" t="str">
            <v>Леньковское</v>
          </cell>
        </row>
        <row r="313">
          <cell r="K313" t="str">
            <v>Лесное</v>
          </cell>
        </row>
        <row r="314">
          <cell r="K314" t="str">
            <v>Линевское</v>
          </cell>
        </row>
        <row r="315">
          <cell r="K315" t="str">
            <v>Листвянское</v>
          </cell>
        </row>
        <row r="316">
          <cell r="K316" t="str">
            <v>Лобанихинское</v>
          </cell>
        </row>
        <row r="317">
          <cell r="K317" t="str">
            <v>Логовское</v>
          </cell>
        </row>
        <row r="318">
          <cell r="K318" t="str">
            <v>Ложкинское</v>
          </cell>
        </row>
        <row r="319">
          <cell r="K319" t="str">
            <v>Локтевское</v>
          </cell>
        </row>
        <row r="320">
          <cell r="K320" t="str">
            <v>Лосихинское</v>
          </cell>
        </row>
        <row r="321">
          <cell r="K321" t="str">
            <v>Луговское</v>
          </cell>
        </row>
        <row r="322">
          <cell r="K322" t="str">
            <v>Луговское</v>
          </cell>
        </row>
        <row r="323">
          <cell r="K323" t="str">
            <v>Луковское</v>
          </cell>
        </row>
        <row r="324">
          <cell r="K324" t="str">
            <v>Лушниковское</v>
          </cell>
        </row>
        <row r="325">
          <cell r="K325" t="str">
            <v>Лютаевское</v>
          </cell>
        </row>
        <row r="326">
          <cell r="K326" t="str">
            <v>Майское</v>
          </cell>
        </row>
        <row r="327">
          <cell r="K327" t="str">
            <v>Майское</v>
          </cell>
        </row>
        <row r="328">
          <cell r="K328" t="str">
            <v>Макаровское</v>
          </cell>
        </row>
        <row r="329">
          <cell r="K329" t="str">
            <v>Макарьевское</v>
          </cell>
        </row>
        <row r="330">
          <cell r="K330" t="str">
            <v>Макарьевское</v>
          </cell>
        </row>
        <row r="331">
          <cell r="K331" t="str">
            <v>Макарьевское</v>
          </cell>
        </row>
        <row r="332">
          <cell r="K332" t="str">
            <v>Максимовское</v>
          </cell>
        </row>
        <row r="333">
          <cell r="K333" t="str">
            <v>Малаховское</v>
          </cell>
        </row>
        <row r="334">
          <cell r="K334" t="str">
            <v>Малиновское</v>
          </cell>
        </row>
        <row r="335">
          <cell r="K335" t="str">
            <v>Малиновское</v>
          </cell>
        </row>
        <row r="336">
          <cell r="K336" t="str">
            <v>Малобащелакское</v>
          </cell>
        </row>
        <row r="337">
          <cell r="K337" t="str">
            <v>Малобутырское</v>
          </cell>
        </row>
        <row r="338">
          <cell r="K338" t="str">
            <v>Маловолчанское</v>
          </cell>
        </row>
        <row r="339">
          <cell r="K339" t="str">
            <v>Малоенисейское</v>
          </cell>
        </row>
        <row r="340">
          <cell r="K340" t="str">
            <v>Малоугреневское</v>
          </cell>
        </row>
        <row r="341">
          <cell r="K341" t="str">
            <v>Малошелковниковское</v>
          </cell>
        </row>
        <row r="342">
          <cell r="K342" t="str">
            <v>Малышево-Логовское</v>
          </cell>
        </row>
        <row r="343">
          <cell r="K343" t="str">
            <v>Мамонтовское</v>
          </cell>
        </row>
        <row r="344">
          <cell r="K344" t="str">
            <v>Мамонтовское</v>
          </cell>
        </row>
        <row r="345">
          <cell r="K345" t="str">
            <v>Мамонтовское</v>
          </cell>
        </row>
        <row r="346">
          <cell r="K346" t="str">
            <v>Маралихинское</v>
          </cell>
        </row>
        <row r="347">
          <cell r="K347" t="str">
            <v>Маралихинское</v>
          </cell>
        </row>
        <row r="348">
          <cell r="K348" t="str">
            <v>Марковское</v>
          </cell>
        </row>
        <row r="349">
          <cell r="K349" t="str">
            <v>Мартовское</v>
          </cell>
        </row>
        <row r="350">
          <cell r="K350" t="str">
            <v>Мартыновское</v>
          </cell>
        </row>
        <row r="351">
          <cell r="K351" t="str">
            <v>Марушинское</v>
          </cell>
        </row>
        <row r="352">
          <cell r="K352" t="str">
            <v>Масальское</v>
          </cell>
        </row>
        <row r="353">
          <cell r="K353" t="str">
            <v>Маякское</v>
          </cell>
        </row>
        <row r="354">
          <cell r="K354" t="str">
            <v>Мезенцевское</v>
          </cell>
        </row>
        <row r="355">
          <cell r="K355" t="str">
            <v>Мельниковское</v>
          </cell>
        </row>
        <row r="356">
          <cell r="K356" t="str">
            <v>Мирабилитское</v>
          </cell>
        </row>
        <row r="357">
          <cell r="K357" t="str">
            <v>Мирненское</v>
          </cell>
        </row>
        <row r="358">
          <cell r="K358" t="str">
            <v>Мирненское</v>
          </cell>
        </row>
        <row r="359">
          <cell r="K359" t="str">
            <v>Михайловское</v>
          </cell>
        </row>
        <row r="360">
          <cell r="K360" t="str">
            <v>Михайловское</v>
          </cell>
        </row>
        <row r="361">
          <cell r="K361" t="str">
            <v>Михайловское</v>
          </cell>
        </row>
        <row r="362">
          <cell r="K362" t="str">
            <v>Михайловское</v>
          </cell>
        </row>
        <row r="363">
          <cell r="K363" t="str">
            <v>Мичуринское</v>
          </cell>
        </row>
        <row r="364">
          <cell r="K364" t="str">
            <v>Мормышанское</v>
          </cell>
        </row>
        <row r="365">
          <cell r="K365" t="str">
            <v>Моховское</v>
          </cell>
        </row>
        <row r="366">
          <cell r="K366" t="str">
            <v>Назаровское</v>
          </cell>
        </row>
        <row r="367">
          <cell r="K367" t="str">
            <v>Налобихинское</v>
          </cell>
        </row>
        <row r="368">
          <cell r="K368" t="str">
            <v>Наумовское</v>
          </cell>
        </row>
        <row r="369">
          <cell r="K369" t="str">
            <v>Ненинское</v>
          </cell>
        </row>
        <row r="370">
          <cell r="K370" t="str">
            <v>Нечунаевское</v>
          </cell>
        </row>
        <row r="371">
          <cell r="K371" t="str">
            <v>Нижнегусихинское</v>
          </cell>
        </row>
        <row r="372">
          <cell r="K372" t="str">
            <v>Нижнекаменское</v>
          </cell>
        </row>
        <row r="373">
          <cell r="K373" t="str">
            <v>Нижнекучукское</v>
          </cell>
        </row>
        <row r="374">
          <cell r="K374" t="str">
            <v>Нижнененинское</v>
          </cell>
        </row>
        <row r="375">
          <cell r="K375" t="str">
            <v>Нижнеозернинское</v>
          </cell>
        </row>
        <row r="376">
          <cell r="K376" t="str">
            <v>Нижнепайвинское</v>
          </cell>
        </row>
        <row r="377">
          <cell r="K377" t="str">
            <v>Нижнесуетское</v>
          </cell>
        </row>
        <row r="378">
          <cell r="K378" t="str">
            <v>Нижнечуманское</v>
          </cell>
        </row>
        <row r="379">
          <cell r="K379" t="str">
            <v>Николаевское</v>
          </cell>
        </row>
        <row r="380">
          <cell r="K380" t="str">
            <v>Николаевское</v>
          </cell>
        </row>
        <row r="381">
          <cell r="K381" t="str">
            <v>Николаевское</v>
          </cell>
        </row>
        <row r="382">
          <cell r="K382" t="str">
            <v>Николаевское</v>
          </cell>
        </row>
        <row r="383">
          <cell r="K383" t="str">
            <v>Николаевское</v>
          </cell>
        </row>
        <row r="384">
          <cell r="K384" t="str">
            <v>Николаевское</v>
          </cell>
        </row>
        <row r="385">
          <cell r="K385" t="str">
            <v>Никольское</v>
          </cell>
        </row>
        <row r="386">
          <cell r="K386" t="str">
            <v>Никольское</v>
          </cell>
        </row>
        <row r="387">
          <cell r="K387" t="str">
            <v>Новенское</v>
          </cell>
        </row>
        <row r="388">
          <cell r="K388" t="str">
            <v>Новиковское</v>
          </cell>
        </row>
        <row r="389">
          <cell r="K389" t="str">
            <v>Новичихинское</v>
          </cell>
        </row>
        <row r="390">
          <cell r="K390" t="str">
            <v>Новоалейское</v>
          </cell>
        </row>
        <row r="391">
          <cell r="K391" t="str">
            <v>Новоалександровское</v>
          </cell>
        </row>
        <row r="392">
          <cell r="K392" t="str">
            <v>Новоандреевское</v>
          </cell>
        </row>
        <row r="393">
          <cell r="K393" t="str">
            <v>Новоберезовское</v>
          </cell>
        </row>
        <row r="394">
          <cell r="K394" t="str">
            <v>Новобурановское</v>
          </cell>
        </row>
        <row r="395">
          <cell r="K395" t="str">
            <v>Нововознесенское</v>
          </cell>
        </row>
        <row r="396">
          <cell r="K396" t="str">
            <v>Новодраченинское</v>
          </cell>
        </row>
        <row r="397">
          <cell r="K397" t="str">
            <v>Новодубровское</v>
          </cell>
        </row>
        <row r="398">
          <cell r="K398" t="str">
            <v>Новоегорьевское</v>
          </cell>
        </row>
        <row r="399">
          <cell r="K399" t="str">
            <v>Новоеловское</v>
          </cell>
        </row>
        <row r="400">
          <cell r="K400" t="str">
            <v>Новозоринское</v>
          </cell>
        </row>
        <row r="401">
          <cell r="K401" t="str">
            <v>Новозыковское</v>
          </cell>
        </row>
        <row r="402">
          <cell r="K402" t="str">
            <v>Новозыряновское</v>
          </cell>
        </row>
        <row r="403">
          <cell r="K403" t="str">
            <v>Новоивановское</v>
          </cell>
        </row>
        <row r="404">
          <cell r="K404" t="str">
            <v>Новоильинское</v>
          </cell>
        </row>
        <row r="405">
          <cell r="K405" t="str">
            <v>Новоиушинское</v>
          </cell>
        </row>
        <row r="406">
          <cell r="K406" t="str">
            <v>Новокалманское</v>
          </cell>
        </row>
        <row r="407">
          <cell r="K407" t="str">
            <v>Новокаменское</v>
          </cell>
        </row>
        <row r="408">
          <cell r="K408" t="str">
            <v>Новокарповское</v>
          </cell>
        </row>
        <row r="409">
          <cell r="K409" t="str">
            <v>Новокопыловское</v>
          </cell>
        </row>
        <row r="410">
          <cell r="K410" t="str">
            <v>Новокормихинское</v>
          </cell>
        </row>
        <row r="411">
          <cell r="K411" t="str">
            <v>Новокулундинское</v>
          </cell>
        </row>
        <row r="412">
          <cell r="K412" t="str">
            <v>Новомихайловское</v>
          </cell>
        </row>
        <row r="413">
          <cell r="K413" t="str">
            <v>Новомоношкинское</v>
          </cell>
        </row>
        <row r="414">
          <cell r="K414" t="str">
            <v>Новониколаевское</v>
          </cell>
        </row>
        <row r="415">
          <cell r="K415" t="str">
            <v>Новообинское</v>
          </cell>
        </row>
        <row r="416">
          <cell r="K416" t="str">
            <v>Новообинцевское</v>
          </cell>
        </row>
        <row r="417">
          <cell r="K417" t="str">
            <v>Новоозерское</v>
          </cell>
        </row>
        <row r="418">
          <cell r="K418" t="str">
            <v>Новоперуновское</v>
          </cell>
        </row>
        <row r="419">
          <cell r="K419" t="str">
            <v>Новопесчанское</v>
          </cell>
        </row>
        <row r="420">
          <cell r="K420" t="str">
            <v>Новопокровское</v>
          </cell>
        </row>
        <row r="421">
          <cell r="K421" t="str">
            <v>Новополтавское</v>
          </cell>
        </row>
        <row r="422">
          <cell r="K422" t="str">
            <v>Новоромановское</v>
          </cell>
        </row>
        <row r="423">
          <cell r="K423" t="str">
            <v>Новороссийское</v>
          </cell>
        </row>
        <row r="424">
          <cell r="K424" t="str">
            <v>Новосельское</v>
          </cell>
        </row>
        <row r="425">
          <cell r="K425" t="str">
            <v>Новосклюихинское</v>
          </cell>
        </row>
        <row r="426">
          <cell r="K426" t="str">
            <v>Новоталовское</v>
          </cell>
        </row>
        <row r="427">
          <cell r="K427" t="str">
            <v>Новотарабинское</v>
          </cell>
        </row>
        <row r="428">
          <cell r="K428" t="str">
            <v>Новотроицкое</v>
          </cell>
        </row>
        <row r="429">
          <cell r="K429" t="str">
            <v>Новотырышкинское</v>
          </cell>
        </row>
        <row r="430">
          <cell r="K430" t="str">
            <v>Новофирсовское</v>
          </cell>
        </row>
        <row r="431">
          <cell r="K431" t="str">
            <v>Новоцелинное</v>
          </cell>
        </row>
        <row r="432">
          <cell r="K432" t="str">
            <v>Новочемровское</v>
          </cell>
        </row>
        <row r="433">
          <cell r="K433" t="str">
            <v>Новошипуновское</v>
          </cell>
        </row>
        <row r="434">
          <cell r="K434" t="str">
            <v>Новоярковское</v>
          </cell>
        </row>
        <row r="435">
          <cell r="K435" t="str">
            <v>Обское</v>
          </cell>
        </row>
        <row r="436">
          <cell r="K436" t="str">
            <v>Овечкинское</v>
          </cell>
        </row>
        <row r="437">
          <cell r="K437" t="str">
            <v>Овсянниковское</v>
          </cell>
        </row>
        <row r="438">
          <cell r="K438" t="str">
            <v>Огневское</v>
          </cell>
        </row>
        <row r="439">
          <cell r="K439" t="str">
            <v>Озерно-Кузнецовское</v>
          </cell>
        </row>
        <row r="440">
          <cell r="K440" t="str">
            <v>Озерское</v>
          </cell>
        </row>
        <row r="441">
          <cell r="K441" t="str">
            <v>Озимовское</v>
          </cell>
        </row>
        <row r="442">
          <cell r="K442" t="str">
            <v>Октябрьское</v>
          </cell>
        </row>
        <row r="443">
          <cell r="K443" t="str">
            <v>Октябрьское</v>
          </cell>
        </row>
        <row r="444">
          <cell r="K444" t="str">
            <v>Октябрьское</v>
          </cell>
        </row>
        <row r="445">
          <cell r="K445" t="str">
            <v>Октябрьское</v>
          </cell>
        </row>
        <row r="446">
          <cell r="K446" t="str">
            <v>Омутское</v>
          </cell>
        </row>
        <row r="447">
          <cell r="K447" t="str">
            <v>Ореховское</v>
          </cell>
        </row>
        <row r="448">
          <cell r="K448" t="str">
            <v>Орлеанское</v>
          </cell>
        </row>
        <row r="449">
          <cell r="K449" t="str">
            <v>Орловское</v>
          </cell>
        </row>
        <row r="450">
          <cell r="K450" t="str">
            <v>Осколковское</v>
          </cell>
        </row>
        <row r="451">
          <cell r="K451" t="str">
            <v>Островновское</v>
          </cell>
        </row>
        <row r="452">
          <cell r="K452" t="str">
            <v>Отрадненское</v>
          </cell>
        </row>
        <row r="453">
          <cell r="K453" t="str">
            <v>Павловское</v>
          </cell>
        </row>
        <row r="454">
          <cell r="K454" t="str">
            <v>Павловское</v>
          </cell>
        </row>
        <row r="455">
          <cell r="K455" t="str">
            <v>Павловское</v>
          </cell>
        </row>
        <row r="456">
          <cell r="K456" t="str">
            <v>Павлозаводское</v>
          </cell>
        </row>
        <row r="457">
          <cell r="K457" t="str">
            <v>Паклинское</v>
          </cell>
        </row>
        <row r="458">
          <cell r="K458" t="str">
            <v>Панкрушихинское</v>
          </cell>
        </row>
        <row r="459">
          <cell r="K459" t="str">
            <v>Пановское</v>
          </cell>
        </row>
        <row r="460">
          <cell r="K460" t="str">
            <v>Партизанское</v>
          </cell>
        </row>
        <row r="461">
          <cell r="K461" t="str">
            <v>Парфеновское</v>
          </cell>
        </row>
        <row r="462">
          <cell r="K462" t="str">
            <v>Паутовское</v>
          </cell>
        </row>
        <row r="463">
          <cell r="K463" t="str">
            <v>Первокаменское</v>
          </cell>
        </row>
        <row r="464">
          <cell r="K464" t="str">
            <v>Первомайское</v>
          </cell>
        </row>
        <row r="465">
          <cell r="K465" t="str">
            <v>Первомайское</v>
          </cell>
        </row>
        <row r="466">
          <cell r="K466" t="str">
            <v>Первомайское</v>
          </cell>
        </row>
        <row r="467">
          <cell r="K467" t="str">
            <v>Первомайское</v>
          </cell>
        </row>
        <row r="468">
          <cell r="K468" t="str">
            <v>Первомайское</v>
          </cell>
        </row>
        <row r="469">
          <cell r="K469" t="str">
            <v>Первомайское</v>
          </cell>
        </row>
        <row r="470">
          <cell r="K470" t="str">
            <v>Переясловское</v>
          </cell>
        </row>
        <row r="471">
          <cell r="K471" t="str">
            <v>Петровское</v>
          </cell>
        </row>
        <row r="472">
          <cell r="K472" t="str">
            <v>Петропавловское</v>
          </cell>
        </row>
        <row r="473">
          <cell r="K473" t="str">
            <v>Петрушихинское</v>
          </cell>
        </row>
        <row r="474">
          <cell r="K474" t="str">
            <v>Петуховское</v>
          </cell>
        </row>
        <row r="475">
          <cell r="K475" t="str">
            <v>Пещерское</v>
          </cell>
        </row>
        <row r="476">
          <cell r="K476" t="str">
            <v>Платовское</v>
          </cell>
        </row>
        <row r="477">
          <cell r="K477" t="str">
            <v>Платовское</v>
          </cell>
        </row>
        <row r="478">
          <cell r="K478" t="str">
            <v>Плесо-Курьинское</v>
          </cell>
        </row>
        <row r="479">
          <cell r="K479" t="str">
            <v>Плешковское</v>
          </cell>
        </row>
        <row r="480">
          <cell r="K480" t="str">
            <v>Плосковское</v>
          </cell>
        </row>
        <row r="481">
          <cell r="K481" t="str">
            <v>Плоскосеминское</v>
          </cell>
        </row>
        <row r="482">
          <cell r="K482" t="str">
            <v>Плотавское</v>
          </cell>
        </row>
        <row r="483">
          <cell r="K483" t="str">
            <v>Плотавское</v>
          </cell>
        </row>
        <row r="484">
          <cell r="K484" t="str">
            <v>Плотниковское</v>
          </cell>
        </row>
        <row r="485">
          <cell r="K485" t="str">
            <v>Плотниковское</v>
          </cell>
        </row>
        <row r="486">
          <cell r="K486" t="str">
            <v>Победимское</v>
          </cell>
        </row>
        <row r="487">
          <cell r="K487" t="str">
            <v>Повалихинское</v>
          </cell>
        </row>
        <row r="488">
          <cell r="K488" t="str">
            <v>Подборное</v>
          </cell>
        </row>
        <row r="489">
          <cell r="K489" t="str">
            <v>Подойниковское</v>
          </cell>
        </row>
        <row r="490">
          <cell r="K490" t="str">
            <v>Подсосновское</v>
          </cell>
        </row>
        <row r="491">
          <cell r="K491" t="str">
            <v>Подстепновское</v>
          </cell>
        </row>
        <row r="492">
          <cell r="K492" t="str">
            <v>Покровское</v>
          </cell>
        </row>
        <row r="493">
          <cell r="K493" t="str">
            <v>Покровское</v>
          </cell>
        </row>
        <row r="494">
          <cell r="K494" t="str">
            <v>Покровское</v>
          </cell>
        </row>
        <row r="495">
          <cell r="K495" t="str">
            <v>Покровское</v>
          </cell>
        </row>
        <row r="496">
          <cell r="K496" t="str">
            <v>Покровское</v>
          </cell>
        </row>
        <row r="497">
          <cell r="K497" t="str">
            <v>Покровское</v>
          </cell>
        </row>
        <row r="498">
          <cell r="K498" t="str">
            <v>Полевское</v>
          </cell>
        </row>
        <row r="499">
          <cell r="K499" t="str">
            <v>Полковниковское</v>
          </cell>
        </row>
        <row r="500">
          <cell r="K500" t="str">
            <v>Половинкинское</v>
          </cell>
        </row>
        <row r="501">
          <cell r="K501" t="str">
            <v>Половинское</v>
          </cell>
        </row>
        <row r="502">
          <cell r="K502" t="str">
            <v>Поломошенское</v>
          </cell>
        </row>
        <row r="503">
          <cell r="K503" t="str">
            <v>Полуямское</v>
          </cell>
        </row>
        <row r="504">
          <cell r="K504" t="str">
            <v>Пономаревское</v>
          </cell>
        </row>
        <row r="505">
          <cell r="K505" t="str">
            <v>Попереченское</v>
          </cell>
        </row>
        <row r="506">
          <cell r="K506" t="str">
            <v>Поповичевское</v>
          </cell>
        </row>
        <row r="507">
          <cell r="K507" t="str">
            <v>Порожненское</v>
          </cell>
        </row>
        <row r="508">
          <cell r="K508" t="str">
            <v>Порошинское</v>
          </cell>
        </row>
        <row r="509">
          <cell r="K509" t="str">
            <v>Поселок Благовещенка</v>
          </cell>
        </row>
        <row r="510">
          <cell r="K510" t="str">
            <v>Поселок Малиновое Озеро</v>
          </cell>
        </row>
        <row r="511">
          <cell r="K511" t="str">
            <v>Поселок Сибирский (ЗАТО)</v>
          </cell>
        </row>
        <row r="512">
          <cell r="K512" t="str">
            <v>Поселок Степное Озеро</v>
          </cell>
        </row>
        <row r="513">
          <cell r="K513" t="str">
            <v>Поселок Тальменка</v>
          </cell>
        </row>
        <row r="514">
          <cell r="K514" t="str">
            <v>Последниковское</v>
          </cell>
        </row>
        <row r="515">
          <cell r="K515" t="str">
            <v>Поспелихинское</v>
          </cell>
        </row>
        <row r="516">
          <cell r="K516" t="str">
            <v>Правдинское</v>
          </cell>
        </row>
        <row r="517">
          <cell r="K517" t="str">
            <v>Приборовское</v>
          </cell>
        </row>
        <row r="518">
          <cell r="K518" t="str">
            <v>Пригородное</v>
          </cell>
        </row>
        <row r="519">
          <cell r="K519" t="str">
            <v>Пригородное</v>
          </cell>
        </row>
        <row r="520">
          <cell r="K520" t="str">
            <v>Приобское</v>
          </cell>
        </row>
        <row r="521">
          <cell r="K521" t="str">
            <v>Приозерное</v>
          </cell>
        </row>
        <row r="522">
          <cell r="K522" t="str">
            <v>Пролетарское</v>
          </cell>
        </row>
        <row r="523">
          <cell r="K523" t="str">
            <v>Прослаухинское</v>
          </cell>
        </row>
        <row r="524">
          <cell r="K524" t="str">
            <v>Протасовское</v>
          </cell>
        </row>
        <row r="525">
          <cell r="K525" t="str">
            <v>Прутское</v>
          </cell>
        </row>
        <row r="526">
          <cell r="K526" t="str">
            <v>Прыганское</v>
          </cell>
        </row>
        <row r="527">
          <cell r="K527" t="str">
            <v>Пуштулимское</v>
          </cell>
        </row>
        <row r="528">
          <cell r="K528" t="str">
            <v>Пятковологовское</v>
          </cell>
        </row>
        <row r="529">
          <cell r="K529" t="str">
            <v>Раздольненское</v>
          </cell>
        </row>
        <row r="530">
          <cell r="K530" t="str">
            <v>Разумовское</v>
          </cell>
        </row>
        <row r="531">
          <cell r="K531" t="str">
            <v>Ракитовское</v>
          </cell>
        </row>
        <row r="532">
          <cell r="K532" t="str">
            <v>Ракитовское</v>
          </cell>
        </row>
        <row r="533">
          <cell r="K533" t="str">
            <v>Рассветовское</v>
          </cell>
        </row>
        <row r="534">
          <cell r="K534" t="str">
            <v>Рассказихинское</v>
          </cell>
        </row>
        <row r="535">
          <cell r="K535" t="str">
            <v>Ребрихинское</v>
          </cell>
        </row>
        <row r="536">
          <cell r="K536" t="str">
            <v>Редкодубравское</v>
          </cell>
        </row>
        <row r="537">
          <cell r="K537" t="str">
            <v>Ремовское</v>
          </cell>
        </row>
        <row r="538">
          <cell r="K538" t="str">
            <v>Речкуновское</v>
          </cell>
        </row>
        <row r="539">
          <cell r="K539" t="str">
            <v>Рогозихинское</v>
          </cell>
        </row>
        <row r="540">
          <cell r="K540" t="str">
            <v>Родинское</v>
          </cell>
        </row>
        <row r="541">
          <cell r="K541" t="str">
            <v>Родинское</v>
          </cell>
        </row>
        <row r="542">
          <cell r="K542" t="str">
            <v>Рожковское</v>
          </cell>
        </row>
        <row r="543">
          <cell r="K543" t="str">
            <v>Рожне-Логовское</v>
          </cell>
        </row>
        <row r="544">
          <cell r="K544" t="str">
            <v>Романовское</v>
          </cell>
        </row>
        <row r="545">
          <cell r="K545" t="str">
            <v>Романовское</v>
          </cell>
        </row>
        <row r="546">
          <cell r="K546" t="str">
            <v>Романовское</v>
          </cell>
        </row>
        <row r="547">
          <cell r="K547" t="str">
            <v>Российское</v>
          </cell>
        </row>
        <row r="548">
          <cell r="K548" t="str">
            <v>Россошинское</v>
          </cell>
        </row>
        <row r="549">
          <cell r="K549" t="str">
            <v>Рубцовское</v>
          </cell>
        </row>
        <row r="550">
          <cell r="K550" t="str">
            <v>Рыбинское</v>
          </cell>
        </row>
        <row r="551">
          <cell r="K551" t="str">
            <v>Саввушинское</v>
          </cell>
        </row>
        <row r="552">
          <cell r="K552" t="str">
            <v>Савинское</v>
          </cell>
        </row>
        <row r="553">
          <cell r="K553" t="str">
            <v>Садовое</v>
          </cell>
        </row>
        <row r="554">
          <cell r="K554" t="str">
            <v>Сайдыпское</v>
          </cell>
        </row>
        <row r="555">
          <cell r="K555" t="str">
            <v>Самарское</v>
          </cell>
        </row>
        <row r="556">
          <cell r="K556" t="str">
            <v>Самарское</v>
          </cell>
        </row>
        <row r="557">
          <cell r="K557" t="str">
            <v>Самсоновское</v>
          </cell>
        </row>
        <row r="558">
          <cell r="K558" t="str">
            <v>Санниковское</v>
          </cell>
        </row>
        <row r="559">
          <cell r="K559" t="str">
            <v>Саратовское</v>
          </cell>
        </row>
        <row r="560">
          <cell r="K560" t="str">
            <v>Свердловское</v>
          </cell>
        </row>
        <row r="561">
          <cell r="K561" t="str">
            <v>Светловское</v>
          </cell>
        </row>
        <row r="562">
          <cell r="K562" t="str">
            <v>Светлоозерское</v>
          </cell>
        </row>
        <row r="563">
          <cell r="K563" t="str">
            <v>Северное</v>
          </cell>
        </row>
        <row r="564">
          <cell r="K564" t="str">
            <v>Северское</v>
          </cell>
        </row>
        <row r="565">
          <cell r="K565" t="str">
            <v>Селекционное</v>
          </cell>
        </row>
        <row r="566">
          <cell r="K566" t="str">
            <v>Селиверстовское</v>
          </cell>
        </row>
        <row r="567">
          <cell r="K567" t="str">
            <v>Семеновское</v>
          </cell>
        </row>
        <row r="568">
          <cell r="K568" t="str">
            <v>Семеновское</v>
          </cell>
        </row>
        <row r="569">
          <cell r="K569" t="str">
            <v>Семено-Красиловское</v>
          </cell>
        </row>
        <row r="570">
          <cell r="K570" t="str">
            <v>Сентелекское</v>
          </cell>
        </row>
        <row r="571">
          <cell r="K571" t="str">
            <v>Серебропольское</v>
          </cell>
        </row>
        <row r="572">
          <cell r="K572" t="str">
            <v>Сетовское</v>
          </cell>
        </row>
        <row r="573">
          <cell r="K573" t="str">
            <v>Сибирское</v>
          </cell>
        </row>
        <row r="574">
          <cell r="K574" t="str">
            <v>Сибирячихинское</v>
          </cell>
        </row>
        <row r="575">
          <cell r="K575" t="str">
            <v>Сидоровское</v>
          </cell>
        </row>
        <row r="576">
          <cell r="K576" t="str">
            <v>Сидоровское</v>
          </cell>
        </row>
        <row r="577">
          <cell r="K577" t="str">
            <v>Симоновское</v>
          </cell>
        </row>
        <row r="578">
          <cell r="K578" t="str">
            <v>Ситниковское</v>
          </cell>
        </row>
        <row r="579">
          <cell r="K579" t="str">
            <v>Славгородское</v>
          </cell>
        </row>
        <row r="580">
          <cell r="K580" t="str">
            <v>Слюдянское</v>
          </cell>
        </row>
        <row r="581">
          <cell r="K581" t="str">
            <v>Смазневское</v>
          </cell>
        </row>
        <row r="582">
          <cell r="K582" t="str">
            <v>Смирновское</v>
          </cell>
        </row>
        <row r="583">
          <cell r="K583" t="str">
            <v>Смоленское</v>
          </cell>
        </row>
        <row r="584">
          <cell r="K584" t="str">
            <v>Советское</v>
          </cell>
        </row>
        <row r="585">
          <cell r="K585" t="str">
            <v>Совхозное</v>
          </cell>
        </row>
        <row r="586">
          <cell r="K586" t="str">
            <v>Соколовское</v>
          </cell>
        </row>
        <row r="587">
          <cell r="K587" t="str">
            <v>Солдатовское</v>
          </cell>
        </row>
        <row r="588">
          <cell r="K588" t="str">
            <v>Солнечное</v>
          </cell>
        </row>
        <row r="589">
          <cell r="K589" t="str">
            <v>Соловьихинское</v>
          </cell>
        </row>
        <row r="590">
          <cell r="K590" t="str">
            <v>Солонешенское</v>
          </cell>
        </row>
        <row r="591">
          <cell r="K591" t="str">
            <v>Солоновское</v>
          </cell>
        </row>
        <row r="592">
          <cell r="K592" t="str">
            <v>Солоновское</v>
          </cell>
        </row>
        <row r="593">
          <cell r="K593" t="str">
            <v>Солоновское</v>
          </cell>
        </row>
        <row r="594">
          <cell r="K594" t="str">
            <v>Солтонское</v>
          </cell>
        </row>
        <row r="595">
          <cell r="K595" t="str">
            <v>Сорочелоговское</v>
          </cell>
        </row>
        <row r="596">
          <cell r="K596" t="str">
            <v>Сосново-Логовское</v>
          </cell>
        </row>
        <row r="597">
          <cell r="K597" t="str">
            <v>Сосновское</v>
          </cell>
        </row>
        <row r="598">
          <cell r="K598" t="str">
            <v>Соусканихинское</v>
          </cell>
        </row>
        <row r="599">
          <cell r="K599" t="str">
            <v>Среднесибирское</v>
          </cell>
        </row>
        <row r="600">
          <cell r="K600" t="str">
            <v>Сростинское</v>
          </cell>
        </row>
        <row r="601">
          <cell r="K601" t="str">
            <v>Сростинское</v>
          </cell>
        </row>
        <row r="602">
          <cell r="K602" t="str">
            <v>Станционно-Ребрихинское</v>
          </cell>
        </row>
        <row r="603">
          <cell r="K603" t="str">
            <v>Староалейское</v>
          </cell>
        </row>
        <row r="604">
          <cell r="K604" t="str">
            <v>Старобелокурихинское</v>
          </cell>
        </row>
        <row r="605">
          <cell r="K605" t="str">
            <v>Стародраченинское</v>
          </cell>
        </row>
        <row r="606">
          <cell r="K606" t="str">
            <v>Староперуновское</v>
          </cell>
        </row>
        <row r="607">
          <cell r="K607" t="str">
            <v>Старотогульское</v>
          </cell>
        </row>
        <row r="608">
          <cell r="K608" t="str">
            <v>Степновское</v>
          </cell>
        </row>
        <row r="609">
          <cell r="K609" t="str">
            <v>Степное</v>
          </cell>
        </row>
        <row r="610">
          <cell r="K610" t="str">
            <v>Степно-Кучукское</v>
          </cell>
        </row>
        <row r="611">
          <cell r="K611" t="str">
            <v>Степно-Чумышское</v>
          </cell>
        </row>
        <row r="612">
          <cell r="K612" t="str">
            <v>Столбовское</v>
          </cell>
        </row>
        <row r="613">
          <cell r="K613" t="str">
            <v>Стуковское</v>
          </cell>
        </row>
        <row r="614">
          <cell r="K614" t="str">
            <v>Суворовское</v>
          </cell>
        </row>
        <row r="615">
          <cell r="K615" t="str">
            <v>Суетское</v>
          </cell>
        </row>
        <row r="616">
          <cell r="K616" t="str">
            <v>Сузопское</v>
          </cell>
        </row>
        <row r="617">
          <cell r="K617" t="str">
            <v>Сунгайское</v>
          </cell>
        </row>
        <row r="618">
          <cell r="K618" t="str">
            <v>Сусловское</v>
          </cell>
        </row>
        <row r="619">
          <cell r="K619" t="str">
            <v>Сухо-Чемровское</v>
          </cell>
        </row>
        <row r="620">
          <cell r="K620" t="str">
            <v>Сычевское</v>
          </cell>
        </row>
        <row r="621">
          <cell r="K621" t="str">
            <v>Табунское</v>
          </cell>
        </row>
        <row r="622">
          <cell r="K622" t="str">
            <v>Талицкое</v>
          </cell>
        </row>
        <row r="623">
          <cell r="K623" t="str">
            <v>Таловское</v>
          </cell>
        </row>
        <row r="624">
          <cell r="K624" t="str">
            <v>Тамбовское</v>
          </cell>
        </row>
        <row r="625">
          <cell r="K625" t="str">
            <v>Телеутское</v>
          </cell>
        </row>
        <row r="626">
          <cell r="K626" t="str">
            <v>Тимирязевское</v>
          </cell>
        </row>
        <row r="627">
          <cell r="K627" t="str">
            <v>Титовское</v>
          </cell>
        </row>
        <row r="628">
          <cell r="K628" t="str">
            <v>Тишинское</v>
          </cell>
        </row>
        <row r="629">
          <cell r="K629" t="str">
            <v>Тогульское</v>
          </cell>
        </row>
        <row r="630">
          <cell r="K630" t="str">
            <v>Токаревское</v>
          </cell>
        </row>
        <row r="631">
          <cell r="K631" t="str">
            <v>Толстовское</v>
          </cell>
        </row>
        <row r="632">
          <cell r="K632" t="str">
            <v>Тополинское</v>
          </cell>
        </row>
        <row r="633">
          <cell r="K633" t="str">
            <v>Тополинское</v>
          </cell>
        </row>
        <row r="634">
          <cell r="K634" t="str">
            <v>Тополинское</v>
          </cell>
        </row>
        <row r="635">
          <cell r="K635" t="str">
            <v>Топтушенское</v>
          </cell>
        </row>
        <row r="636">
          <cell r="K636" t="str">
            <v>Топчихинское</v>
          </cell>
        </row>
        <row r="637">
          <cell r="K637" t="str">
            <v>Точилинское</v>
          </cell>
        </row>
        <row r="638">
          <cell r="K638" t="str">
            <v>Травновское</v>
          </cell>
        </row>
        <row r="639">
          <cell r="K639" t="str">
            <v>Третьяковское</v>
          </cell>
        </row>
        <row r="640">
          <cell r="K640" t="str">
            <v>Троицкое</v>
          </cell>
        </row>
        <row r="641">
          <cell r="K641" t="str">
            <v>Троицкое</v>
          </cell>
        </row>
        <row r="642">
          <cell r="K642" t="str">
            <v>Трусовское</v>
          </cell>
        </row>
        <row r="643">
          <cell r="K643" t="str">
            <v>Тугозвоновское</v>
          </cell>
        </row>
        <row r="644">
          <cell r="K644" t="str">
            <v>Тулатинское</v>
          </cell>
        </row>
        <row r="645">
          <cell r="K645" t="str">
            <v>Тумановское</v>
          </cell>
        </row>
        <row r="646">
          <cell r="K646" t="str">
            <v>Тумановское</v>
          </cell>
        </row>
        <row r="647">
          <cell r="K647" t="str">
            <v>Тундрихинское</v>
          </cell>
        </row>
        <row r="648">
          <cell r="K648" t="str">
            <v>Тюменцевское</v>
          </cell>
        </row>
        <row r="649">
          <cell r="K649" t="str">
            <v>Тягунское</v>
          </cell>
        </row>
        <row r="650">
          <cell r="K650" t="str">
            <v>Тягунское</v>
          </cell>
        </row>
        <row r="651">
          <cell r="K651" t="str">
            <v>Тяхтинское</v>
          </cell>
        </row>
        <row r="652">
          <cell r="K652" t="str">
            <v>Угловское</v>
          </cell>
        </row>
        <row r="653">
          <cell r="K653" t="str">
            <v>Украинское</v>
          </cell>
        </row>
        <row r="654">
          <cell r="K654" t="str">
            <v>Уксунайское</v>
          </cell>
        </row>
        <row r="655">
          <cell r="K655" t="str">
            <v>Урлаповское</v>
          </cell>
        </row>
        <row r="656">
          <cell r="K656" t="str">
            <v>Урожайное</v>
          </cell>
        </row>
        <row r="657">
          <cell r="K657" t="str">
            <v>Урываевское</v>
          </cell>
        </row>
        <row r="658">
          <cell r="K658" t="str">
            <v>Урывское</v>
          </cell>
        </row>
        <row r="659">
          <cell r="K659" t="str">
            <v>Урюпинское</v>
          </cell>
        </row>
        <row r="660">
          <cell r="K660" t="str">
            <v>Успенское</v>
          </cell>
        </row>
        <row r="661">
          <cell r="K661" t="str">
            <v>Усть-Алейское</v>
          </cell>
        </row>
        <row r="662">
          <cell r="K662" t="str">
            <v>Усть-Ануйское</v>
          </cell>
        </row>
        <row r="663">
          <cell r="K663" t="str">
            <v>Усть-Беловское</v>
          </cell>
        </row>
        <row r="664">
          <cell r="K664" t="str">
            <v>Усть-Волчихинское</v>
          </cell>
        </row>
        <row r="665">
          <cell r="K665" t="str">
            <v>Усть-Гавриловское</v>
          </cell>
        </row>
        <row r="666">
          <cell r="K666" t="str">
            <v>Усть-Ишинское</v>
          </cell>
        </row>
        <row r="667">
          <cell r="K667" t="str">
            <v>Усть-Кажинское</v>
          </cell>
        </row>
        <row r="668">
          <cell r="K668" t="str">
            <v>Усть-Калманское</v>
          </cell>
        </row>
        <row r="669">
          <cell r="K669" t="str">
            <v>Усть-Камышенское</v>
          </cell>
        </row>
        <row r="670">
          <cell r="K670" t="str">
            <v>Усть-Козлухинское</v>
          </cell>
        </row>
        <row r="671">
          <cell r="K671" t="str">
            <v>Усть-Мосихинское</v>
          </cell>
        </row>
        <row r="672">
          <cell r="K672" t="str">
            <v>Усть-Пристанское</v>
          </cell>
        </row>
        <row r="673">
          <cell r="K673" t="str">
            <v>Усть-Пустынское</v>
          </cell>
        </row>
        <row r="674">
          <cell r="K674" t="str">
            <v>Усть-Таловское</v>
          </cell>
        </row>
        <row r="675">
          <cell r="K675" t="str">
            <v>Устьянское</v>
          </cell>
        </row>
        <row r="676">
          <cell r="K676" t="str">
            <v>Устьянское</v>
          </cell>
        </row>
        <row r="677">
          <cell r="K677" t="str">
            <v>Усятское</v>
          </cell>
        </row>
        <row r="678">
          <cell r="K678" t="str">
            <v>Утянское</v>
          </cell>
        </row>
        <row r="679">
          <cell r="K679" t="str">
            <v>Филипповское</v>
          </cell>
        </row>
        <row r="680">
          <cell r="K680" t="str">
            <v>Фрунзенское</v>
          </cell>
        </row>
        <row r="681">
          <cell r="K681" t="str">
            <v>Фунтиковское</v>
          </cell>
        </row>
        <row r="682">
          <cell r="K682" t="str">
            <v>Хабазинское</v>
          </cell>
        </row>
        <row r="683">
          <cell r="K683" t="str">
            <v>Хабарское</v>
          </cell>
        </row>
        <row r="684">
          <cell r="K684" t="str">
            <v>Хайрюзовское</v>
          </cell>
        </row>
        <row r="685">
          <cell r="K685" t="str">
            <v>Харитоновское</v>
          </cell>
        </row>
        <row r="686">
          <cell r="K686" t="str">
            <v>Харловское</v>
          </cell>
        </row>
        <row r="687">
          <cell r="K687" t="str">
            <v>Хлеборобное</v>
          </cell>
        </row>
        <row r="688">
          <cell r="K688" t="str">
            <v>Хлопуновское</v>
          </cell>
        </row>
        <row r="689">
          <cell r="K689" t="str">
            <v>Хмелевское</v>
          </cell>
        </row>
        <row r="690">
          <cell r="K690" t="str">
            <v>Хомутинское</v>
          </cell>
        </row>
        <row r="691">
          <cell r="K691" t="str">
            <v>Целинное</v>
          </cell>
        </row>
        <row r="692">
          <cell r="K692" t="str">
            <v>Центральное</v>
          </cell>
        </row>
        <row r="693">
          <cell r="K693" t="str">
            <v>Центральное</v>
          </cell>
        </row>
        <row r="694">
          <cell r="K694" t="str">
            <v>Чапаевское</v>
          </cell>
        </row>
        <row r="695">
          <cell r="K695" t="str">
            <v>Чарышское</v>
          </cell>
        </row>
        <row r="696">
          <cell r="K696" t="str">
            <v>Чарышское</v>
          </cell>
        </row>
        <row r="697">
          <cell r="K697" t="str">
            <v>Чаузовское</v>
          </cell>
        </row>
        <row r="698">
          <cell r="K698" t="str">
            <v>Чеканихинское</v>
          </cell>
        </row>
        <row r="699">
          <cell r="K699" t="str">
            <v>Чемровское</v>
          </cell>
        </row>
        <row r="700">
          <cell r="K700" t="str">
            <v>Червовское</v>
          </cell>
        </row>
        <row r="701">
          <cell r="K701" t="str">
            <v>Черемновское</v>
          </cell>
        </row>
        <row r="702">
          <cell r="K702" t="str">
            <v>Черемушкинское</v>
          </cell>
        </row>
        <row r="703">
          <cell r="K703" t="str">
            <v>Черемшанское</v>
          </cell>
        </row>
        <row r="704">
          <cell r="K704" t="str">
            <v>Черемшанское</v>
          </cell>
        </row>
        <row r="705">
          <cell r="K705" t="str">
            <v>Черепановское</v>
          </cell>
        </row>
        <row r="706">
          <cell r="K706" t="str">
            <v>Черкасовское</v>
          </cell>
        </row>
        <row r="707">
          <cell r="K707" t="str">
            <v>Чернавское</v>
          </cell>
        </row>
        <row r="708">
          <cell r="K708" t="str">
            <v>Черновское</v>
          </cell>
        </row>
        <row r="709">
          <cell r="K709" t="str">
            <v>Чернокурьинское</v>
          </cell>
        </row>
        <row r="710">
          <cell r="K710" t="str">
            <v>Чернопятовское</v>
          </cell>
        </row>
        <row r="711">
          <cell r="K711" t="str">
            <v>Чинетинское</v>
          </cell>
        </row>
        <row r="712">
          <cell r="K712" t="str">
            <v>Чистоозерское</v>
          </cell>
        </row>
        <row r="713">
          <cell r="K713" t="str">
            <v>Чистюньское</v>
          </cell>
        </row>
        <row r="714">
          <cell r="K714" t="str">
            <v>Шадринское</v>
          </cell>
        </row>
        <row r="715">
          <cell r="K715" t="str">
            <v>Шадринцевское</v>
          </cell>
        </row>
        <row r="716">
          <cell r="K716" t="str">
            <v>Шадрухинское</v>
          </cell>
        </row>
        <row r="717">
          <cell r="K717" t="str">
            <v>Шалапское</v>
          </cell>
        </row>
        <row r="718">
          <cell r="K718" t="str">
            <v>Шарчинское</v>
          </cell>
        </row>
        <row r="719">
          <cell r="K719" t="str">
            <v>Шаталовское</v>
          </cell>
        </row>
        <row r="720">
          <cell r="K720" t="str">
            <v>Шатуновское</v>
          </cell>
        </row>
        <row r="721">
          <cell r="K721" t="str">
            <v>Шаховское</v>
          </cell>
        </row>
        <row r="722">
          <cell r="K722" t="str">
            <v>Шебалинское</v>
          </cell>
        </row>
        <row r="723">
          <cell r="K723" t="str">
            <v>Шелаболихинское</v>
          </cell>
        </row>
        <row r="724">
          <cell r="K724" t="str">
            <v>Шиловское</v>
          </cell>
        </row>
        <row r="725">
          <cell r="K725" t="str">
            <v>Шимолинское</v>
          </cell>
        </row>
        <row r="726">
          <cell r="K726" t="str">
            <v>Шипунихинское</v>
          </cell>
        </row>
        <row r="727">
          <cell r="K727" t="str">
            <v>Шипуновское</v>
          </cell>
        </row>
        <row r="728">
          <cell r="K728" t="str">
            <v>Шишкинское</v>
          </cell>
        </row>
        <row r="729">
          <cell r="K729" t="str">
            <v>Шпагинское</v>
          </cell>
        </row>
        <row r="730">
          <cell r="K730" t="str">
            <v>Шубенское</v>
          </cell>
        </row>
        <row r="731">
          <cell r="K731" t="str">
            <v>Шубинское</v>
          </cell>
        </row>
        <row r="732">
          <cell r="K732" t="str">
            <v>Шульгин-Логское</v>
          </cell>
        </row>
        <row r="733">
          <cell r="K733" t="str">
            <v>Шульгинское</v>
          </cell>
        </row>
        <row r="734">
          <cell r="K734" t="str">
            <v>Шумановское</v>
          </cell>
        </row>
        <row r="735">
          <cell r="K735" t="str">
            <v>Шумилихинское</v>
          </cell>
        </row>
        <row r="736">
          <cell r="K736" t="str">
            <v>Шумихинское</v>
          </cell>
        </row>
        <row r="737">
          <cell r="K737" t="str">
            <v>Юдихинское</v>
          </cell>
        </row>
        <row r="738">
          <cell r="K738" t="str">
            <v>Южаковское</v>
          </cell>
        </row>
        <row r="739">
          <cell r="K739" t="str">
            <v>Яготинское</v>
          </cell>
        </row>
        <row r="740">
          <cell r="K740" t="str">
            <v>Яновское</v>
          </cell>
        </row>
        <row r="741">
          <cell r="K741" t="str">
            <v>Ярослав-Логовское</v>
          </cell>
        </row>
        <row r="742">
          <cell r="K742" t="str">
            <v>Яснополянское</v>
          </cell>
        </row>
      </sheetData>
      <sheetData sheetId="4"/>
      <sheetData sheetId="5"/>
      <sheetData sheetId="6"/>
      <sheetData sheetId="7"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Баланс тепло"/>
      <sheetName val="Тепло - калькуляция"/>
      <sheetName val="МО"/>
    </sheetNames>
    <sheetDataSet>
      <sheetData sheetId="0"/>
      <sheetData sheetId="1"/>
      <sheetData sheetId="2"/>
      <sheetData sheetId="3">
        <row r="3">
          <cell r="E3" t="str">
            <v>Выберите регион из списка…</v>
          </cell>
        </row>
        <row r="6">
          <cell r="K6" t="str">
            <v>12 Лет Октября</v>
          </cell>
        </row>
        <row r="7">
          <cell r="K7" t="str">
            <v>Айское</v>
          </cell>
        </row>
        <row r="8">
          <cell r="K8" t="str">
            <v>Акимовское</v>
          </cell>
        </row>
        <row r="9">
          <cell r="K9" t="str">
            <v>Акуловское</v>
          </cell>
        </row>
        <row r="10">
          <cell r="K10" t="str">
            <v>Акутихинское</v>
          </cell>
        </row>
        <row r="11">
          <cell r="K11" t="str">
            <v>Алейское</v>
          </cell>
        </row>
        <row r="12">
          <cell r="K12" t="str">
            <v>Александровское</v>
          </cell>
        </row>
        <row r="13">
          <cell r="K13" t="str">
            <v>Александровское</v>
          </cell>
        </row>
        <row r="14">
          <cell r="K14" t="str">
            <v>Александровское</v>
          </cell>
        </row>
        <row r="15">
          <cell r="K15" t="str">
            <v>Алексеевское</v>
          </cell>
        </row>
        <row r="16">
          <cell r="K16" t="str">
            <v>Алексеевское</v>
          </cell>
        </row>
        <row r="17">
          <cell r="K17" t="str">
            <v>Алексеевское</v>
          </cell>
        </row>
        <row r="18">
          <cell r="K18" t="str">
            <v>Алексеевское</v>
          </cell>
        </row>
        <row r="19">
          <cell r="K19" t="str">
            <v>Аллакское</v>
          </cell>
        </row>
        <row r="20">
          <cell r="K20" t="str">
            <v>Алтайское</v>
          </cell>
        </row>
        <row r="21">
          <cell r="K21" t="str">
            <v>Алтайское</v>
          </cell>
        </row>
        <row r="22">
          <cell r="K22" t="str">
            <v>Ананьевское</v>
          </cell>
        </row>
        <row r="23">
          <cell r="K23" t="str">
            <v>Андроновское</v>
          </cell>
        </row>
        <row r="24">
          <cell r="K24" t="str">
            <v>Анисимовское</v>
          </cell>
        </row>
        <row r="25">
          <cell r="K25" t="str">
            <v>Антипинское</v>
          </cell>
        </row>
        <row r="26">
          <cell r="K26" t="str">
            <v>Антоньевское</v>
          </cell>
        </row>
        <row r="27">
          <cell r="K27" t="str">
            <v>Ануйское</v>
          </cell>
        </row>
        <row r="28">
          <cell r="K28" t="str">
            <v>Арбузовское</v>
          </cell>
        </row>
        <row r="29">
          <cell r="K29" t="str">
            <v>Асямовское</v>
          </cell>
        </row>
        <row r="30">
          <cell r="K30" t="str">
            <v>Ащегульское</v>
          </cell>
        </row>
        <row r="31">
          <cell r="K31" t="str">
            <v>Баевское</v>
          </cell>
        </row>
        <row r="32">
          <cell r="K32" t="str">
            <v>Барановское</v>
          </cell>
        </row>
        <row r="33">
          <cell r="K33" t="str">
            <v>Бастанское</v>
          </cell>
        </row>
        <row r="34">
          <cell r="K34" t="str">
            <v>Баталовское</v>
          </cell>
        </row>
        <row r="35">
          <cell r="K35" t="str">
            <v>Баюновоключевское</v>
          </cell>
        </row>
        <row r="36">
          <cell r="K36" t="str">
            <v>Баюновское</v>
          </cell>
        </row>
        <row r="37">
          <cell r="K37" t="str">
            <v>Безголосовское</v>
          </cell>
        </row>
        <row r="38">
          <cell r="K38" t="str">
            <v>Безрукавское</v>
          </cell>
        </row>
        <row r="39">
          <cell r="K39" t="str">
            <v>Беловское</v>
          </cell>
        </row>
        <row r="40">
          <cell r="K40" t="str">
            <v>Беловское</v>
          </cell>
        </row>
        <row r="41">
          <cell r="K41" t="str">
            <v>Беловское</v>
          </cell>
        </row>
        <row r="42">
          <cell r="K42" t="str">
            <v>Беловское</v>
          </cell>
        </row>
        <row r="43">
          <cell r="K43" t="str">
            <v>Белоглазовское</v>
          </cell>
        </row>
        <row r="44">
          <cell r="K44" t="str">
            <v>Белозерское</v>
          </cell>
        </row>
        <row r="45">
          <cell r="K45" t="str">
            <v>Белояровское</v>
          </cell>
        </row>
        <row r="46">
          <cell r="K46" t="str">
            <v>Береговое</v>
          </cell>
        </row>
        <row r="47">
          <cell r="K47" t="str">
            <v>Березовское</v>
          </cell>
        </row>
        <row r="48">
          <cell r="K48" t="str">
            <v>Березовское</v>
          </cell>
        </row>
        <row r="49">
          <cell r="K49" t="str">
            <v>Березовское</v>
          </cell>
        </row>
        <row r="50">
          <cell r="K50" t="str">
            <v>Березовское</v>
          </cell>
        </row>
        <row r="51">
          <cell r="K51" t="str">
            <v>Березовское</v>
          </cell>
        </row>
        <row r="52">
          <cell r="K52" t="str">
            <v>Березовское</v>
          </cell>
        </row>
        <row r="53">
          <cell r="K53" t="str">
            <v>Березовское</v>
          </cell>
        </row>
        <row r="54">
          <cell r="K54" t="str">
            <v>Березовское</v>
          </cell>
        </row>
        <row r="55">
          <cell r="K55" t="str">
            <v>Бобковское</v>
          </cell>
        </row>
        <row r="56">
          <cell r="K56" t="str">
            <v>Бобровское</v>
          </cell>
        </row>
        <row r="57">
          <cell r="K57" t="str">
            <v>Бобровское</v>
          </cell>
        </row>
        <row r="58">
          <cell r="K58" t="str">
            <v>Большекалтайское</v>
          </cell>
        </row>
        <row r="59">
          <cell r="K59" t="str">
            <v>Большепанюшевское</v>
          </cell>
        </row>
        <row r="60">
          <cell r="K60" t="str">
            <v>Большеромановское</v>
          </cell>
        </row>
        <row r="61">
          <cell r="K61" t="str">
            <v>Большеугреневское</v>
          </cell>
        </row>
        <row r="62">
          <cell r="K62" t="str">
            <v>Большешелковниковское</v>
          </cell>
        </row>
        <row r="63">
          <cell r="K63" t="str">
            <v>Борисовское</v>
          </cell>
        </row>
        <row r="64">
          <cell r="K64" t="str">
            <v>Борковское</v>
          </cell>
        </row>
        <row r="65">
          <cell r="K65" t="str">
            <v>Боровихинское</v>
          </cell>
        </row>
        <row r="66">
          <cell r="K66" t="str">
            <v>Боровлянское</v>
          </cell>
        </row>
        <row r="67">
          <cell r="K67" t="str">
            <v>Боровлянское</v>
          </cell>
        </row>
        <row r="68">
          <cell r="K68" t="str">
            <v>Боровское</v>
          </cell>
        </row>
        <row r="69">
          <cell r="K69" t="str">
            <v>Боровское</v>
          </cell>
        </row>
        <row r="70">
          <cell r="K70" t="str">
            <v>Боронское</v>
          </cell>
        </row>
        <row r="71">
          <cell r="K71" t="str">
            <v>Бор-Форпостовское</v>
          </cell>
        </row>
        <row r="72">
          <cell r="K72" t="str">
            <v>Бочкаревское</v>
          </cell>
        </row>
        <row r="73">
          <cell r="K73" t="str">
            <v>Брусенцевское</v>
          </cell>
        </row>
        <row r="74">
          <cell r="K74" t="str">
            <v>Бугрышихинское</v>
          </cell>
        </row>
        <row r="75">
          <cell r="K75" t="str">
            <v>Буканское</v>
          </cell>
        </row>
        <row r="76">
          <cell r="K76" t="str">
            <v>Буланихинское</v>
          </cell>
        </row>
        <row r="77">
          <cell r="K77" t="str">
            <v>Бурановское</v>
          </cell>
        </row>
        <row r="78">
          <cell r="K78" t="str">
            <v>Бурановское</v>
          </cell>
        </row>
        <row r="79">
          <cell r="K79" t="str">
            <v>Бурлинское</v>
          </cell>
        </row>
        <row r="80">
          <cell r="K80" t="str">
            <v>Быковское</v>
          </cell>
        </row>
        <row r="81">
          <cell r="K81" t="str">
            <v>Быстроистокское</v>
          </cell>
        </row>
        <row r="82">
          <cell r="K82" t="str">
            <v>Быстрянское</v>
          </cell>
        </row>
        <row r="83">
          <cell r="K83" t="str">
            <v>Васильчуковское</v>
          </cell>
        </row>
        <row r="84">
          <cell r="K84" t="str">
            <v>Велижанское</v>
          </cell>
        </row>
        <row r="85">
          <cell r="K85" t="str">
            <v>Верх-Аллакское</v>
          </cell>
        </row>
        <row r="86">
          <cell r="K86" t="str">
            <v>Верх-Ануйское</v>
          </cell>
        </row>
        <row r="87">
          <cell r="K87" t="str">
            <v>Верх-Бехтемирское</v>
          </cell>
        </row>
        <row r="88">
          <cell r="K88" t="str">
            <v>Верх-Бобровское</v>
          </cell>
        </row>
        <row r="89">
          <cell r="K89" t="str">
            <v>Верх-Жилинское</v>
          </cell>
        </row>
        <row r="90">
          <cell r="K90" t="str">
            <v>Верх-Камышенское</v>
          </cell>
        </row>
        <row r="91">
          <cell r="K91" t="str">
            <v>Верх-Камышенское</v>
          </cell>
        </row>
        <row r="92">
          <cell r="K92" t="str">
            <v>Верх-Катунское</v>
          </cell>
        </row>
        <row r="93">
          <cell r="K93" t="str">
            <v>Верх-Коптельское</v>
          </cell>
        </row>
        <row r="94">
          <cell r="K94" t="str">
            <v>Верх-Кучукское</v>
          </cell>
        </row>
        <row r="95">
          <cell r="K95" t="str">
            <v>Верх-Марушинское</v>
          </cell>
        </row>
        <row r="96">
          <cell r="K96" t="str">
            <v>Верх-Ненинское</v>
          </cell>
        </row>
        <row r="97">
          <cell r="K97" t="str">
            <v>Верх-Обское</v>
          </cell>
        </row>
        <row r="98">
          <cell r="K98" t="str">
            <v>Верх-Озернинское</v>
          </cell>
        </row>
        <row r="99">
          <cell r="K99" t="str">
            <v>Верх-Пайвинское</v>
          </cell>
        </row>
        <row r="100">
          <cell r="K100" t="str">
            <v>Верх-Суетское</v>
          </cell>
        </row>
        <row r="101">
          <cell r="K101" t="str">
            <v>Верх-Чуманское</v>
          </cell>
        </row>
        <row r="102">
          <cell r="K102" t="str">
            <v>Веселоярское</v>
          </cell>
        </row>
        <row r="103">
          <cell r="K103" t="str">
            <v>Ветельское</v>
          </cell>
        </row>
        <row r="104">
          <cell r="K104" t="str">
            <v>Вишневское</v>
          </cell>
        </row>
        <row r="105">
          <cell r="K105" t="str">
            <v>Воеводское</v>
          </cell>
        </row>
        <row r="106">
          <cell r="K106" t="str">
            <v>Воздвиженское</v>
          </cell>
        </row>
        <row r="107">
          <cell r="K107" t="str">
            <v>Вознесенское</v>
          </cell>
        </row>
        <row r="108">
          <cell r="K108" t="str">
            <v>Войковское</v>
          </cell>
        </row>
        <row r="109">
          <cell r="K109" t="str">
            <v>Володарское</v>
          </cell>
        </row>
        <row r="110">
          <cell r="K110" t="str">
            <v>Волчихинское</v>
          </cell>
        </row>
        <row r="111">
          <cell r="K111" t="str">
            <v>Волчно-Бурлинское</v>
          </cell>
        </row>
        <row r="112">
          <cell r="K112" t="str">
            <v>Воронихинское</v>
          </cell>
        </row>
        <row r="113">
          <cell r="K113" t="str">
            <v>Воскресенское</v>
          </cell>
        </row>
        <row r="114">
          <cell r="K114" t="str">
            <v>Востровское</v>
          </cell>
        </row>
        <row r="115">
          <cell r="K115" t="str">
            <v>Второкаменское</v>
          </cell>
        </row>
        <row r="116">
          <cell r="K116" t="str">
            <v>Вылковское</v>
          </cell>
        </row>
        <row r="117">
          <cell r="K117" t="str">
            <v>Высокогривинское</v>
          </cell>
        </row>
        <row r="118">
          <cell r="K118" t="str">
            <v>Вяткинское</v>
          </cell>
        </row>
        <row r="119">
          <cell r="K119" t="str">
            <v>Гальбштадтское</v>
          </cell>
        </row>
        <row r="120">
          <cell r="K120" t="str">
            <v>Георгиевское</v>
          </cell>
        </row>
        <row r="121">
          <cell r="K121" t="str">
            <v>Георгиевское</v>
          </cell>
        </row>
        <row r="122">
          <cell r="K122" t="str">
            <v>Гилево-Логовское</v>
          </cell>
        </row>
        <row r="123">
          <cell r="K123" t="str">
            <v>Гилевское</v>
          </cell>
        </row>
        <row r="124">
          <cell r="K124" t="str">
            <v>Гилевское</v>
          </cell>
        </row>
        <row r="125">
          <cell r="K125" t="str">
            <v>Глубоковское</v>
          </cell>
        </row>
        <row r="126">
          <cell r="K126" t="str">
            <v>Глушинское</v>
          </cell>
        </row>
        <row r="127">
          <cell r="K127" t="str">
            <v>Гляденьское</v>
          </cell>
        </row>
        <row r="128">
          <cell r="K128" t="str">
            <v>Голухинское</v>
          </cell>
        </row>
        <row r="129">
          <cell r="K129" t="str">
            <v>Гоноховское</v>
          </cell>
        </row>
        <row r="130">
          <cell r="K130" t="str">
            <v>Гоноховское</v>
          </cell>
        </row>
        <row r="131">
          <cell r="K131" t="str">
            <v>Гоношихинское</v>
          </cell>
        </row>
        <row r="132">
          <cell r="K132" t="str">
            <v>Гордеевское</v>
          </cell>
        </row>
        <row r="133">
          <cell r="K133" t="str">
            <v>Горновское</v>
          </cell>
        </row>
        <row r="134">
          <cell r="K134" t="str">
            <v>Город Алейск</v>
          </cell>
        </row>
        <row r="135">
          <cell r="K135" t="str">
            <v>Город Барнаул</v>
          </cell>
        </row>
        <row r="136">
          <cell r="K136" t="str">
            <v>Город Белокуриха</v>
          </cell>
        </row>
        <row r="137">
          <cell r="K137" t="str">
            <v>Город Бийск</v>
          </cell>
        </row>
        <row r="138">
          <cell r="K138" t="str">
            <v>Город Горняк</v>
          </cell>
        </row>
        <row r="139">
          <cell r="K139" t="str">
            <v>Город Заринск</v>
          </cell>
        </row>
        <row r="140">
          <cell r="K140" t="str">
            <v>Город Змеиногорск</v>
          </cell>
        </row>
        <row r="141">
          <cell r="K141" t="str">
            <v>Город Камень-на-Оби</v>
          </cell>
        </row>
        <row r="142">
          <cell r="K142" t="str">
            <v>Город Новоалтайск</v>
          </cell>
        </row>
        <row r="143">
          <cell r="K143" t="str">
            <v>Город Рубцовск</v>
          </cell>
        </row>
        <row r="144">
          <cell r="K144" t="str">
            <v>Город Славгород</v>
          </cell>
        </row>
        <row r="145">
          <cell r="K145" t="str">
            <v>Город Яровое</v>
          </cell>
        </row>
        <row r="146">
          <cell r="K146" t="str">
            <v>Горьковское</v>
          </cell>
        </row>
        <row r="147">
          <cell r="K147" t="str">
            <v>Граничное</v>
          </cell>
        </row>
        <row r="148">
          <cell r="K148" t="str">
            <v>Грано-Маяковское</v>
          </cell>
        </row>
        <row r="149">
          <cell r="K149" t="str">
            <v>Гришенское</v>
          </cell>
        </row>
        <row r="150">
          <cell r="K150" t="str">
            <v>Гришинское</v>
          </cell>
        </row>
        <row r="151">
          <cell r="K151" t="str">
            <v>Гришковское</v>
          </cell>
        </row>
        <row r="152">
          <cell r="K152" t="str">
            <v>Грязновское</v>
          </cell>
        </row>
        <row r="153">
          <cell r="K153" t="str">
            <v>Гуселетовское</v>
          </cell>
        </row>
        <row r="154">
          <cell r="K154" t="str">
            <v>Дальное</v>
          </cell>
        </row>
        <row r="155">
          <cell r="K155" t="str">
            <v>Дегтярское</v>
          </cell>
        </row>
        <row r="156">
          <cell r="K156" t="str">
            <v>Десятилетское</v>
          </cell>
        </row>
        <row r="157">
          <cell r="K157" t="str">
            <v>Дмитро-Титовское</v>
          </cell>
        </row>
        <row r="158">
          <cell r="K158" t="str">
            <v>Долганское</v>
          </cell>
        </row>
        <row r="159">
          <cell r="K159" t="str">
            <v>Долговское</v>
          </cell>
        </row>
        <row r="160">
          <cell r="K160" t="str">
            <v>Дружбинское</v>
          </cell>
        </row>
        <row r="161">
          <cell r="K161" t="str">
            <v>Дружбинское</v>
          </cell>
        </row>
        <row r="162">
          <cell r="K162" t="str">
            <v>Дубровинское</v>
          </cell>
        </row>
        <row r="163">
          <cell r="K163" t="str">
            <v>Дубровское</v>
          </cell>
        </row>
        <row r="164">
          <cell r="K164" t="str">
            <v>Думчевское</v>
          </cell>
        </row>
        <row r="165">
          <cell r="K165" t="str">
            <v>Екатерининское</v>
          </cell>
        </row>
        <row r="166">
          <cell r="K166" t="str">
            <v>Еландинское</v>
          </cell>
        </row>
        <row r="167">
          <cell r="K167" t="str">
            <v>Елбанское</v>
          </cell>
        </row>
        <row r="168">
          <cell r="K168" t="str">
            <v>Елунинское</v>
          </cell>
        </row>
        <row r="169">
          <cell r="K169" t="str">
            <v>Ельцовское</v>
          </cell>
        </row>
        <row r="170">
          <cell r="K170" t="str">
            <v>Ельцовское</v>
          </cell>
        </row>
        <row r="171">
          <cell r="K171" t="str">
            <v>Ельцовское</v>
          </cell>
        </row>
        <row r="172">
          <cell r="K172" t="str">
            <v>Енисейское</v>
          </cell>
        </row>
        <row r="173">
          <cell r="K173" t="str">
            <v>Ереминское</v>
          </cell>
        </row>
        <row r="174">
          <cell r="K174" t="str">
            <v>Ермачихинское</v>
          </cell>
        </row>
        <row r="175">
          <cell r="K175" t="str">
            <v>Ермошихинское</v>
          </cell>
        </row>
        <row r="176">
          <cell r="K176" t="str">
            <v>Железнодорожное</v>
          </cell>
        </row>
        <row r="177">
          <cell r="K177" t="str">
            <v>Жилинское</v>
          </cell>
        </row>
        <row r="178">
          <cell r="K178" t="str">
            <v>Жуланихинское</v>
          </cell>
        </row>
        <row r="179">
          <cell r="K179" t="str">
            <v>Журавлихинское</v>
          </cell>
        </row>
        <row r="180">
          <cell r="K180" t="str">
            <v>Забродинское</v>
          </cell>
        </row>
        <row r="181">
          <cell r="K181" t="str">
            <v>Заветильичевское</v>
          </cell>
        </row>
        <row r="182">
          <cell r="K182" t="str">
            <v>Заводское</v>
          </cell>
        </row>
        <row r="183">
          <cell r="K183" t="str">
            <v>Заводское</v>
          </cell>
        </row>
        <row r="184">
          <cell r="K184" t="str">
            <v>Завьяловское</v>
          </cell>
        </row>
        <row r="185">
          <cell r="K185" t="str">
            <v>Загайновское</v>
          </cell>
        </row>
        <row r="186">
          <cell r="K186" t="str">
            <v>Загайновское</v>
          </cell>
        </row>
        <row r="187">
          <cell r="K187" t="str">
            <v>Зайцевское</v>
          </cell>
        </row>
        <row r="188">
          <cell r="K188" t="str">
            <v>Закладнинское</v>
          </cell>
        </row>
        <row r="189">
          <cell r="K189" t="str">
            <v>Заковряшинское</v>
          </cell>
        </row>
        <row r="190">
          <cell r="K190" t="str">
            <v>Залесовское</v>
          </cell>
        </row>
        <row r="191">
          <cell r="K191" t="str">
            <v>Заречное</v>
          </cell>
        </row>
        <row r="192">
          <cell r="K192" t="str">
            <v>Заринское</v>
          </cell>
        </row>
        <row r="193">
          <cell r="K193" t="str">
            <v>Зеленодольское</v>
          </cell>
        </row>
        <row r="194">
          <cell r="K194" t="str">
            <v>Зеленолуговское</v>
          </cell>
        </row>
        <row r="195">
          <cell r="K195" t="str">
            <v>Зеленополянское</v>
          </cell>
        </row>
        <row r="196">
          <cell r="K196" t="str">
            <v>Зеленополянское</v>
          </cell>
        </row>
        <row r="197">
          <cell r="K197" t="str">
            <v>Зеленорощинское</v>
          </cell>
        </row>
        <row r="198">
          <cell r="K198" t="str">
            <v>Зеркальское</v>
          </cell>
        </row>
        <row r="199">
          <cell r="K199" t="str">
            <v>Зимаревское</v>
          </cell>
        </row>
        <row r="200">
          <cell r="K200" t="str">
            <v>Зиминское</v>
          </cell>
        </row>
        <row r="201">
          <cell r="K201" t="str">
            <v>Зиминское</v>
          </cell>
        </row>
        <row r="202">
          <cell r="K202" t="str">
            <v>Златополинское</v>
          </cell>
        </row>
        <row r="203">
          <cell r="K203" t="str">
            <v>Знаменское</v>
          </cell>
        </row>
        <row r="204">
          <cell r="K204" t="str">
            <v>Золотухинское</v>
          </cell>
        </row>
        <row r="205">
          <cell r="K205" t="str">
            <v>Зональное</v>
          </cell>
        </row>
        <row r="206">
          <cell r="K206" t="str">
            <v>Зудиловское</v>
          </cell>
        </row>
        <row r="207">
          <cell r="K207" t="str">
            <v>Зыряновское</v>
          </cell>
        </row>
        <row r="208">
          <cell r="K208" t="str">
            <v>Зятьково-Реченское</v>
          </cell>
        </row>
        <row r="209">
          <cell r="K209" t="str">
            <v>Зятьковское</v>
          </cell>
        </row>
        <row r="210">
          <cell r="K210" t="str">
            <v>Ивановское</v>
          </cell>
        </row>
        <row r="211">
          <cell r="K211" t="str">
            <v>Ильинское</v>
          </cell>
        </row>
        <row r="212">
          <cell r="K212" t="str">
            <v>Ильинское</v>
          </cell>
        </row>
        <row r="213">
          <cell r="K213" t="str">
            <v>Ильичевское</v>
          </cell>
        </row>
        <row r="214">
          <cell r="K214" t="str">
            <v>Инское</v>
          </cell>
        </row>
        <row r="215">
          <cell r="K215" t="str">
            <v>Истимисское</v>
          </cell>
        </row>
        <row r="216">
          <cell r="K216" t="str">
            <v>Кабаковское</v>
          </cell>
        </row>
        <row r="217">
          <cell r="K217" t="str">
            <v>Кабановское</v>
          </cell>
        </row>
        <row r="218">
          <cell r="K218" t="str">
            <v>Кадниковское</v>
          </cell>
        </row>
        <row r="219">
          <cell r="K219" t="str">
            <v>Казанцевское</v>
          </cell>
        </row>
        <row r="220">
          <cell r="K220" t="str">
            <v>Казанцевское</v>
          </cell>
        </row>
        <row r="221">
          <cell r="K221" t="str">
            <v>Казанцевское</v>
          </cell>
        </row>
        <row r="222">
          <cell r="K222" t="str">
            <v>Каипское</v>
          </cell>
        </row>
        <row r="223">
          <cell r="K223" t="str">
            <v>Калининское</v>
          </cell>
        </row>
        <row r="224">
          <cell r="K224" t="str">
            <v>Калистратихинское</v>
          </cell>
        </row>
        <row r="225">
          <cell r="K225" t="str">
            <v>Калманское</v>
          </cell>
        </row>
        <row r="226">
          <cell r="K226" t="str">
            <v>Калмыцко-Мысовское</v>
          </cell>
        </row>
        <row r="227">
          <cell r="K227" t="str">
            <v>Камышенское</v>
          </cell>
        </row>
        <row r="228">
          <cell r="K228" t="str">
            <v>Камышенское</v>
          </cell>
        </row>
        <row r="229">
          <cell r="K229" t="str">
            <v>Камышинское</v>
          </cell>
        </row>
        <row r="230">
          <cell r="K230" t="str">
            <v>Карабинское</v>
          </cell>
        </row>
        <row r="231">
          <cell r="K231" t="str">
            <v>Карамышевское</v>
          </cell>
        </row>
        <row r="232">
          <cell r="K232" t="str">
            <v>Каркавинское</v>
          </cell>
        </row>
        <row r="233">
          <cell r="K233" t="str">
            <v>Карповское</v>
          </cell>
        </row>
        <row r="234">
          <cell r="K234" t="str">
            <v>Карповское</v>
          </cell>
        </row>
        <row r="235">
          <cell r="K235" t="str">
            <v>Кашинское</v>
          </cell>
        </row>
        <row r="236">
          <cell r="K236" t="str">
            <v>Кашкарагаихинское</v>
          </cell>
        </row>
        <row r="237">
          <cell r="K237" t="str">
            <v>Каяушинское</v>
          </cell>
        </row>
        <row r="238">
          <cell r="K238" t="str">
            <v>Кипешинское</v>
          </cell>
        </row>
        <row r="239">
          <cell r="K239" t="str">
            <v>Кипринское</v>
          </cell>
        </row>
        <row r="240">
          <cell r="K240" t="str">
            <v>Кировское</v>
          </cell>
        </row>
        <row r="241">
          <cell r="K241" t="str">
            <v>Кировское</v>
          </cell>
        </row>
        <row r="242">
          <cell r="K242" t="str">
            <v>Кировское</v>
          </cell>
        </row>
        <row r="243">
          <cell r="K243" t="str">
            <v>Кировское</v>
          </cell>
        </row>
        <row r="244">
          <cell r="K244" t="str">
            <v>Клепечихинское</v>
          </cell>
        </row>
        <row r="245">
          <cell r="K245" t="str">
            <v>Клепиковское</v>
          </cell>
        </row>
        <row r="246">
          <cell r="K246" t="str">
            <v>Клочковское</v>
          </cell>
        </row>
        <row r="247">
          <cell r="K247" t="str">
            <v>Ключевское</v>
          </cell>
        </row>
        <row r="248">
          <cell r="K248" t="str">
            <v>Ключевское</v>
          </cell>
        </row>
        <row r="249">
          <cell r="K249" t="str">
            <v>Ключевское</v>
          </cell>
        </row>
        <row r="250">
          <cell r="K250" t="str">
            <v>Кокшинское</v>
          </cell>
        </row>
        <row r="251">
          <cell r="K251" t="str">
            <v>Коловское</v>
          </cell>
        </row>
        <row r="252">
          <cell r="K252" t="str">
            <v>Колыванское</v>
          </cell>
        </row>
        <row r="253">
          <cell r="K253" t="str">
            <v>Колыванское</v>
          </cell>
        </row>
        <row r="254">
          <cell r="K254" t="str">
            <v>Комарихинское</v>
          </cell>
        </row>
        <row r="255">
          <cell r="K255" t="str">
            <v>Комарское</v>
          </cell>
        </row>
        <row r="256">
          <cell r="K256" t="str">
            <v>Коминтерновское</v>
          </cell>
        </row>
        <row r="257">
          <cell r="K257" t="str">
            <v>Комсомольское</v>
          </cell>
        </row>
        <row r="258">
          <cell r="K258" t="str">
            <v>Комсомольское</v>
          </cell>
        </row>
        <row r="259">
          <cell r="K259" t="str">
            <v>Константиновское</v>
          </cell>
        </row>
        <row r="260">
          <cell r="K260" t="str">
            <v>Контошинское</v>
          </cell>
        </row>
        <row r="261">
          <cell r="K261" t="str">
            <v>Корболихинское</v>
          </cell>
        </row>
        <row r="262">
          <cell r="K262" t="str">
            <v>Кордонское</v>
          </cell>
        </row>
        <row r="263">
          <cell r="K263" t="str">
            <v>Корниловское</v>
          </cell>
        </row>
        <row r="264">
          <cell r="K264" t="str">
            <v>Коробейниковское</v>
          </cell>
        </row>
        <row r="265">
          <cell r="K265" t="str">
            <v>Королевское</v>
          </cell>
        </row>
        <row r="266">
          <cell r="K266" t="str">
            <v>Коротоякское</v>
          </cell>
        </row>
        <row r="267">
          <cell r="K267" t="str">
            <v>Корчинское</v>
          </cell>
        </row>
        <row r="268">
          <cell r="K268" t="str">
            <v>Косихинское</v>
          </cell>
        </row>
        <row r="269">
          <cell r="K269" t="str">
            <v>Костино-Логовское</v>
          </cell>
        </row>
        <row r="270">
          <cell r="K270" t="str">
            <v>Кочкинское</v>
          </cell>
        </row>
        <row r="271">
          <cell r="K271" t="str">
            <v>Красноалтайское</v>
          </cell>
        </row>
        <row r="272">
          <cell r="K272" t="str">
            <v>Красноармейское</v>
          </cell>
        </row>
        <row r="273">
          <cell r="K273" t="str">
            <v>Красногорское</v>
          </cell>
        </row>
        <row r="274">
          <cell r="K274" t="str">
            <v>Краснодарское</v>
          </cell>
        </row>
        <row r="275">
          <cell r="K275" t="str">
            <v>Краснознаменское</v>
          </cell>
        </row>
        <row r="276">
          <cell r="K276" t="str">
            <v>Краснопартизанское</v>
          </cell>
        </row>
        <row r="277">
          <cell r="K277" t="str">
            <v>Краснопартизанское</v>
          </cell>
        </row>
        <row r="278">
          <cell r="K278" t="str">
            <v>Краснощековское</v>
          </cell>
        </row>
        <row r="279">
          <cell r="K279" t="str">
            <v>Краснояровское</v>
          </cell>
        </row>
        <row r="280">
          <cell r="K280" t="str">
            <v>Красноярское</v>
          </cell>
        </row>
        <row r="281">
          <cell r="K281" t="str">
            <v>Красноярское</v>
          </cell>
        </row>
        <row r="282">
          <cell r="K282" t="str">
            <v>Красноярское</v>
          </cell>
        </row>
        <row r="283">
          <cell r="K283" t="str">
            <v>Красноярское</v>
          </cell>
        </row>
        <row r="284">
          <cell r="K284" t="str">
            <v>Крестьянское</v>
          </cell>
        </row>
        <row r="285">
          <cell r="K285" t="str">
            <v>Кривинское</v>
          </cell>
        </row>
        <row r="286">
          <cell r="K286" t="str">
            <v>Кругло-Семенцовское</v>
          </cell>
        </row>
        <row r="287">
          <cell r="K287" t="str">
            <v>Круглянское</v>
          </cell>
        </row>
        <row r="288">
          <cell r="K288" t="str">
            <v>Крутихинское</v>
          </cell>
        </row>
        <row r="289">
          <cell r="K289" t="str">
            <v>Крутишинское</v>
          </cell>
        </row>
        <row r="290">
          <cell r="K290" t="str">
            <v>Кубанское</v>
          </cell>
        </row>
        <row r="291">
          <cell r="K291" t="str">
            <v>Кузнецовское</v>
          </cell>
        </row>
        <row r="292">
          <cell r="K292" t="str">
            <v>Кузнечихинское</v>
          </cell>
        </row>
        <row r="293">
          <cell r="K293" t="str">
            <v>Кузьминское</v>
          </cell>
        </row>
        <row r="294">
          <cell r="K294" t="str">
            <v>Куйбышевское</v>
          </cell>
        </row>
        <row r="295">
          <cell r="K295" t="str">
            <v>Куйбышевское</v>
          </cell>
        </row>
        <row r="296">
          <cell r="K296" t="str">
            <v>Куликовское</v>
          </cell>
        </row>
        <row r="297">
          <cell r="K297" t="str">
            <v>Кулундинское</v>
          </cell>
        </row>
        <row r="298">
          <cell r="K298" t="str">
            <v>Кумандинское</v>
          </cell>
        </row>
        <row r="299">
          <cell r="K299" t="str">
            <v>Курочкинское</v>
          </cell>
        </row>
        <row r="300">
          <cell r="K300" t="str">
            <v>Курское</v>
          </cell>
        </row>
        <row r="301">
          <cell r="K301" t="str">
            <v>Курьинское</v>
          </cell>
        </row>
        <row r="302">
          <cell r="K302" t="str">
            <v>Кусакское</v>
          </cell>
        </row>
        <row r="303">
          <cell r="K303" t="str">
            <v>Кучукское</v>
          </cell>
        </row>
        <row r="304">
          <cell r="K304" t="str">
            <v>Куяганское</v>
          </cell>
        </row>
        <row r="305">
          <cell r="K305" t="str">
            <v>Куячинское</v>
          </cell>
        </row>
        <row r="306">
          <cell r="K306" t="str">
            <v>Кытмановское</v>
          </cell>
        </row>
        <row r="307">
          <cell r="K307" t="str">
            <v>Лаптевское</v>
          </cell>
        </row>
        <row r="308">
          <cell r="K308" t="str">
            <v>Ларичихинское</v>
          </cell>
        </row>
        <row r="309">
          <cell r="K309" t="str">
            <v>Лебединское</v>
          </cell>
        </row>
        <row r="310">
          <cell r="K310" t="str">
            <v>Лебяжинское</v>
          </cell>
        </row>
        <row r="311">
          <cell r="K311" t="str">
            <v>Лебяжинское</v>
          </cell>
        </row>
        <row r="312">
          <cell r="K312" t="str">
            <v>Леньковское</v>
          </cell>
        </row>
        <row r="313">
          <cell r="K313" t="str">
            <v>Лесное</v>
          </cell>
        </row>
        <row r="314">
          <cell r="K314" t="str">
            <v>Линевское</v>
          </cell>
        </row>
        <row r="315">
          <cell r="K315" t="str">
            <v>Листвянское</v>
          </cell>
        </row>
        <row r="316">
          <cell r="K316" t="str">
            <v>Лобанихинское</v>
          </cell>
        </row>
        <row r="317">
          <cell r="K317" t="str">
            <v>Логовское</v>
          </cell>
        </row>
        <row r="318">
          <cell r="K318" t="str">
            <v>Ложкинское</v>
          </cell>
        </row>
        <row r="319">
          <cell r="K319" t="str">
            <v>Локтевское</v>
          </cell>
        </row>
        <row r="320">
          <cell r="K320" t="str">
            <v>Лосихинское</v>
          </cell>
        </row>
        <row r="321">
          <cell r="K321" t="str">
            <v>Луговское</v>
          </cell>
        </row>
        <row r="322">
          <cell r="K322" t="str">
            <v>Луговское</v>
          </cell>
        </row>
        <row r="323">
          <cell r="K323" t="str">
            <v>Луковское</v>
          </cell>
        </row>
        <row r="324">
          <cell r="K324" t="str">
            <v>Лушниковское</v>
          </cell>
        </row>
        <row r="325">
          <cell r="K325" t="str">
            <v>Лютаевское</v>
          </cell>
        </row>
        <row r="326">
          <cell r="K326" t="str">
            <v>Майское</v>
          </cell>
        </row>
        <row r="327">
          <cell r="K327" t="str">
            <v>Майское</v>
          </cell>
        </row>
        <row r="328">
          <cell r="K328" t="str">
            <v>Макаровское</v>
          </cell>
        </row>
        <row r="329">
          <cell r="K329" t="str">
            <v>Макарьевское</v>
          </cell>
        </row>
        <row r="330">
          <cell r="K330" t="str">
            <v>Макарьевское</v>
          </cell>
        </row>
        <row r="331">
          <cell r="K331" t="str">
            <v>Макарьевское</v>
          </cell>
        </row>
        <row r="332">
          <cell r="K332" t="str">
            <v>Максимовское</v>
          </cell>
        </row>
        <row r="333">
          <cell r="K333" t="str">
            <v>Малаховское</v>
          </cell>
        </row>
        <row r="334">
          <cell r="K334" t="str">
            <v>Малиновское</v>
          </cell>
        </row>
        <row r="335">
          <cell r="K335" t="str">
            <v>Малиновское</v>
          </cell>
        </row>
        <row r="336">
          <cell r="K336" t="str">
            <v>Малобащелакское</v>
          </cell>
        </row>
        <row r="337">
          <cell r="K337" t="str">
            <v>Малобутырское</v>
          </cell>
        </row>
        <row r="338">
          <cell r="K338" t="str">
            <v>Маловолчанское</v>
          </cell>
        </row>
        <row r="339">
          <cell r="K339" t="str">
            <v>Малоенисейское</v>
          </cell>
        </row>
        <row r="340">
          <cell r="K340" t="str">
            <v>Малоугреневское</v>
          </cell>
        </row>
        <row r="341">
          <cell r="K341" t="str">
            <v>Малошелковниковское</v>
          </cell>
        </row>
        <row r="342">
          <cell r="K342" t="str">
            <v>Малышево-Логовское</v>
          </cell>
        </row>
        <row r="343">
          <cell r="K343" t="str">
            <v>Мамонтовское</v>
          </cell>
        </row>
        <row r="344">
          <cell r="K344" t="str">
            <v>Мамонтовское</v>
          </cell>
        </row>
        <row r="345">
          <cell r="K345" t="str">
            <v>Мамонтовское</v>
          </cell>
        </row>
        <row r="346">
          <cell r="K346" t="str">
            <v>Маралихинское</v>
          </cell>
        </row>
        <row r="347">
          <cell r="K347" t="str">
            <v>Маралихинское</v>
          </cell>
        </row>
        <row r="348">
          <cell r="K348" t="str">
            <v>Марковское</v>
          </cell>
        </row>
        <row r="349">
          <cell r="K349" t="str">
            <v>Мартовское</v>
          </cell>
        </row>
        <row r="350">
          <cell r="K350" t="str">
            <v>Мартыновское</v>
          </cell>
        </row>
        <row r="351">
          <cell r="K351" t="str">
            <v>Марушинское</v>
          </cell>
        </row>
        <row r="352">
          <cell r="K352" t="str">
            <v>Масальское</v>
          </cell>
        </row>
        <row r="353">
          <cell r="K353" t="str">
            <v>Маякское</v>
          </cell>
        </row>
        <row r="354">
          <cell r="K354" t="str">
            <v>Мезенцевское</v>
          </cell>
        </row>
        <row r="355">
          <cell r="K355" t="str">
            <v>Мельниковское</v>
          </cell>
        </row>
        <row r="356">
          <cell r="K356" t="str">
            <v>Мирабилитское</v>
          </cell>
        </row>
        <row r="357">
          <cell r="K357" t="str">
            <v>Мирненское</v>
          </cell>
        </row>
        <row r="358">
          <cell r="K358" t="str">
            <v>Мирненское</v>
          </cell>
        </row>
        <row r="359">
          <cell r="K359" t="str">
            <v>Михайловское</v>
          </cell>
        </row>
        <row r="360">
          <cell r="K360" t="str">
            <v>Михайловское</v>
          </cell>
        </row>
        <row r="361">
          <cell r="K361" t="str">
            <v>Михайловское</v>
          </cell>
        </row>
        <row r="362">
          <cell r="K362" t="str">
            <v>Михайловское</v>
          </cell>
        </row>
        <row r="363">
          <cell r="K363" t="str">
            <v>Мичуринское</v>
          </cell>
        </row>
        <row r="364">
          <cell r="K364" t="str">
            <v>Мормышанское</v>
          </cell>
        </row>
        <row r="365">
          <cell r="K365" t="str">
            <v>Моховское</v>
          </cell>
        </row>
        <row r="366">
          <cell r="K366" t="str">
            <v>Назаровское</v>
          </cell>
        </row>
        <row r="367">
          <cell r="K367" t="str">
            <v>Налобихинское</v>
          </cell>
        </row>
        <row r="368">
          <cell r="K368" t="str">
            <v>Наумовское</v>
          </cell>
        </row>
        <row r="369">
          <cell r="K369" t="str">
            <v>Ненинское</v>
          </cell>
        </row>
        <row r="370">
          <cell r="K370" t="str">
            <v>Нечунаевское</v>
          </cell>
        </row>
        <row r="371">
          <cell r="K371" t="str">
            <v>Нижнегусихинское</v>
          </cell>
        </row>
        <row r="372">
          <cell r="K372" t="str">
            <v>Нижнекаменское</v>
          </cell>
        </row>
        <row r="373">
          <cell r="K373" t="str">
            <v>Нижнекучукское</v>
          </cell>
        </row>
        <row r="374">
          <cell r="K374" t="str">
            <v>Нижнененинское</v>
          </cell>
        </row>
        <row r="375">
          <cell r="K375" t="str">
            <v>Нижнеозернинское</v>
          </cell>
        </row>
        <row r="376">
          <cell r="K376" t="str">
            <v>Нижнепайвинское</v>
          </cell>
        </row>
        <row r="377">
          <cell r="K377" t="str">
            <v>Нижнесуетское</v>
          </cell>
        </row>
        <row r="378">
          <cell r="K378" t="str">
            <v>Нижнечуманское</v>
          </cell>
        </row>
        <row r="379">
          <cell r="K379" t="str">
            <v>Николаевское</v>
          </cell>
        </row>
        <row r="380">
          <cell r="K380" t="str">
            <v>Николаевское</v>
          </cell>
        </row>
        <row r="381">
          <cell r="K381" t="str">
            <v>Николаевское</v>
          </cell>
        </row>
        <row r="382">
          <cell r="K382" t="str">
            <v>Николаевское</v>
          </cell>
        </row>
        <row r="383">
          <cell r="K383" t="str">
            <v>Николаевское</v>
          </cell>
        </row>
        <row r="384">
          <cell r="K384" t="str">
            <v>Николаевское</v>
          </cell>
        </row>
        <row r="385">
          <cell r="K385" t="str">
            <v>Никольское</v>
          </cell>
        </row>
        <row r="386">
          <cell r="K386" t="str">
            <v>Никольское</v>
          </cell>
        </row>
        <row r="387">
          <cell r="K387" t="str">
            <v>Новенское</v>
          </cell>
        </row>
        <row r="388">
          <cell r="K388" t="str">
            <v>Новиковское</v>
          </cell>
        </row>
        <row r="389">
          <cell r="K389" t="str">
            <v>Новичихинское</v>
          </cell>
        </row>
        <row r="390">
          <cell r="K390" t="str">
            <v>Новоалейское</v>
          </cell>
        </row>
        <row r="391">
          <cell r="K391" t="str">
            <v>Новоалександровское</v>
          </cell>
        </row>
        <row r="392">
          <cell r="K392" t="str">
            <v>Новоандреевское</v>
          </cell>
        </row>
        <row r="393">
          <cell r="K393" t="str">
            <v>Новоберезовское</v>
          </cell>
        </row>
        <row r="394">
          <cell r="K394" t="str">
            <v>Новобурановское</v>
          </cell>
        </row>
        <row r="395">
          <cell r="K395" t="str">
            <v>Нововознесенское</v>
          </cell>
        </row>
        <row r="396">
          <cell r="K396" t="str">
            <v>Новодраченинское</v>
          </cell>
        </row>
        <row r="397">
          <cell r="K397" t="str">
            <v>Новодубровское</v>
          </cell>
        </row>
        <row r="398">
          <cell r="K398" t="str">
            <v>Новоегорьевское</v>
          </cell>
        </row>
        <row r="399">
          <cell r="K399" t="str">
            <v>Новоеловское</v>
          </cell>
        </row>
        <row r="400">
          <cell r="K400" t="str">
            <v>Новозоринское</v>
          </cell>
        </row>
        <row r="401">
          <cell r="K401" t="str">
            <v>Новозыковское</v>
          </cell>
        </row>
        <row r="402">
          <cell r="K402" t="str">
            <v>Новозыряновское</v>
          </cell>
        </row>
        <row r="403">
          <cell r="K403" t="str">
            <v>Новоивановское</v>
          </cell>
        </row>
        <row r="404">
          <cell r="K404" t="str">
            <v>Новоильинское</v>
          </cell>
        </row>
        <row r="405">
          <cell r="K405" t="str">
            <v>Новоиушинское</v>
          </cell>
        </row>
        <row r="406">
          <cell r="K406" t="str">
            <v>Новокалманское</v>
          </cell>
        </row>
        <row r="407">
          <cell r="K407" t="str">
            <v>Новокаменское</v>
          </cell>
        </row>
        <row r="408">
          <cell r="K408" t="str">
            <v>Новокарповское</v>
          </cell>
        </row>
        <row r="409">
          <cell r="K409" t="str">
            <v>Новокопыловское</v>
          </cell>
        </row>
        <row r="410">
          <cell r="K410" t="str">
            <v>Новокормихинское</v>
          </cell>
        </row>
        <row r="411">
          <cell r="K411" t="str">
            <v>Новокулундинское</v>
          </cell>
        </row>
        <row r="412">
          <cell r="K412" t="str">
            <v>Новомихайловское</v>
          </cell>
        </row>
        <row r="413">
          <cell r="K413" t="str">
            <v>Новомоношкинское</v>
          </cell>
        </row>
        <row r="414">
          <cell r="K414" t="str">
            <v>Новониколаевское</v>
          </cell>
        </row>
        <row r="415">
          <cell r="K415" t="str">
            <v>Новообинское</v>
          </cell>
        </row>
        <row r="416">
          <cell r="K416" t="str">
            <v>Новообинцевское</v>
          </cell>
        </row>
        <row r="417">
          <cell r="K417" t="str">
            <v>Новоозерское</v>
          </cell>
        </row>
        <row r="418">
          <cell r="K418" t="str">
            <v>Новоперуновское</v>
          </cell>
        </row>
        <row r="419">
          <cell r="K419" t="str">
            <v>Новопесчанское</v>
          </cell>
        </row>
        <row r="420">
          <cell r="K420" t="str">
            <v>Новопокровское</v>
          </cell>
        </row>
        <row r="421">
          <cell r="K421" t="str">
            <v>Новополтавское</v>
          </cell>
        </row>
        <row r="422">
          <cell r="K422" t="str">
            <v>Новоромановское</v>
          </cell>
        </row>
        <row r="423">
          <cell r="K423" t="str">
            <v>Новороссийское</v>
          </cell>
        </row>
        <row r="424">
          <cell r="K424" t="str">
            <v>Новосельское</v>
          </cell>
        </row>
        <row r="425">
          <cell r="K425" t="str">
            <v>Новосклюихинское</v>
          </cell>
        </row>
        <row r="426">
          <cell r="K426" t="str">
            <v>Новоталовское</v>
          </cell>
        </row>
        <row r="427">
          <cell r="K427" t="str">
            <v>Новотарабинское</v>
          </cell>
        </row>
        <row r="428">
          <cell r="K428" t="str">
            <v>Новотроицкое</v>
          </cell>
        </row>
        <row r="429">
          <cell r="K429" t="str">
            <v>Новотырышкинское</v>
          </cell>
        </row>
        <row r="430">
          <cell r="K430" t="str">
            <v>Новофирсовское</v>
          </cell>
        </row>
        <row r="431">
          <cell r="K431" t="str">
            <v>Новоцелинное</v>
          </cell>
        </row>
        <row r="432">
          <cell r="K432" t="str">
            <v>Новочемровское</v>
          </cell>
        </row>
        <row r="433">
          <cell r="K433" t="str">
            <v>Новошипуновское</v>
          </cell>
        </row>
        <row r="434">
          <cell r="K434" t="str">
            <v>Новоярковское</v>
          </cell>
        </row>
        <row r="435">
          <cell r="K435" t="str">
            <v>Обское</v>
          </cell>
        </row>
        <row r="436">
          <cell r="K436" t="str">
            <v>Овечкинское</v>
          </cell>
        </row>
        <row r="437">
          <cell r="K437" t="str">
            <v>Овсянниковское</v>
          </cell>
        </row>
        <row r="438">
          <cell r="K438" t="str">
            <v>Огневское</v>
          </cell>
        </row>
        <row r="439">
          <cell r="K439" t="str">
            <v>Озерно-Кузнецовское</v>
          </cell>
        </row>
        <row r="440">
          <cell r="K440" t="str">
            <v>Озерское</v>
          </cell>
        </row>
        <row r="441">
          <cell r="K441" t="str">
            <v>Озимовское</v>
          </cell>
        </row>
        <row r="442">
          <cell r="K442" t="str">
            <v>Октябрьское</v>
          </cell>
        </row>
        <row r="443">
          <cell r="K443" t="str">
            <v>Октябрьское</v>
          </cell>
        </row>
        <row r="444">
          <cell r="K444" t="str">
            <v>Октябрьское</v>
          </cell>
        </row>
        <row r="445">
          <cell r="K445" t="str">
            <v>Октябрьское</v>
          </cell>
        </row>
        <row r="446">
          <cell r="K446" t="str">
            <v>Омутское</v>
          </cell>
        </row>
        <row r="447">
          <cell r="K447" t="str">
            <v>Ореховское</v>
          </cell>
        </row>
        <row r="448">
          <cell r="K448" t="str">
            <v>Орлеанское</v>
          </cell>
        </row>
        <row r="449">
          <cell r="K449" t="str">
            <v>Орловское</v>
          </cell>
        </row>
        <row r="450">
          <cell r="K450" t="str">
            <v>Осколковское</v>
          </cell>
        </row>
        <row r="451">
          <cell r="K451" t="str">
            <v>Островновское</v>
          </cell>
        </row>
        <row r="452">
          <cell r="K452" t="str">
            <v>Отрадненское</v>
          </cell>
        </row>
        <row r="453">
          <cell r="K453" t="str">
            <v>Павловское</v>
          </cell>
        </row>
        <row r="454">
          <cell r="K454" t="str">
            <v>Павловское</v>
          </cell>
        </row>
        <row r="455">
          <cell r="K455" t="str">
            <v>Павловское</v>
          </cell>
        </row>
        <row r="456">
          <cell r="K456" t="str">
            <v>Павлозаводское</v>
          </cell>
        </row>
        <row r="457">
          <cell r="K457" t="str">
            <v>Паклинское</v>
          </cell>
        </row>
        <row r="458">
          <cell r="K458" t="str">
            <v>Панкрушихинское</v>
          </cell>
        </row>
        <row r="459">
          <cell r="K459" t="str">
            <v>Пановское</v>
          </cell>
        </row>
        <row r="460">
          <cell r="K460" t="str">
            <v>Партизанское</v>
          </cell>
        </row>
        <row r="461">
          <cell r="K461" t="str">
            <v>Парфеновское</v>
          </cell>
        </row>
        <row r="462">
          <cell r="K462" t="str">
            <v>Паутовское</v>
          </cell>
        </row>
        <row r="463">
          <cell r="K463" t="str">
            <v>Первокаменское</v>
          </cell>
        </row>
        <row r="464">
          <cell r="K464" t="str">
            <v>Первомайское</v>
          </cell>
        </row>
        <row r="465">
          <cell r="K465" t="str">
            <v>Первомайское</v>
          </cell>
        </row>
        <row r="466">
          <cell r="K466" t="str">
            <v>Первомайское</v>
          </cell>
        </row>
        <row r="467">
          <cell r="K467" t="str">
            <v>Первомайское</v>
          </cell>
        </row>
        <row r="468">
          <cell r="K468" t="str">
            <v>Первомайское</v>
          </cell>
        </row>
        <row r="469">
          <cell r="K469" t="str">
            <v>Первомайское</v>
          </cell>
        </row>
        <row r="470">
          <cell r="K470" t="str">
            <v>Переясловское</v>
          </cell>
        </row>
        <row r="471">
          <cell r="K471" t="str">
            <v>Петровское</v>
          </cell>
        </row>
        <row r="472">
          <cell r="K472" t="str">
            <v>Петропавловское</v>
          </cell>
        </row>
        <row r="473">
          <cell r="K473" t="str">
            <v>Петрушихинское</v>
          </cell>
        </row>
        <row r="474">
          <cell r="K474" t="str">
            <v>Петуховское</v>
          </cell>
        </row>
        <row r="475">
          <cell r="K475" t="str">
            <v>Пещерское</v>
          </cell>
        </row>
        <row r="476">
          <cell r="K476" t="str">
            <v>Платовское</v>
          </cell>
        </row>
        <row r="477">
          <cell r="K477" t="str">
            <v>Платовское</v>
          </cell>
        </row>
        <row r="478">
          <cell r="K478" t="str">
            <v>Плесо-Курьинское</v>
          </cell>
        </row>
        <row r="479">
          <cell r="K479" t="str">
            <v>Плешковское</v>
          </cell>
        </row>
        <row r="480">
          <cell r="K480" t="str">
            <v>Плосковское</v>
          </cell>
        </row>
        <row r="481">
          <cell r="K481" t="str">
            <v>Плоскосеминское</v>
          </cell>
        </row>
        <row r="482">
          <cell r="K482" t="str">
            <v>Плотавское</v>
          </cell>
        </row>
        <row r="483">
          <cell r="K483" t="str">
            <v>Плотавское</v>
          </cell>
        </row>
        <row r="484">
          <cell r="K484" t="str">
            <v>Плотниковское</v>
          </cell>
        </row>
        <row r="485">
          <cell r="K485" t="str">
            <v>Плотниковское</v>
          </cell>
        </row>
        <row r="486">
          <cell r="K486" t="str">
            <v>Победимское</v>
          </cell>
        </row>
        <row r="487">
          <cell r="K487" t="str">
            <v>Повалихинское</v>
          </cell>
        </row>
        <row r="488">
          <cell r="K488" t="str">
            <v>Подборное</v>
          </cell>
        </row>
        <row r="489">
          <cell r="K489" t="str">
            <v>Подойниковское</v>
          </cell>
        </row>
        <row r="490">
          <cell r="K490" t="str">
            <v>Подсосновское</v>
          </cell>
        </row>
        <row r="491">
          <cell r="K491" t="str">
            <v>Подстепновское</v>
          </cell>
        </row>
        <row r="492">
          <cell r="K492" t="str">
            <v>Покровское</v>
          </cell>
        </row>
        <row r="493">
          <cell r="K493" t="str">
            <v>Покровское</v>
          </cell>
        </row>
        <row r="494">
          <cell r="K494" t="str">
            <v>Покровское</v>
          </cell>
        </row>
        <row r="495">
          <cell r="K495" t="str">
            <v>Покровское</v>
          </cell>
        </row>
        <row r="496">
          <cell r="K496" t="str">
            <v>Покровское</v>
          </cell>
        </row>
        <row r="497">
          <cell r="K497" t="str">
            <v>Покровское</v>
          </cell>
        </row>
        <row r="498">
          <cell r="K498" t="str">
            <v>Полевское</v>
          </cell>
        </row>
        <row r="499">
          <cell r="K499" t="str">
            <v>Полковниковское</v>
          </cell>
        </row>
        <row r="500">
          <cell r="K500" t="str">
            <v>Половинкинское</v>
          </cell>
        </row>
        <row r="501">
          <cell r="K501" t="str">
            <v>Половинское</v>
          </cell>
        </row>
        <row r="502">
          <cell r="K502" t="str">
            <v>Поломошенское</v>
          </cell>
        </row>
        <row r="503">
          <cell r="K503" t="str">
            <v>Полуямское</v>
          </cell>
        </row>
        <row r="504">
          <cell r="K504" t="str">
            <v>Пономаревское</v>
          </cell>
        </row>
        <row r="505">
          <cell r="K505" t="str">
            <v>Попереченское</v>
          </cell>
        </row>
        <row r="506">
          <cell r="K506" t="str">
            <v>Поповичевское</v>
          </cell>
        </row>
        <row r="507">
          <cell r="K507" t="str">
            <v>Порожненское</v>
          </cell>
        </row>
        <row r="508">
          <cell r="K508" t="str">
            <v>Порошинское</v>
          </cell>
        </row>
        <row r="509">
          <cell r="K509" t="str">
            <v>Поселок Благовещенка</v>
          </cell>
        </row>
        <row r="510">
          <cell r="K510" t="str">
            <v>Поселок Малиновое Озеро</v>
          </cell>
        </row>
        <row r="511">
          <cell r="K511" t="str">
            <v>Поселок Сибирский (ЗАТО)</v>
          </cell>
        </row>
        <row r="512">
          <cell r="K512" t="str">
            <v>Поселок Степное Озеро</v>
          </cell>
        </row>
        <row r="513">
          <cell r="K513" t="str">
            <v>Поселок Тальменка</v>
          </cell>
        </row>
        <row r="514">
          <cell r="K514" t="str">
            <v>Последниковское</v>
          </cell>
        </row>
        <row r="515">
          <cell r="K515" t="str">
            <v>Поспелихинское</v>
          </cell>
        </row>
        <row r="516">
          <cell r="K516" t="str">
            <v>Правдинское</v>
          </cell>
        </row>
        <row r="517">
          <cell r="K517" t="str">
            <v>Приборовское</v>
          </cell>
        </row>
        <row r="518">
          <cell r="K518" t="str">
            <v>Пригородное</v>
          </cell>
        </row>
        <row r="519">
          <cell r="K519" t="str">
            <v>Пригородное</v>
          </cell>
        </row>
        <row r="520">
          <cell r="K520" t="str">
            <v>Приобское</v>
          </cell>
        </row>
        <row r="521">
          <cell r="K521" t="str">
            <v>Приозерное</v>
          </cell>
        </row>
        <row r="522">
          <cell r="K522" t="str">
            <v>Пролетарское</v>
          </cell>
        </row>
        <row r="523">
          <cell r="K523" t="str">
            <v>Прослаухинское</v>
          </cell>
        </row>
        <row r="524">
          <cell r="K524" t="str">
            <v>Протасовское</v>
          </cell>
        </row>
        <row r="525">
          <cell r="K525" t="str">
            <v>Прутское</v>
          </cell>
        </row>
        <row r="526">
          <cell r="K526" t="str">
            <v>Прыганское</v>
          </cell>
        </row>
        <row r="527">
          <cell r="K527" t="str">
            <v>Пуштулимское</v>
          </cell>
        </row>
        <row r="528">
          <cell r="K528" t="str">
            <v>Пятковологовское</v>
          </cell>
        </row>
        <row r="529">
          <cell r="K529" t="str">
            <v>Раздольненское</v>
          </cell>
        </row>
        <row r="530">
          <cell r="K530" t="str">
            <v>Разумовское</v>
          </cell>
        </row>
        <row r="531">
          <cell r="K531" t="str">
            <v>Ракитовское</v>
          </cell>
        </row>
        <row r="532">
          <cell r="K532" t="str">
            <v>Ракитовское</v>
          </cell>
        </row>
        <row r="533">
          <cell r="K533" t="str">
            <v>Рассветовское</v>
          </cell>
        </row>
        <row r="534">
          <cell r="K534" t="str">
            <v>Рассказихинское</v>
          </cell>
        </row>
        <row r="535">
          <cell r="K535" t="str">
            <v>Ребрихинское</v>
          </cell>
        </row>
        <row r="536">
          <cell r="K536" t="str">
            <v>Редкодубравское</v>
          </cell>
        </row>
        <row r="537">
          <cell r="K537" t="str">
            <v>Ремовское</v>
          </cell>
        </row>
        <row r="538">
          <cell r="K538" t="str">
            <v>Речкуновское</v>
          </cell>
        </row>
        <row r="539">
          <cell r="K539" t="str">
            <v>Рогозихинское</v>
          </cell>
        </row>
        <row r="540">
          <cell r="K540" t="str">
            <v>Родинское</v>
          </cell>
        </row>
        <row r="541">
          <cell r="K541" t="str">
            <v>Родинское</v>
          </cell>
        </row>
        <row r="542">
          <cell r="K542" t="str">
            <v>Рожковское</v>
          </cell>
        </row>
        <row r="543">
          <cell r="K543" t="str">
            <v>Рожне-Логовское</v>
          </cell>
        </row>
        <row r="544">
          <cell r="K544" t="str">
            <v>Романовское</v>
          </cell>
        </row>
        <row r="545">
          <cell r="K545" t="str">
            <v>Романовское</v>
          </cell>
        </row>
        <row r="546">
          <cell r="K546" t="str">
            <v>Романовское</v>
          </cell>
        </row>
        <row r="547">
          <cell r="K547" t="str">
            <v>Российское</v>
          </cell>
        </row>
        <row r="548">
          <cell r="K548" t="str">
            <v>Россошинское</v>
          </cell>
        </row>
        <row r="549">
          <cell r="K549" t="str">
            <v>Рубцовское</v>
          </cell>
        </row>
        <row r="550">
          <cell r="K550" t="str">
            <v>Рыбинское</v>
          </cell>
        </row>
        <row r="551">
          <cell r="K551" t="str">
            <v>Саввушинское</v>
          </cell>
        </row>
        <row r="552">
          <cell r="K552" t="str">
            <v>Савинское</v>
          </cell>
        </row>
        <row r="553">
          <cell r="K553" t="str">
            <v>Садовое</v>
          </cell>
        </row>
        <row r="554">
          <cell r="K554" t="str">
            <v>Сайдыпское</v>
          </cell>
        </row>
        <row r="555">
          <cell r="K555" t="str">
            <v>Самарское</v>
          </cell>
        </row>
        <row r="556">
          <cell r="K556" t="str">
            <v>Самарское</v>
          </cell>
        </row>
        <row r="557">
          <cell r="K557" t="str">
            <v>Самсоновское</v>
          </cell>
        </row>
        <row r="558">
          <cell r="K558" t="str">
            <v>Санниковское</v>
          </cell>
        </row>
        <row r="559">
          <cell r="K559" t="str">
            <v>Саратовское</v>
          </cell>
        </row>
        <row r="560">
          <cell r="K560" t="str">
            <v>Свердловское</v>
          </cell>
        </row>
        <row r="561">
          <cell r="K561" t="str">
            <v>Светловское</v>
          </cell>
        </row>
        <row r="562">
          <cell r="K562" t="str">
            <v>Светлоозерское</v>
          </cell>
        </row>
        <row r="563">
          <cell r="K563" t="str">
            <v>Северное</v>
          </cell>
        </row>
        <row r="564">
          <cell r="K564" t="str">
            <v>Северское</v>
          </cell>
        </row>
        <row r="565">
          <cell r="K565" t="str">
            <v>Селекционное</v>
          </cell>
        </row>
        <row r="566">
          <cell r="K566" t="str">
            <v>Селиверстовское</v>
          </cell>
        </row>
        <row r="567">
          <cell r="K567" t="str">
            <v>Семеновское</v>
          </cell>
        </row>
        <row r="568">
          <cell r="K568" t="str">
            <v>Семеновское</v>
          </cell>
        </row>
        <row r="569">
          <cell r="K569" t="str">
            <v>Семено-Красиловское</v>
          </cell>
        </row>
        <row r="570">
          <cell r="K570" t="str">
            <v>Сентелекское</v>
          </cell>
        </row>
        <row r="571">
          <cell r="K571" t="str">
            <v>Серебропольское</v>
          </cell>
        </row>
        <row r="572">
          <cell r="K572" t="str">
            <v>Сетовское</v>
          </cell>
        </row>
        <row r="573">
          <cell r="K573" t="str">
            <v>Сибирское</v>
          </cell>
        </row>
        <row r="574">
          <cell r="K574" t="str">
            <v>Сибирячихинское</v>
          </cell>
        </row>
        <row r="575">
          <cell r="K575" t="str">
            <v>Сидоровское</v>
          </cell>
        </row>
        <row r="576">
          <cell r="K576" t="str">
            <v>Сидоровское</v>
          </cell>
        </row>
        <row r="577">
          <cell r="K577" t="str">
            <v>Симоновское</v>
          </cell>
        </row>
        <row r="578">
          <cell r="K578" t="str">
            <v>Ситниковское</v>
          </cell>
        </row>
        <row r="579">
          <cell r="K579" t="str">
            <v>Славгородское</v>
          </cell>
        </row>
        <row r="580">
          <cell r="K580" t="str">
            <v>Слюдянское</v>
          </cell>
        </row>
        <row r="581">
          <cell r="K581" t="str">
            <v>Смазневское</v>
          </cell>
        </row>
        <row r="582">
          <cell r="K582" t="str">
            <v>Смирновское</v>
          </cell>
        </row>
        <row r="583">
          <cell r="K583" t="str">
            <v>Смоленское</v>
          </cell>
        </row>
        <row r="584">
          <cell r="K584" t="str">
            <v>Советское</v>
          </cell>
        </row>
        <row r="585">
          <cell r="K585" t="str">
            <v>Совхозное</v>
          </cell>
        </row>
        <row r="586">
          <cell r="K586" t="str">
            <v>Соколовское</v>
          </cell>
        </row>
        <row r="587">
          <cell r="K587" t="str">
            <v>Солдатовское</v>
          </cell>
        </row>
        <row r="588">
          <cell r="K588" t="str">
            <v>Солнечное</v>
          </cell>
        </row>
        <row r="589">
          <cell r="K589" t="str">
            <v>Соловьихинское</v>
          </cell>
        </row>
        <row r="590">
          <cell r="K590" t="str">
            <v>Солонешенское</v>
          </cell>
        </row>
        <row r="591">
          <cell r="K591" t="str">
            <v>Солоновское</v>
          </cell>
        </row>
        <row r="592">
          <cell r="K592" t="str">
            <v>Солоновское</v>
          </cell>
        </row>
        <row r="593">
          <cell r="K593" t="str">
            <v>Солоновское</v>
          </cell>
        </row>
        <row r="594">
          <cell r="K594" t="str">
            <v>Солтонское</v>
          </cell>
        </row>
        <row r="595">
          <cell r="K595" t="str">
            <v>Сорочелоговское</v>
          </cell>
        </row>
        <row r="596">
          <cell r="K596" t="str">
            <v>Сосново-Логовское</v>
          </cell>
        </row>
        <row r="597">
          <cell r="K597" t="str">
            <v>Сосновское</v>
          </cell>
        </row>
        <row r="598">
          <cell r="K598" t="str">
            <v>Соусканихинское</v>
          </cell>
        </row>
        <row r="599">
          <cell r="K599" t="str">
            <v>Среднесибирское</v>
          </cell>
        </row>
        <row r="600">
          <cell r="K600" t="str">
            <v>Сростинское</v>
          </cell>
        </row>
        <row r="601">
          <cell r="K601" t="str">
            <v>Сростинское</v>
          </cell>
        </row>
        <row r="602">
          <cell r="K602" t="str">
            <v>Станционно-Ребрихинское</v>
          </cell>
        </row>
        <row r="603">
          <cell r="K603" t="str">
            <v>Староалейское</v>
          </cell>
        </row>
        <row r="604">
          <cell r="K604" t="str">
            <v>Старобелокурихинское</v>
          </cell>
        </row>
        <row r="605">
          <cell r="K605" t="str">
            <v>Стародраченинское</v>
          </cell>
        </row>
        <row r="606">
          <cell r="K606" t="str">
            <v>Староперуновское</v>
          </cell>
        </row>
        <row r="607">
          <cell r="K607" t="str">
            <v>Старотогульское</v>
          </cell>
        </row>
        <row r="608">
          <cell r="K608" t="str">
            <v>Степновское</v>
          </cell>
        </row>
        <row r="609">
          <cell r="K609" t="str">
            <v>Степное</v>
          </cell>
        </row>
        <row r="610">
          <cell r="K610" t="str">
            <v>Степно-Кучукское</v>
          </cell>
        </row>
        <row r="611">
          <cell r="K611" t="str">
            <v>Степно-Чумышское</v>
          </cell>
        </row>
        <row r="612">
          <cell r="K612" t="str">
            <v>Столбовское</v>
          </cell>
        </row>
        <row r="613">
          <cell r="K613" t="str">
            <v>Стуковское</v>
          </cell>
        </row>
        <row r="614">
          <cell r="K614" t="str">
            <v>Суворовское</v>
          </cell>
        </row>
        <row r="615">
          <cell r="K615" t="str">
            <v>Суетское</v>
          </cell>
        </row>
        <row r="616">
          <cell r="K616" t="str">
            <v>Сузопское</v>
          </cell>
        </row>
        <row r="617">
          <cell r="K617" t="str">
            <v>Сунгайское</v>
          </cell>
        </row>
        <row r="618">
          <cell r="K618" t="str">
            <v>Сусловское</v>
          </cell>
        </row>
        <row r="619">
          <cell r="K619" t="str">
            <v>Сухо-Чемровское</v>
          </cell>
        </row>
        <row r="620">
          <cell r="K620" t="str">
            <v>Сычевское</v>
          </cell>
        </row>
        <row r="621">
          <cell r="K621" t="str">
            <v>Табунское</v>
          </cell>
        </row>
        <row r="622">
          <cell r="K622" t="str">
            <v>Талицкое</v>
          </cell>
        </row>
        <row r="623">
          <cell r="K623" t="str">
            <v>Таловское</v>
          </cell>
        </row>
        <row r="624">
          <cell r="K624" t="str">
            <v>Тамбовское</v>
          </cell>
        </row>
        <row r="625">
          <cell r="K625" t="str">
            <v>Телеутское</v>
          </cell>
        </row>
        <row r="626">
          <cell r="K626" t="str">
            <v>Тимирязевское</v>
          </cell>
        </row>
        <row r="627">
          <cell r="K627" t="str">
            <v>Титовское</v>
          </cell>
        </row>
        <row r="628">
          <cell r="K628" t="str">
            <v>Тишинское</v>
          </cell>
        </row>
        <row r="629">
          <cell r="K629" t="str">
            <v>Тогульское</v>
          </cell>
        </row>
        <row r="630">
          <cell r="K630" t="str">
            <v>Токаревское</v>
          </cell>
        </row>
        <row r="631">
          <cell r="K631" t="str">
            <v>Толстовское</v>
          </cell>
        </row>
        <row r="632">
          <cell r="K632" t="str">
            <v>Тополинское</v>
          </cell>
        </row>
        <row r="633">
          <cell r="K633" t="str">
            <v>Тополинское</v>
          </cell>
        </row>
        <row r="634">
          <cell r="K634" t="str">
            <v>Тополинское</v>
          </cell>
        </row>
        <row r="635">
          <cell r="K635" t="str">
            <v>Топтушенское</v>
          </cell>
        </row>
        <row r="636">
          <cell r="K636" t="str">
            <v>Топчихинское</v>
          </cell>
        </row>
        <row r="637">
          <cell r="K637" t="str">
            <v>Точилинское</v>
          </cell>
        </row>
        <row r="638">
          <cell r="K638" t="str">
            <v>Травновское</v>
          </cell>
        </row>
        <row r="639">
          <cell r="K639" t="str">
            <v>Третьяковское</v>
          </cell>
        </row>
        <row r="640">
          <cell r="K640" t="str">
            <v>Троицкое</v>
          </cell>
        </row>
        <row r="641">
          <cell r="K641" t="str">
            <v>Троицкое</v>
          </cell>
        </row>
        <row r="642">
          <cell r="K642" t="str">
            <v>Трусовское</v>
          </cell>
        </row>
        <row r="643">
          <cell r="K643" t="str">
            <v>Тугозвоновское</v>
          </cell>
        </row>
        <row r="644">
          <cell r="K644" t="str">
            <v>Тулатинское</v>
          </cell>
        </row>
        <row r="645">
          <cell r="K645" t="str">
            <v>Тумановское</v>
          </cell>
        </row>
        <row r="646">
          <cell r="K646" t="str">
            <v>Тумановское</v>
          </cell>
        </row>
        <row r="647">
          <cell r="K647" t="str">
            <v>Тундрихинское</v>
          </cell>
        </row>
        <row r="648">
          <cell r="K648" t="str">
            <v>Тюменцевское</v>
          </cell>
        </row>
        <row r="649">
          <cell r="K649" t="str">
            <v>Тягунское</v>
          </cell>
        </row>
        <row r="650">
          <cell r="K650" t="str">
            <v>Тягунское</v>
          </cell>
        </row>
        <row r="651">
          <cell r="K651" t="str">
            <v>Тяхтинское</v>
          </cell>
        </row>
        <row r="652">
          <cell r="K652" t="str">
            <v>Угловское</v>
          </cell>
        </row>
        <row r="653">
          <cell r="K653" t="str">
            <v>Украинское</v>
          </cell>
        </row>
        <row r="654">
          <cell r="K654" t="str">
            <v>Уксунайское</v>
          </cell>
        </row>
        <row r="655">
          <cell r="K655" t="str">
            <v>Урлаповское</v>
          </cell>
        </row>
        <row r="656">
          <cell r="K656" t="str">
            <v>Урожайное</v>
          </cell>
        </row>
        <row r="657">
          <cell r="K657" t="str">
            <v>Урываевское</v>
          </cell>
        </row>
        <row r="658">
          <cell r="K658" t="str">
            <v>Урывское</v>
          </cell>
        </row>
        <row r="659">
          <cell r="K659" t="str">
            <v>Урюпинское</v>
          </cell>
        </row>
        <row r="660">
          <cell r="K660" t="str">
            <v>Успенское</v>
          </cell>
        </row>
        <row r="661">
          <cell r="K661" t="str">
            <v>Усть-Алейское</v>
          </cell>
        </row>
        <row r="662">
          <cell r="K662" t="str">
            <v>Усть-Ануйское</v>
          </cell>
        </row>
        <row r="663">
          <cell r="K663" t="str">
            <v>Усть-Беловское</v>
          </cell>
        </row>
        <row r="664">
          <cell r="K664" t="str">
            <v>Усть-Волчихинское</v>
          </cell>
        </row>
        <row r="665">
          <cell r="K665" t="str">
            <v>Усть-Гавриловское</v>
          </cell>
        </row>
        <row r="666">
          <cell r="K666" t="str">
            <v>Усть-Ишинское</v>
          </cell>
        </row>
        <row r="667">
          <cell r="K667" t="str">
            <v>Усть-Кажинское</v>
          </cell>
        </row>
        <row r="668">
          <cell r="K668" t="str">
            <v>Усть-Калманское</v>
          </cell>
        </row>
        <row r="669">
          <cell r="K669" t="str">
            <v>Усть-Камышенское</v>
          </cell>
        </row>
        <row r="670">
          <cell r="K670" t="str">
            <v>Усть-Козлухинское</v>
          </cell>
        </row>
        <row r="671">
          <cell r="K671" t="str">
            <v>Усть-Мосихинское</v>
          </cell>
        </row>
        <row r="672">
          <cell r="K672" t="str">
            <v>Усть-Пристанское</v>
          </cell>
        </row>
        <row r="673">
          <cell r="K673" t="str">
            <v>Усть-Пустынское</v>
          </cell>
        </row>
        <row r="674">
          <cell r="K674" t="str">
            <v>Усть-Таловское</v>
          </cell>
        </row>
        <row r="675">
          <cell r="K675" t="str">
            <v>Устьянское</v>
          </cell>
        </row>
        <row r="676">
          <cell r="K676" t="str">
            <v>Устьянское</v>
          </cell>
        </row>
        <row r="677">
          <cell r="K677" t="str">
            <v>Усятское</v>
          </cell>
        </row>
        <row r="678">
          <cell r="K678" t="str">
            <v>Утянское</v>
          </cell>
        </row>
        <row r="679">
          <cell r="K679" t="str">
            <v>Филипповское</v>
          </cell>
        </row>
        <row r="680">
          <cell r="K680" t="str">
            <v>Фрунзенское</v>
          </cell>
        </row>
        <row r="681">
          <cell r="K681" t="str">
            <v>Фунтиковское</v>
          </cell>
        </row>
        <row r="682">
          <cell r="K682" t="str">
            <v>Хабазинское</v>
          </cell>
        </row>
        <row r="683">
          <cell r="K683" t="str">
            <v>Хабарское</v>
          </cell>
        </row>
        <row r="684">
          <cell r="K684" t="str">
            <v>Хайрюзовское</v>
          </cell>
        </row>
        <row r="685">
          <cell r="K685" t="str">
            <v>Харитоновское</v>
          </cell>
        </row>
        <row r="686">
          <cell r="K686" t="str">
            <v>Харловское</v>
          </cell>
        </row>
        <row r="687">
          <cell r="K687" t="str">
            <v>Хлеборобное</v>
          </cell>
        </row>
        <row r="688">
          <cell r="K688" t="str">
            <v>Хлопуновское</v>
          </cell>
        </row>
        <row r="689">
          <cell r="K689" t="str">
            <v>Хмелевское</v>
          </cell>
        </row>
        <row r="690">
          <cell r="K690" t="str">
            <v>Хомутинское</v>
          </cell>
        </row>
        <row r="691">
          <cell r="K691" t="str">
            <v>Целинное</v>
          </cell>
        </row>
        <row r="692">
          <cell r="K692" t="str">
            <v>Центральное</v>
          </cell>
        </row>
        <row r="693">
          <cell r="K693" t="str">
            <v>Центральное</v>
          </cell>
        </row>
        <row r="694">
          <cell r="K694" t="str">
            <v>Чапаевское</v>
          </cell>
        </row>
        <row r="695">
          <cell r="K695" t="str">
            <v>Чарышское</v>
          </cell>
        </row>
        <row r="696">
          <cell r="K696" t="str">
            <v>Чарышское</v>
          </cell>
        </row>
        <row r="697">
          <cell r="K697" t="str">
            <v>Чаузовское</v>
          </cell>
        </row>
        <row r="698">
          <cell r="K698" t="str">
            <v>Чеканихинское</v>
          </cell>
        </row>
        <row r="699">
          <cell r="K699" t="str">
            <v>Чемровское</v>
          </cell>
        </row>
        <row r="700">
          <cell r="K700" t="str">
            <v>Червовское</v>
          </cell>
        </row>
        <row r="701">
          <cell r="K701" t="str">
            <v>Черемновское</v>
          </cell>
        </row>
        <row r="702">
          <cell r="K702" t="str">
            <v>Черемушкинское</v>
          </cell>
        </row>
        <row r="703">
          <cell r="K703" t="str">
            <v>Черемшанское</v>
          </cell>
        </row>
        <row r="704">
          <cell r="K704" t="str">
            <v>Черемшанское</v>
          </cell>
        </row>
        <row r="705">
          <cell r="K705" t="str">
            <v>Черепановское</v>
          </cell>
        </row>
        <row r="706">
          <cell r="K706" t="str">
            <v>Черкасовское</v>
          </cell>
        </row>
        <row r="707">
          <cell r="K707" t="str">
            <v>Чернавское</v>
          </cell>
        </row>
        <row r="708">
          <cell r="K708" t="str">
            <v>Черновское</v>
          </cell>
        </row>
        <row r="709">
          <cell r="K709" t="str">
            <v>Чернокурьинское</v>
          </cell>
        </row>
        <row r="710">
          <cell r="K710" t="str">
            <v>Чернопятовское</v>
          </cell>
        </row>
        <row r="711">
          <cell r="K711" t="str">
            <v>Чинетинское</v>
          </cell>
        </row>
        <row r="712">
          <cell r="K712" t="str">
            <v>Чистоозерское</v>
          </cell>
        </row>
        <row r="713">
          <cell r="K713" t="str">
            <v>Чистюньское</v>
          </cell>
        </row>
        <row r="714">
          <cell r="K714" t="str">
            <v>Шадринское</v>
          </cell>
        </row>
        <row r="715">
          <cell r="K715" t="str">
            <v>Шадринцевское</v>
          </cell>
        </row>
        <row r="716">
          <cell r="K716" t="str">
            <v>Шадрухинское</v>
          </cell>
        </row>
        <row r="717">
          <cell r="K717" t="str">
            <v>Шалапское</v>
          </cell>
        </row>
        <row r="718">
          <cell r="K718" t="str">
            <v>Шарчинское</v>
          </cell>
        </row>
        <row r="719">
          <cell r="K719" t="str">
            <v>Шаталовское</v>
          </cell>
        </row>
        <row r="720">
          <cell r="K720" t="str">
            <v>Шатуновское</v>
          </cell>
        </row>
        <row r="721">
          <cell r="K721" t="str">
            <v>Шаховское</v>
          </cell>
        </row>
        <row r="722">
          <cell r="K722" t="str">
            <v>Шебалинское</v>
          </cell>
        </row>
        <row r="723">
          <cell r="K723" t="str">
            <v>Шелаболихинское</v>
          </cell>
        </row>
        <row r="724">
          <cell r="K724" t="str">
            <v>Шиловское</v>
          </cell>
        </row>
        <row r="725">
          <cell r="K725" t="str">
            <v>Шимолинское</v>
          </cell>
        </row>
        <row r="726">
          <cell r="K726" t="str">
            <v>Шипунихинское</v>
          </cell>
        </row>
        <row r="727">
          <cell r="K727" t="str">
            <v>Шипуновское</v>
          </cell>
        </row>
        <row r="728">
          <cell r="K728" t="str">
            <v>Шишкинское</v>
          </cell>
        </row>
        <row r="729">
          <cell r="K729" t="str">
            <v>Шпагинское</v>
          </cell>
        </row>
        <row r="730">
          <cell r="K730" t="str">
            <v>Шубенское</v>
          </cell>
        </row>
        <row r="731">
          <cell r="K731" t="str">
            <v>Шубинское</v>
          </cell>
        </row>
        <row r="732">
          <cell r="K732" t="str">
            <v>Шульгин-Логское</v>
          </cell>
        </row>
        <row r="733">
          <cell r="K733" t="str">
            <v>Шульгинское</v>
          </cell>
        </row>
        <row r="734">
          <cell r="K734" t="str">
            <v>Шумановское</v>
          </cell>
        </row>
        <row r="735">
          <cell r="K735" t="str">
            <v>Шумилихинское</v>
          </cell>
        </row>
        <row r="736">
          <cell r="K736" t="str">
            <v>Шумихинское</v>
          </cell>
        </row>
        <row r="737">
          <cell r="K737" t="str">
            <v>Юдихинское</v>
          </cell>
        </row>
        <row r="738">
          <cell r="K738" t="str">
            <v>Южаковское</v>
          </cell>
        </row>
        <row r="739">
          <cell r="K739" t="str">
            <v>Яготинское</v>
          </cell>
        </row>
        <row r="740">
          <cell r="K740" t="str">
            <v>Яновское</v>
          </cell>
        </row>
        <row r="741">
          <cell r="K741" t="str">
            <v>Ярослав-Логовское</v>
          </cell>
        </row>
        <row r="742">
          <cell r="K742" t="str">
            <v>Яснополянское</v>
          </cell>
        </row>
      </sheetData>
      <sheetData sheetId="4"/>
      <sheetData sheetId="5"/>
      <sheetData sheetId="6"/>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fes"/>
      <sheetName val="TEHSHEET"/>
      <sheetName val="Заголовок"/>
      <sheetName val="12"/>
      <sheetName val="10"/>
      <sheetName val="16"/>
      <sheetName val="0"/>
      <sheetName val="13"/>
      <sheetName val="2.1"/>
      <sheetName val="2.2"/>
      <sheetName val="22"/>
      <sheetName val="2"/>
      <sheetName val="4"/>
      <sheetName val="5"/>
      <sheetName val="6"/>
      <sheetName val="0.1"/>
      <sheetName val="11"/>
      <sheetName val="14"/>
      <sheetName val="15"/>
      <sheetName val="18"/>
      <sheetName val="19"/>
      <sheetName val="1"/>
      <sheetName val="20"/>
      <sheetName val="21"/>
      <sheetName val="24.1"/>
      <sheetName val="24"/>
      <sheetName val="25"/>
      <sheetName val="26"/>
      <sheetName val="27"/>
      <sheetName val="28"/>
      <sheetName val="29"/>
      <sheetName val="30"/>
      <sheetName val="6.1"/>
      <sheetName val="7"/>
      <sheetName val="8"/>
      <sheetName val="9"/>
      <sheetName val="Титульный"/>
      <sheetName val="март"/>
      <sheetName val="regs"/>
      <sheetName val="диапазоны"/>
      <sheetName val="TSheet"/>
      <sheetName val="TECHSHEET"/>
      <sheetName val="18.1"/>
      <sheetName val="19.1.1"/>
      <sheetName val="19.1.2"/>
      <sheetName val="19.2"/>
      <sheetName val="21.1"/>
      <sheetName val="21.2.1"/>
      <sheetName val="21.2.2"/>
      <sheetName val="21.4"/>
      <sheetName val="28.3"/>
      <sheetName val="3"/>
      <sheetName val="1.1"/>
      <sheetName val="1.2"/>
      <sheetName val="17"/>
      <sheetName val="18.2"/>
      <sheetName val="20.1"/>
      <sheetName val="21.3"/>
      <sheetName val="25.1"/>
      <sheetName val="28.1"/>
      <sheetName val="28.2"/>
      <sheetName val="P2.1"/>
      <sheetName val="P2.2"/>
      <sheetName val="1.1. нвв переход"/>
      <sheetName val="russian bs97"/>
      <sheetName val="Перечень адресов"/>
      <sheetName val="Параметры-не удалять"/>
      <sheetName val="топливо2009"/>
      <sheetName val="2009"/>
      <sheetName val="income statement"/>
      <sheetName val="Настройка"/>
      <sheetName val="Стоимость_ЭЭ"/>
      <sheetName val="форма сетевой график эрсб"/>
      <sheetName val="par diff expl "/>
      <sheetName val="Dimensions"/>
      <sheetName val="Проводки'02"/>
      <sheetName val="variables"/>
      <sheetName val="уф-61"/>
      <sheetName val="GLC_ratios_Jun"/>
      <sheetName val="Ф-1 (для АО-энерго)"/>
      <sheetName val="Ф-2 (для АО-энерго)"/>
      <sheetName val="перекрестка"/>
      <sheetName val="17.1"/>
    </sheetNames>
    <sheetDataSet>
      <sheetData sheetId="0" refreshError="1"/>
      <sheetData sheetId="1" refreshError="1"/>
      <sheetData sheetId="2" refreshError="1"/>
      <sheetData sheetId="3">
        <row r="3">
          <cell r="E3" t="str">
            <v>Республика Карелия</v>
          </cell>
        </row>
      </sheetData>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Баланс тепло"/>
      <sheetName val="Тепло - калькуляция"/>
      <sheetName val="МО"/>
      <sheetName val="5.2-опер.рас пп"/>
      <sheetName val="fes"/>
      <sheetName val="Уравнения"/>
      <sheetName val="расчетный"/>
      <sheetName val="расчет"/>
      <sheetName val="Содержание"/>
      <sheetName val="Заголовок"/>
      <sheetName val="15"/>
      <sheetName val="16"/>
      <sheetName val="17.1"/>
      <sheetName val="17"/>
      <sheetName val="18.2"/>
      <sheetName val="перекрестка"/>
      <sheetName val="20.1"/>
      <sheetName val="20"/>
      <sheetName val="21.3"/>
      <sheetName val="24"/>
      <sheetName val="25"/>
      <sheetName val="27"/>
      <sheetName val="3"/>
      <sheetName val="4"/>
      <sheetName val="5"/>
      <sheetName val="6"/>
      <sheetName val="P2.1"/>
      <sheetName val="P2.2"/>
      <sheetName val="Нива"/>
      <sheetName val="warm.balance.2007year"/>
      <sheetName val="TEHSHEET"/>
      <sheetName val="Титульный"/>
      <sheetName val="12"/>
      <sheetName val="regs"/>
      <sheetName val="10"/>
      <sheetName val="11"/>
      <sheetName val="9"/>
    </sheetNames>
    <sheetDataSet>
      <sheetData sheetId="0"/>
      <sheetData sheetId="1"/>
      <sheetData sheetId="2"/>
      <sheetData sheetId="3">
        <row r="3">
          <cell r="R3" t="str">
            <v>Да</v>
          </cell>
        </row>
        <row r="4">
          <cell r="R4" t="str">
            <v>Нет</v>
          </cell>
        </row>
      </sheetData>
      <sheetData sheetId="4"/>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refreshError="1"/>
      <sheetData sheetId="39" refreshError="1"/>
      <sheetData sheetId="40"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s>
    <sheetDataSet>
      <sheetData sheetId="0"/>
      <sheetData sheetId="1"/>
      <sheetData sheetId="2"/>
      <sheetData sheetId="3"/>
      <sheetData sheetId="4">
        <row r="3">
          <cell r="R3" t="str">
            <v>Да</v>
          </cell>
        </row>
        <row r="4">
          <cell r="R4" t="str">
            <v>Нет</v>
          </cell>
        </row>
      </sheetData>
      <sheetData sheetId="5"/>
      <sheetData sheetId="6"/>
      <sheetData sheetId="7"/>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s>
    <sheetDataSet>
      <sheetData sheetId="0"/>
      <sheetData sheetId="1"/>
      <sheetData sheetId="2"/>
      <sheetData sheetId="3"/>
      <sheetData sheetId="4">
        <row r="3">
          <cell r="R3" t="str">
            <v>Да</v>
          </cell>
        </row>
        <row r="4">
          <cell r="R4" t="str">
            <v>Нет</v>
          </cell>
        </row>
      </sheetData>
      <sheetData sheetId="5"/>
      <sheetData sheetId="6"/>
      <sheetData sheetId="7"/>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23"/>
      <sheetName val="Заголовок"/>
      <sheetName val="П1.3"/>
      <sheetName val="П1.4"/>
      <sheetName val="П1.5"/>
      <sheetName val="П1.15"/>
      <sheetName val="П1.16"/>
      <sheetName val="П1.17"/>
      <sheetName val="П1.17.1"/>
      <sheetName val="П1.21"/>
      <sheetName val="П1.24"/>
      <sheetName val="П1.25"/>
      <sheetName val="П2.1"/>
      <sheetName val="П2.2"/>
      <sheetName val="TEHSHEET"/>
    </sheetNames>
    <sheetDataSet>
      <sheetData sheetId="0"/>
      <sheetData sheetId="1"/>
      <sheetData sheetId="2"/>
      <sheetData sheetId="3">
        <row r="18">
          <cell r="G18">
            <v>24.885448</v>
          </cell>
        </row>
      </sheetData>
      <sheetData sheetId="4">
        <row r="19">
          <cell r="G19">
            <v>3.5883836407851546</v>
          </cell>
        </row>
      </sheetData>
      <sheetData sheetId="5">
        <row r="13">
          <cell r="D13">
            <v>24.585614614285717</v>
          </cell>
        </row>
      </sheetData>
      <sheetData sheetId="6">
        <row r="11">
          <cell r="D11">
            <v>121.60554506654847</v>
          </cell>
        </row>
      </sheetData>
      <sheetData sheetId="7"/>
      <sheetData sheetId="8"/>
      <sheetData sheetId="9"/>
      <sheetData sheetId="10">
        <row r="9">
          <cell r="D9">
            <v>99304.598883184401</v>
          </cell>
        </row>
      </sheetData>
      <sheetData sheetId="11">
        <row r="12">
          <cell r="D12">
            <v>1000</v>
          </cell>
        </row>
      </sheetData>
      <sheetData sheetId="12"/>
      <sheetData sheetId="13"/>
      <sheetData sheetId="14"/>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s>
    <sheetDataSet>
      <sheetData sheetId="0"/>
      <sheetData sheetId="1"/>
      <sheetData sheetId="2"/>
      <sheetData sheetId="3"/>
      <sheetData sheetId="4">
        <row r="3">
          <cell r="R3" t="str">
            <v>Да</v>
          </cell>
        </row>
        <row r="4">
          <cell r="R4" t="str">
            <v>Нет</v>
          </cell>
        </row>
      </sheetData>
      <sheetData sheetId="5"/>
      <sheetData sheetId="6"/>
      <sheetData sheetId="7"/>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Справочники"/>
      <sheetName val="3.6."/>
      <sheetName val="Регионы"/>
      <sheetName val="Info"/>
      <sheetName val="Table"/>
      <sheetName val="Exhibit"/>
      <sheetName val="Setup"/>
      <sheetName val="НП-2-12-П"/>
      <sheetName val="Tarif_300_6_2004 для фэк скорр"/>
      <sheetName val="ДПН"/>
      <sheetName val="Баланс мощности 2007"/>
      <sheetName val="Свод"/>
      <sheetName val="НВВ утв тарифы"/>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Стоимость ЭЭ"/>
      <sheetName val="Данные"/>
      <sheetName val="ПТУ_ППП"/>
      <sheetName val="Заголовок"/>
      <sheetName val="17"/>
      <sheetName val="справочно"/>
      <sheetName val="28"/>
      <sheetName val="29"/>
      <sheetName val="21"/>
      <sheetName val="23"/>
      <sheetName val="25"/>
      <sheetName val="26"/>
      <sheetName val="19"/>
      <sheetName val="22"/>
      <sheetName val="24"/>
      <sheetName val="5.2-опер.рас пп"/>
      <sheetName val="Уравнения"/>
      <sheetName val="расчетный"/>
      <sheetName val="расчет"/>
      <sheetName val="п1.15"/>
      <sheetName val="TEHSHEET"/>
      <sheetName val="17 СМУП"/>
      <sheetName val="ПРОГНОЗ_1"/>
      <sheetName val="Данные для расчета"/>
      <sheetName val=""/>
      <sheetName val="Прил 1"/>
      <sheetName val="ESTI."/>
      <sheetName val="DI-ESTI"/>
      <sheetName val="Сталь"/>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11"/>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Передача_электро"/>
      <sheetName val="бф-2-8-п"/>
      <sheetName val="Передача_электро?нергии"/>
      <sheetName val="ID ПС"/>
      <sheetName val="5"/>
      <sheetName val="P2.2"/>
      <sheetName val="XLR_NoRangeSheet"/>
      <sheetName val="Ф-1 (для АО-энерго)"/>
      <sheetName val="Ф-2 (для АО-энерго)"/>
      <sheetName val="бдр_свод"/>
      <sheetName val="mto rev.2(armor)"/>
      <sheetName val="Curves"/>
      <sheetName val="Note"/>
      <sheetName val="Heads"/>
      <sheetName val="main gate house"/>
      <sheetName val="Dbase"/>
      <sheetName val="Tables"/>
      <sheetName val="Page 2"/>
      <sheetName val="Read me first"/>
      <sheetName val="LDE"/>
      <sheetName val="Sheet5"/>
      <sheetName val="на 1 тут"/>
      <sheetName val="Финпоказатели"/>
      <sheetName val="Profits&amp;Loses"/>
      <sheetName val="Standard Inputs"/>
      <sheetName val="U_KART"/>
      <sheetName val="Карточка"/>
      <sheetName val="ф1 инвалюта"/>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ow r="39">
          <cell r="B39" t="str">
            <v>Сумма общехозяйственных расходов</v>
          </cell>
        </row>
      </sheetData>
      <sheetData sheetId="222" refreshError="1"/>
      <sheetData sheetId="223" refreshError="1"/>
      <sheetData sheetId="224" refreshError="1"/>
      <sheetData sheetId="225">
        <row r="39">
          <cell r="B39" t="str">
            <v>Сумма общехозяйственных расходов</v>
          </cell>
        </row>
      </sheetData>
      <sheetData sheetId="226">
        <row r="39">
          <cell r="B39" t="str">
            <v>Сумма общехозяйственных расходов</v>
          </cell>
        </row>
      </sheetData>
      <sheetData sheetId="227">
        <row r="39">
          <cell r="B39" t="str">
            <v>Сумма общехозяйственных расходов</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ow r="39">
          <cell r="B39" t="str">
            <v>Сумма общехозяйственных расходов</v>
          </cell>
        </row>
      </sheetData>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6.bin"/><Relationship Id="rId7" Type="http://schemas.openxmlformats.org/officeDocument/2006/relationships/printerSettings" Target="../printerSettings/printerSettings100.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0.bin"/><Relationship Id="rId7" Type="http://schemas.openxmlformats.org/officeDocument/2006/relationships/printerSettings" Target="../printerSettings/printerSettings114.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5" Type="http://schemas.openxmlformats.org/officeDocument/2006/relationships/printerSettings" Target="../printerSettings/printerSettings112.bin"/><Relationship Id="rId4" Type="http://schemas.openxmlformats.org/officeDocument/2006/relationships/printerSettings" Target="../printerSettings/printerSettings1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9.bin"/><Relationship Id="rId7" Type="http://schemas.openxmlformats.org/officeDocument/2006/relationships/printerSettings" Target="../printerSettings/printerSettings123.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printerSettings" Target="../printerSettings/printerSettings122.bin"/><Relationship Id="rId5" Type="http://schemas.openxmlformats.org/officeDocument/2006/relationships/printerSettings" Target="../printerSettings/printerSettings121.bin"/><Relationship Id="rId4" Type="http://schemas.openxmlformats.org/officeDocument/2006/relationships/printerSettings" Target="../printerSettings/printerSettings12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40.bin"/><Relationship Id="rId7" Type="http://schemas.openxmlformats.org/officeDocument/2006/relationships/printerSettings" Target="../printerSettings/printerSettings144.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6" Type="http://schemas.openxmlformats.org/officeDocument/2006/relationships/printerSettings" Target="../printerSettings/printerSettings143.bin"/><Relationship Id="rId5" Type="http://schemas.openxmlformats.org/officeDocument/2006/relationships/printerSettings" Target="../printerSettings/printerSettings142.bin"/><Relationship Id="rId4" Type="http://schemas.openxmlformats.org/officeDocument/2006/relationships/printerSettings" Target="../printerSettings/printerSettings14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4.bin"/><Relationship Id="rId7" Type="http://schemas.openxmlformats.org/officeDocument/2006/relationships/printerSettings" Target="../printerSettings/printerSettings158.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1.bin"/><Relationship Id="rId7" Type="http://schemas.openxmlformats.org/officeDocument/2006/relationships/printerSettings" Target="../printerSettings/printerSettings165.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68.bin"/><Relationship Id="rId7" Type="http://schemas.openxmlformats.org/officeDocument/2006/relationships/printerSettings" Target="../printerSettings/printerSettings172.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5.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5" Type="http://schemas.openxmlformats.org/officeDocument/2006/relationships/printerSettings" Target="../printerSettings/printerSettings177.bin"/><Relationship Id="rId4" Type="http://schemas.openxmlformats.org/officeDocument/2006/relationships/printerSettings" Target="../printerSettings/printerSettings17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sheet1.xml><?xml version="1.0" encoding="utf-8"?>
<worksheet xmlns="http://schemas.openxmlformats.org/spreadsheetml/2006/main" xmlns:r="http://schemas.openxmlformats.org/officeDocument/2006/relationships">
  <sheetPr codeName="Лист1">
    <tabColor rgb="FF92D050"/>
  </sheetPr>
  <dimension ref="A1:U26"/>
  <sheetViews>
    <sheetView view="pageBreakPreview" zoomScale="80" zoomScaleNormal="100" zoomScaleSheetLayoutView="80" workbookViewId="0">
      <pane xSplit="4" ySplit="8" topLeftCell="E9" activePane="bottomRight" state="frozen"/>
      <selection pane="topRight" activeCell="E1" sqref="E1"/>
      <selection pane="bottomLeft" activeCell="A10" sqref="A10"/>
      <selection pane="bottomRight" activeCell="M32" sqref="M32"/>
    </sheetView>
  </sheetViews>
  <sheetFormatPr defaultRowHeight="12.75" outlineLevelCol="1"/>
  <cols>
    <col min="1" max="1" width="4.7109375" customWidth="1"/>
    <col min="4" max="4" width="27.28515625" customWidth="1"/>
    <col min="5" max="5" width="14" customWidth="1"/>
    <col min="6" max="6" width="12.140625" customWidth="1"/>
    <col min="7" max="7" width="11.85546875" customWidth="1"/>
    <col min="8" max="8" width="10.7109375" customWidth="1"/>
    <col min="9" max="9" width="11" customWidth="1"/>
    <col min="10" max="12" width="11.85546875" customWidth="1" outlineLevel="1"/>
    <col min="13" max="15" width="9.140625" customWidth="1"/>
  </cols>
  <sheetData>
    <row r="1" spans="1:21" ht="15.75">
      <c r="A1" s="100"/>
      <c r="B1" s="100"/>
      <c r="C1" s="100"/>
      <c r="D1" s="1"/>
      <c r="E1" s="1"/>
      <c r="F1" s="1"/>
      <c r="O1" s="175" t="s">
        <v>414</v>
      </c>
    </row>
    <row r="2" spans="1:21" ht="15.75">
      <c r="A2" s="1238"/>
      <c r="B2" s="1238"/>
      <c r="C2" s="1238"/>
      <c r="D2" s="1"/>
      <c r="E2" s="1"/>
      <c r="F2" s="1"/>
    </row>
    <row r="3" spans="1:21" ht="15.75">
      <c r="A3" s="1239" t="s">
        <v>28</v>
      </c>
      <c r="B3" s="1239"/>
      <c r="C3" s="1239"/>
      <c r="D3" s="1239"/>
      <c r="E3" s="596"/>
      <c r="F3" s="596"/>
    </row>
    <row r="4" spans="1:21" ht="15.75">
      <c r="A4" s="1239" t="s">
        <v>453</v>
      </c>
      <c r="B4" s="1239"/>
      <c r="C4" s="1239"/>
      <c r="D4" s="1239"/>
      <c r="E4" s="596"/>
      <c r="F4" s="596"/>
    </row>
    <row r="7" spans="1:21" ht="15.75">
      <c r="A7" s="1" t="s">
        <v>561</v>
      </c>
      <c r="B7" s="1"/>
      <c r="C7" s="1"/>
      <c r="D7" s="1"/>
      <c r="E7" s="1"/>
      <c r="F7" s="1"/>
      <c r="O7" s="175" t="s">
        <v>348</v>
      </c>
      <c r="S7" t="s">
        <v>876</v>
      </c>
    </row>
    <row r="8" spans="1:21" ht="63.75">
      <c r="A8" s="223" t="s">
        <v>15</v>
      </c>
      <c r="B8" s="1240" t="s">
        <v>16</v>
      </c>
      <c r="C8" s="1241"/>
      <c r="D8" s="1241"/>
      <c r="E8" s="995" t="s">
        <v>877</v>
      </c>
      <c r="F8" s="1023" t="s">
        <v>878</v>
      </c>
      <c r="G8" s="277" t="s">
        <v>569</v>
      </c>
      <c r="H8" s="1027" t="s">
        <v>570</v>
      </c>
      <c r="I8" s="468" t="s">
        <v>571</v>
      </c>
      <c r="J8" s="430" t="s">
        <v>572</v>
      </c>
      <c r="K8" s="430" t="s">
        <v>573</v>
      </c>
      <c r="L8" s="430" t="s">
        <v>574</v>
      </c>
      <c r="M8" s="619" t="s">
        <v>659</v>
      </c>
      <c r="N8" s="619" t="s">
        <v>660</v>
      </c>
      <c r="O8" s="619" t="s">
        <v>661</v>
      </c>
      <c r="S8" s="241" t="e">
        <f>#REF!/1000</f>
        <v>#REF!</v>
      </c>
      <c r="T8" s="241" t="e">
        <f>#REF!/1000</f>
        <v>#REF!</v>
      </c>
      <c r="U8" s="241" t="e">
        <f>S8/2</f>
        <v>#REF!</v>
      </c>
    </row>
    <row r="9" spans="1:21" ht="15.75">
      <c r="A9" s="224">
        <v>1</v>
      </c>
      <c r="B9" s="1237">
        <v>2</v>
      </c>
      <c r="C9" s="1237"/>
      <c r="D9" s="1237"/>
      <c r="E9" s="996">
        <v>12</v>
      </c>
      <c r="F9" s="1024"/>
      <c r="G9" s="452">
        <v>10</v>
      </c>
      <c r="H9" s="1028">
        <v>12</v>
      </c>
      <c r="I9" s="504"/>
      <c r="J9" s="504"/>
      <c r="K9" s="504"/>
      <c r="L9" s="504"/>
      <c r="M9" s="617"/>
      <c r="N9" s="617"/>
      <c r="O9" s="617"/>
    </row>
    <row r="10" spans="1:21" ht="15.75" customHeight="1">
      <c r="A10" s="224"/>
      <c r="B10" s="1237"/>
      <c r="C10" s="1237"/>
      <c r="D10" s="1237"/>
      <c r="E10" s="997"/>
      <c r="F10" s="1024"/>
      <c r="G10" s="377"/>
      <c r="H10" s="639"/>
      <c r="I10" s="504"/>
      <c r="J10" s="504"/>
      <c r="K10" s="504"/>
      <c r="L10" s="504"/>
      <c r="M10" s="617"/>
      <c r="N10" s="617"/>
      <c r="O10" s="617"/>
    </row>
    <row r="11" spans="1:21" ht="15.75">
      <c r="A11" s="48">
        <v>1</v>
      </c>
      <c r="B11" s="1236" t="s">
        <v>18</v>
      </c>
      <c r="C11" s="1236"/>
      <c r="D11" s="1236"/>
      <c r="E11" s="615">
        <v>4.5629999999999997</v>
      </c>
      <c r="F11" s="1024">
        <v>4.5629999999999997</v>
      </c>
      <c r="G11" s="509">
        <v>4.5629999999999997</v>
      </c>
      <c r="H11" s="1029">
        <v>4.5629999999999997</v>
      </c>
      <c r="I11" s="505">
        <f>H11</f>
        <v>4.5629999999999997</v>
      </c>
      <c r="J11" s="505">
        <v>4.5629999999999997</v>
      </c>
      <c r="K11" s="505">
        <v>4.5629999999999997</v>
      </c>
      <c r="L11" s="505">
        <f t="shared" ref="L11" si="0">I11</f>
        <v>4.5629999999999997</v>
      </c>
      <c r="M11" s="617">
        <f>H11</f>
        <v>4.5629999999999997</v>
      </c>
      <c r="N11" s="617">
        <f>M11</f>
        <v>4.5629999999999997</v>
      </c>
      <c r="O11" s="617">
        <f>N11</f>
        <v>4.5629999999999997</v>
      </c>
    </row>
    <row r="12" spans="1:21" ht="31.5" customHeight="1">
      <c r="A12" s="48">
        <v>2</v>
      </c>
      <c r="B12" s="1236" t="s">
        <v>20</v>
      </c>
      <c r="C12" s="1236"/>
      <c r="D12" s="1236"/>
      <c r="E12" s="615"/>
      <c r="F12" s="1025"/>
      <c r="G12" s="505"/>
      <c r="H12" s="1029"/>
      <c r="I12" s="505"/>
      <c r="J12" s="505"/>
      <c r="K12" s="505"/>
      <c r="L12" s="505"/>
      <c r="M12" s="617"/>
      <c r="N12" s="617"/>
      <c r="O12" s="617"/>
    </row>
    <row r="13" spans="1:21" ht="15.75">
      <c r="A13" s="48">
        <v>3</v>
      </c>
      <c r="B13" s="1236" t="s">
        <v>21</v>
      </c>
      <c r="C13" s="1236"/>
      <c r="D13" s="1236"/>
      <c r="E13" s="615"/>
      <c r="F13" s="1025"/>
      <c r="G13" s="505"/>
      <c r="H13" s="1029"/>
      <c r="I13" s="505"/>
      <c r="J13" s="505"/>
      <c r="K13" s="505"/>
      <c r="L13" s="505"/>
      <c r="M13" s="617"/>
      <c r="N13" s="617"/>
      <c r="O13" s="617"/>
    </row>
    <row r="14" spans="1:21" ht="15.75">
      <c r="A14" s="48">
        <v>4</v>
      </c>
      <c r="B14" s="1236" t="s">
        <v>22</v>
      </c>
      <c r="C14" s="1236"/>
      <c r="D14" s="1236"/>
      <c r="E14" s="615"/>
      <c r="F14" s="1025"/>
      <c r="G14" s="505"/>
      <c r="H14" s="1029"/>
      <c r="I14" s="505"/>
      <c r="J14" s="505"/>
      <c r="K14" s="505"/>
      <c r="L14" s="505"/>
      <c r="M14" s="617"/>
      <c r="N14" s="617"/>
      <c r="O14" s="617"/>
    </row>
    <row r="15" spans="1:21" ht="15.75">
      <c r="A15" s="48">
        <v>5</v>
      </c>
      <c r="B15" s="1236" t="s">
        <v>23</v>
      </c>
      <c r="C15" s="1236"/>
      <c r="D15" s="1236"/>
      <c r="E15" s="615">
        <v>4.5629999999999997</v>
      </c>
      <c r="F15" s="1024">
        <v>4.5629999999999997</v>
      </c>
      <c r="G15" s="509">
        <v>4.5629999999999997</v>
      </c>
      <c r="H15" s="1029">
        <v>4.5629999999999997</v>
      </c>
      <c r="I15" s="505">
        <f>H15</f>
        <v>4.5629999999999997</v>
      </c>
      <c r="J15" s="505">
        <v>4.5629999999999997</v>
      </c>
      <c r="K15" s="505">
        <v>4.5629999999999997</v>
      </c>
      <c r="L15" s="505">
        <f t="shared" ref="L15:L17" si="1">I15</f>
        <v>4.5629999999999997</v>
      </c>
      <c r="M15" s="617">
        <f>H15</f>
        <v>4.5629999999999997</v>
      </c>
      <c r="N15" s="617">
        <f>N11</f>
        <v>4.5629999999999997</v>
      </c>
      <c r="O15" s="617">
        <f>O11</f>
        <v>4.5629999999999997</v>
      </c>
    </row>
    <row r="16" spans="1:21" ht="15.75">
      <c r="A16" s="48">
        <v>6</v>
      </c>
      <c r="B16" s="1236" t="s">
        <v>24</v>
      </c>
      <c r="C16" s="1236"/>
      <c r="D16" s="1236"/>
      <c r="E16" s="615">
        <v>1.363</v>
      </c>
      <c r="F16" s="1024">
        <v>1.363</v>
      </c>
      <c r="G16" s="505">
        <v>1.363</v>
      </c>
      <c r="H16" s="1029">
        <v>1.363</v>
      </c>
      <c r="I16" s="505">
        <f t="shared" ref="I16:I17" si="2">H16</f>
        <v>1.363</v>
      </c>
      <c r="J16" s="505">
        <v>1.363</v>
      </c>
      <c r="K16" s="505">
        <v>1.363</v>
      </c>
      <c r="L16" s="505">
        <f t="shared" si="1"/>
        <v>1.363</v>
      </c>
      <c r="M16" s="617">
        <f>H16</f>
        <v>1.363</v>
      </c>
      <c r="N16" s="617">
        <f>M16</f>
        <v>1.363</v>
      </c>
      <c r="O16" s="617">
        <f>N16</f>
        <v>1.363</v>
      </c>
    </row>
    <row r="17" spans="1:15" ht="15.75">
      <c r="A17" s="48">
        <v>7</v>
      </c>
      <c r="B17" s="1236" t="s">
        <v>25</v>
      </c>
      <c r="C17" s="1236"/>
      <c r="D17" s="1236"/>
      <c r="E17" s="615">
        <f>E15-E16</f>
        <v>3.1999999999999997</v>
      </c>
      <c r="F17" s="1024">
        <v>3.1999999999999997</v>
      </c>
      <c r="G17" s="509">
        <f>G15-G16</f>
        <v>3.1999999999999997</v>
      </c>
      <c r="H17" s="1029">
        <f>H15-H16</f>
        <v>3.1999999999999997</v>
      </c>
      <c r="I17" s="505">
        <f t="shared" si="2"/>
        <v>3.1999999999999997</v>
      </c>
      <c r="J17" s="505">
        <f>J15-J16</f>
        <v>3.1999999999999997</v>
      </c>
      <c r="K17" s="533">
        <f>K15-K16</f>
        <v>3.1999999999999997</v>
      </c>
      <c r="L17" s="505">
        <f t="shared" si="1"/>
        <v>3.1999999999999997</v>
      </c>
      <c r="M17" s="617">
        <f t="shared" ref="M17:O17" si="3">M15-M16</f>
        <v>3.1999999999999997</v>
      </c>
      <c r="N17" s="617">
        <f t="shared" si="3"/>
        <v>3.1999999999999997</v>
      </c>
      <c r="O17" s="617">
        <f t="shared" si="3"/>
        <v>3.1999999999999997</v>
      </c>
    </row>
    <row r="18" spans="1:15" ht="15.75">
      <c r="A18" s="48">
        <v>8</v>
      </c>
      <c r="B18" s="1236" t="s">
        <v>26</v>
      </c>
      <c r="C18" s="1236"/>
      <c r="D18" s="1236"/>
      <c r="E18" s="615">
        <v>1.2E-2</v>
      </c>
      <c r="F18" s="1026">
        <v>1.2154483876861273E-2</v>
      </c>
      <c r="G18" s="505">
        <v>1.4E-2</v>
      </c>
      <c r="H18" s="1029">
        <v>1.2E-2</v>
      </c>
      <c r="I18" s="505">
        <v>1.4E-2</v>
      </c>
      <c r="J18" s="505">
        <v>1.2E-2</v>
      </c>
      <c r="K18" s="505">
        <v>1.0999999999999999E-2</v>
      </c>
      <c r="L18" s="505">
        <v>1.2999999999999999E-2</v>
      </c>
      <c r="M18" s="1006" t="e">
        <f>'Полезный отпуск'!N10/'Баланс мощности'!S8</f>
        <v>#REF!</v>
      </c>
      <c r="N18" s="1006" t="e">
        <f>'Полезный отпуск'!O10/'Баланс мощности'!T8</f>
        <v>#REF!</v>
      </c>
      <c r="O18" s="1006" t="e">
        <f>'Полезный отпуск'!P10/'Баланс мощности'!U8</f>
        <v>#REF!</v>
      </c>
    </row>
    <row r="19" spans="1:15" ht="15.75">
      <c r="A19" s="48">
        <v>9</v>
      </c>
      <c r="B19" s="1236" t="s">
        <v>27</v>
      </c>
      <c r="C19" s="1236"/>
      <c r="D19" s="1236"/>
      <c r="E19" s="615">
        <f>E17-E18</f>
        <v>3.1879999999999997</v>
      </c>
      <c r="F19" s="1026">
        <v>3.1878455161231383</v>
      </c>
      <c r="G19" s="505">
        <f t="shared" ref="G19" si="4">G17-G18</f>
        <v>3.1859999999999999</v>
      </c>
      <c r="H19" s="1029">
        <f>H17-H18</f>
        <v>3.1879999999999997</v>
      </c>
      <c r="I19" s="505">
        <f>I17-I18</f>
        <v>3.1859999999999999</v>
      </c>
      <c r="J19" s="505">
        <f>J17-J18</f>
        <v>3.1879999999999997</v>
      </c>
      <c r="K19" s="533">
        <f>K17-K18</f>
        <v>3.1889999999999996</v>
      </c>
      <c r="L19" s="505">
        <f>L17-L18</f>
        <v>3.1869999999999998</v>
      </c>
      <c r="M19" s="1006" t="e">
        <f t="shared" ref="M19:O19" si="5">M17-M18</f>
        <v>#REF!</v>
      </c>
      <c r="N19" s="1006" t="e">
        <f t="shared" si="5"/>
        <v>#REF!</v>
      </c>
      <c r="O19" s="1006" t="e">
        <f t="shared" si="5"/>
        <v>#REF!</v>
      </c>
    </row>
    <row r="20" spans="1:15" ht="15.75">
      <c r="A20" s="1"/>
      <c r="B20" s="1"/>
      <c r="C20" s="1"/>
      <c r="D20" s="1"/>
      <c r="E20" s="1"/>
      <c r="F20" s="1"/>
    </row>
    <row r="21" spans="1:15" ht="15.75">
      <c r="A21" s="1"/>
      <c r="B21" s="1"/>
      <c r="C21" s="237"/>
      <c r="D21" s="1"/>
      <c r="E21" s="1"/>
      <c r="F21" s="1"/>
    </row>
    <row r="22" spans="1:15" ht="16.5" customHeight="1">
      <c r="A22" s="83"/>
      <c r="B22" s="83"/>
      <c r="C22" s="83"/>
      <c r="D22" s="83"/>
      <c r="E22" s="83"/>
      <c r="F22" s="83"/>
    </row>
    <row r="23" spans="1:15" ht="16.5" customHeight="1">
      <c r="A23" s="83"/>
      <c r="B23" s="27"/>
      <c r="C23" s="111"/>
      <c r="D23" s="228"/>
      <c r="E23" s="228"/>
      <c r="F23" s="228"/>
    </row>
    <row r="24" spans="1:15" ht="15.75">
      <c r="A24" s="1235"/>
      <c r="B24" s="1235"/>
      <c r="C24" s="1235"/>
      <c r="D24" s="1235"/>
      <c r="E24" s="595"/>
      <c r="F24" s="595"/>
    </row>
    <row r="26" spans="1:15">
      <c r="L26" t="s">
        <v>564</v>
      </c>
    </row>
  </sheetData>
  <customSheetViews>
    <customSheetView guid="{4ABAEE21-E07D-4473-944B-EE2EA61FD553}" scale="85" showPageBreaks="1" printArea="1" view="pageBreakPreview">
      <pane xSplit="4" ySplit="9" topLeftCell="AG10" activePane="bottomRight" state="frozen"/>
      <selection pane="bottomRight" activeCell="AT12" sqref="AT12"/>
      <colBreaks count="3" manualBreakCount="3">
        <brk id="16" max="1048575" man="1"/>
        <brk id="28" max="1048575" man="1"/>
        <brk id="46" max="1048575" man="1"/>
      </colBreaks>
      <pageMargins left="0.39370078740157483" right="0.39370078740157483" top="0.59055118110236227" bottom="0.59055118110236227" header="0.51181102362204722" footer="0.51181102362204722"/>
      <printOptions horizontalCentered="1"/>
      <pageSetup paperSize="9" scale="67" orientation="landscape" r:id="rId1"/>
      <headerFooter alignWithMargins="0"/>
    </customSheetView>
    <customSheetView guid="{D54CF5D4-AA29-4597-AAAF-1C3339C48122}" scale="85" showPageBreaks="1" printArea="1" view="pageBreakPreview">
      <pane xSplit="4" ySplit="9" topLeftCell="AC10" activePane="bottomRight" state="frozen"/>
      <selection pane="bottomRight" activeCell="S13" sqref="S13"/>
      <colBreaks count="4" manualBreakCount="4">
        <brk id="16" max="1048575" man="1"/>
        <brk id="28" max="1048575" man="1"/>
        <brk id="46" max="1048575" man="1"/>
        <brk id="69" max="1048575" man="1"/>
      </colBreaks>
      <pageMargins left="0.39370078740157483" right="0.39370078740157483" top="0.59055118110236227" bottom="0.59055118110236227" header="0.51181102362204722" footer="0.51181102362204722"/>
      <printOptions horizontalCentered="1"/>
      <pageSetup paperSize="9" scale="67" orientation="landscape" r:id="rId2"/>
      <headerFooter alignWithMargins="0"/>
    </customSheetView>
    <customSheetView guid="{DCA98D39-64C9-458A-87F7-EF3601A4D95E}" scale="85" showPageBreaks="1" view="pageBreakPreview">
      <pane xSplit="4" ySplit="9" topLeftCell="E10" activePane="bottomRight" state="frozen"/>
      <selection pane="bottomRight" activeCell="X1" sqref="X1"/>
      <colBreaks count="3" manualBreakCount="3">
        <brk id="16" max="1048575" man="1"/>
        <brk id="28" max="1048575" man="1"/>
        <brk id="46" max="1048575" man="1"/>
      </colBreaks>
      <pageMargins left="0.39370078740157483" right="0.39370078740157483" top="0.59055118110236227" bottom="0.59055118110236227" header="0.51181102362204722" footer="0.51181102362204722"/>
      <printOptions horizontalCentered="1"/>
      <pageSetup paperSize="9" scale="67" orientation="landscape" r:id="rId3"/>
      <headerFooter alignWithMargins="0"/>
    </customSheetView>
    <customSheetView guid="{BFA68E3F-6208-4036-8FAB-24920CE57862}" scale="85" showPageBreaks="1" view="pageBreakPreview">
      <pane xSplit="4" ySplit="9" topLeftCell="E10" activePane="bottomRight" state="frozen"/>
      <selection pane="bottomRight" activeCell="H17" sqref="H17"/>
      <colBreaks count="3" manualBreakCount="3">
        <brk id="16" max="1048575" man="1"/>
        <brk id="28" max="1048575" man="1"/>
        <brk id="46" max="1048575" man="1"/>
      </colBreaks>
      <pageMargins left="0.39370078740157483" right="0.39370078740157483" top="0.59055118110236227" bottom="0.59055118110236227" header="0.51181102362204722" footer="0.51181102362204722"/>
      <printOptions horizontalCentered="1"/>
      <pageSetup paperSize="9" scale="67" orientation="landscape" r:id="rId4"/>
      <headerFooter alignWithMargins="0"/>
    </customSheetView>
    <customSheetView guid="{3D2ED0E6-0166-467B-BFC2-52D672D0584D}" scale="85" showPageBreaks="1" printArea="1" view="pageBreakPreview">
      <pane xSplit="4" ySplit="9" topLeftCell="AG10" activePane="bottomRight" state="frozen"/>
      <selection pane="bottomRight" activeCell="AT12" sqref="AT12"/>
      <colBreaks count="3" manualBreakCount="3">
        <brk id="16" max="1048575" man="1"/>
        <brk id="28" max="1048575" man="1"/>
        <brk id="46" max="1048575" man="1"/>
      </colBreaks>
      <pageMargins left="0.39370078740157483" right="0.39370078740157483" top="0.59055118110236227" bottom="0.59055118110236227" header="0.51181102362204722" footer="0.51181102362204722"/>
      <printOptions horizontalCentered="1"/>
      <pageSetup paperSize="9" scale="67" orientation="landscape" r:id="rId5"/>
      <headerFooter alignWithMargins="0"/>
    </customSheetView>
    <customSheetView guid="{C9BC7A53-92DC-4B92-8B57-A1B6D8E342A9}" scale="80" showPageBreaks="1" printArea="1">
      <pane xSplit="4" ySplit="9" topLeftCell="E10" activePane="bottomRight" state="frozen"/>
      <selection pane="bottomRight" activeCell="J12" sqref="J12"/>
      <colBreaks count="2" manualBreakCount="2">
        <brk id="4" max="1048575" man="1"/>
        <brk id="10" max="1048575" man="1"/>
      </colBreaks>
      <pageMargins left="0.39370078740157483" right="0.39370078740157483" top="0.59055118110236227" bottom="0.59055118110236227" header="0.51181102362204722" footer="0.51181102362204722"/>
      <printOptions horizontalCentered="1"/>
      <pageSetup paperSize="9" scale="67" orientation="landscape" r:id="rId6"/>
      <headerFooter alignWithMargins="0"/>
    </customSheetView>
  </customSheetViews>
  <mergeCells count="16">
    <mergeCell ref="A2:C2"/>
    <mergeCell ref="A4:D4"/>
    <mergeCell ref="B8:D8"/>
    <mergeCell ref="B9:D9"/>
    <mergeCell ref="A3:D3"/>
    <mergeCell ref="B10:D10"/>
    <mergeCell ref="B11:D11"/>
    <mergeCell ref="B12:D12"/>
    <mergeCell ref="B13:D13"/>
    <mergeCell ref="B14:D14"/>
    <mergeCell ref="A24:D24"/>
    <mergeCell ref="B15:D15"/>
    <mergeCell ref="B16:D16"/>
    <mergeCell ref="B17:D17"/>
    <mergeCell ref="B18:D18"/>
    <mergeCell ref="B19:D19"/>
  </mergeCells>
  <phoneticPr fontId="17" type="noConversion"/>
  <printOptions horizontalCentered="1"/>
  <pageMargins left="0.39370078740157483" right="0.39370078740157483" top="0.59055118110236227" bottom="0.59055118110236227" header="0.51181102362204722" footer="0.51181102362204722"/>
  <pageSetup paperSize="9" scale="65" orientation="landscape" r:id="rId7"/>
  <headerFooter alignWithMargins="0"/>
</worksheet>
</file>

<file path=xl/worksheets/sheet10.xml><?xml version="1.0" encoding="utf-8"?>
<worksheet xmlns="http://schemas.openxmlformats.org/spreadsheetml/2006/main" xmlns:r="http://schemas.openxmlformats.org/officeDocument/2006/relationships">
  <sheetPr>
    <tabColor rgb="FF7030A0"/>
  </sheetPr>
  <dimension ref="A1:AB48"/>
  <sheetViews>
    <sheetView view="pageBreakPreview" zoomScale="75" zoomScaleNormal="78" zoomScaleSheetLayoutView="75" workbookViewId="0">
      <selection activeCell="V36" sqref="V36"/>
    </sheetView>
  </sheetViews>
  <sheetFormatPr defaultColWidth="9.140625" defaultRowHeight="15" outlineLevelRow="1"/>
  <cols>
    <col min="1" max="1" width="5.28515625" style="27" customWidth="1"/>
    <col min="2" max="2" width="44.7109375" style="27" customWidth="1"/>
    <col min="3" max="3" width="14" style="27" customWidth="1"/>
    <col min="4" max="4" width="18.5703125" style="27" customWidth="1"/>
    <col min="5" max="7" width="12.7109375" style="27" customWidth="1"/>
    <col min="8" max="8" width="16.5703125" style="27" customWidth="1"/>
    <col min="9" max="9" width="17.28515625" style="27" customWidth="1"/>
    <col min="10" max="12" width="14" style="27" customWidth="1"/>
    <col min="13" max="13" width="17.5703125" style="27" customWidth="1"/>
    <col min="14" max="14" width="18.5703125" style="27" customWidth="1"/>
    <col min="15" max="17" width="12.140625" style="27" customWidth="1"/>
    <col min="18" max="18" width="17.5703125" style="27" customWidth="1"/>
    <col min="19" max="19" width="18.7109375" style="27" customWidth="1"/>
    <col min="20" max="22" width="8.85546875" style="27" customWidth="1"/>
    <col min="23" max="23" width="17.140625" style="27" customWidth="1"/>
    <col min="24" max="24" width="14.85546875" style="27" bestFit="1" customWidth="1"/>
    <col min="25" max="25" width="14.28515625" style="27" bestFit="1" customWidth="1"/>
    <col min="26" max="26" width="11.28515625" style="27" bestFit="1" customWidth="1"/>
    <col min="27" max="27" width="13" style="27" bestFit="1" customWidth="1"/>
    <col min="28" max="16384" width="9.140625" style="27"/>
  </cols>
  <sheetData>
    <row r="1" spans="1:27">
      <c r="W1" s="28" t="s">
        <v>342</v>
      </c>
    </row>
    <row r="3" spans="1:27" ht="16.5">
      <c r="A3" s="1257" t="s">
        <v>343</v>
      </c>
      <c r="B3" s="1257"/>
      <c r="C3" s="1257"/>
      <c r="D3" s="1257"/>
      <c r="E3" s="1257"/>
      <c r="F3" s="1257"/>
      <c r="G3" s="1257"/>
      <c r="H3" s="1257"/>
      <c r="I3" s="1257"/>
      <c r="J3" s="1257"/>
      <c r="K3" s="1257"/>
      <c r="L3" s="1257"/>
      <c r="M3" s="1257"/>
      <c r="N3" s="1257"/>
      <c r="O3" s="1257"/>
      <c r="P3" s="1257"/>
      <c r="Q3" s="1257"/>
      <c r="R3" s="1257"/>
    </row>
    <row r="4" spans="1:27" ht="16.5">
      <c r="A4" s="1257" t="s">
        <v>657</v>
      </c>
      <c r="B4" s="1257"/>
      <c r="C4" s="1257"/>
      <c r="D4" s="1257"/>
      <c r="E4" s="1257"/>
      <c r="F4" s="1257"/>
      <c r="G4" s="1257"/>
      <c r="H4" s="1257"/>
      <c r="I4" s="1257"/>
      <c r="J4" s="1257"/>
      <c r="K4" s="1257"/>
      <c r="L4" s="1257"/>
      <c r="M4" s="1257"/>
      <c r="N4" s="1257"/>
      <c r="O4" s="1257"/>
      <c r="P4" s="1257"/>
      <c r="Q4" s="1257"/>
      <c r="R4" s="1257"/>
    </row>
    <row r="5" spans="1:27">
      <c r="A5" s="27" t="s">
        <v>561</v>
      </c>
    </row>
    <row r="6" spans="1:27" ht="15" customHeight="1">
      <c r="A6" s="1322" t="s">
        <v>15</v>
      </c>
      <c r="B6" s="1351"/>
      <c r="C6" s="1354" t="s">
        <v>56</v>
      </c>
      <c r="D6" s="1339" t="s">
        <v>398</v>
      </c>
      <c r="E6" s="1340"/>
      <c r="F6" s="1340"/>
      <c r="G6" s="1340"/>
      <c r="H6" s="1341"/>
      <c r="I6" s="1325" t="s">
        <v>345</v>
      </c>
      <c r="J6" s="1326"/>
      <c r="K6" s="1326"/>
      <c r="L6" s="1326"/>
      <c r="M6" s="1326"/>
      <c r="N6" s="1360"/>
      <c r="O6" s="1360"/>
      <c r="P6" s="1360"/>
      <c r="Q6" s="1360"/>
      <c r="R6" s="1361"/>
      <c r="S6" s="1339" t="s">
        <v>544</v>
      </c>
      <c r="T6" s="1340"/>
      <c r="U6" s="1340"/>
      <c r="V6" s="1340"/>
      <c r="W6" s="1341"/>
    </row>
    <row r="7" spans="1:27">
      <c r="A7" s="1350"/>
      <c r="B7" s="1352"/>
      <c r="C7" s="1355"/>
      <c r="D7" s="1357"/>
      <c r="E7" s="1358"/>
      <c r="F7" s="1358"/>
      <c r="G7" s="1358"/>
      <c r="H7" s="1359"/>
      <c r="I7" s="1345" t="s">
        <v>399</v>
      </c>
      <c r="J7" s="1346"/>
      <c r="K7" s="1346"/>
      <c r="L7" s="1346"/>
      <c r="M7" s="1347"/>
      <c r="N7" s="392" t="s">
        <v>77</v>
      </c>
      <c r="O7" s="393"/>
      <c r="P7" s="393"/>
      <c r="Q7" s="393"/>
      <c r="R7" s="394"/>
      <c r="S7" s="1342"/>
      <c r="T7" s="1343"/>
      <c r="U7" s="1343"/>
      <c r="V7" s="1343"/>
      <c r="W7" s="1344"/>
    </row>
    <row r="8" spans="1:27">
      <c r="A8" s="1323"/>
      <c r="B8" s="1353"/>
      <c r="C8" s="1356"/>
      <c r="D8" s="31" t="s">
        <v>61</v>
      </c>
      <c r="E8" s="31" t="s">
        <v>57</v>
      </c>
      <c r="F8" s="31" t="s">
        <v>58</v>
      </c>
      <c r="G8" s="31" t="s">
        <v>59</v>
      </c>
      <c r="H8" s="31" t="s">
        <v>60</v>
      </c>
      <c r="I8" s="31" t="s">
        <v>61</v>
      </c>
      <c r="J8" s="31" t="s">
        <v>57</v>
      </c>
      <c r="K8" s="31" t="s">
        <v>58</v>
      </c>
      <c r="L8" s="31" t="s">
        <v>59</v>
      </c>
      <c r="M8" s="31" t="s">
        <v>60</v>
      </c>
      <c r="N8" s="31" t="s">
        <v>61</v>
      </c>
      <c r="O8" s="31" t="s">
        <v>57</v>
      </c>
      <c r="P8" s="31" t="s">
        <v>58</v>
      </c>
      <c r="Q8" s="31" t="s">
        <v>59</v>
      </c>
      <c r="R8" s="31" t="s">
        <v>60</v>
      </c>
      <c r="S8" s="31" t="s">
        <v>61</v>
      </c>
      <c r="T8" s="31" t="s">
        <v>57</v>
      </c>
      <c r="U8" s="31" t="s">
        <v>58</v>
      </c>
      <c r="V8" s="31" t="s">
        <v>59</v>
      </c>
      <c r="W8" s="31" t="s">
        <v>60</v>
      </c>
      <c r="AA8" s="69"/>
    </row>
    <row r="9" spans="1:27">
      <c r="A9" s="31">
        <v>1</v>
      </c>
      <c r="B9" s="30"/>
      <c r="C9" s="31">
        <v>3</v>
      </c>
      <c r="D9" s="31">
        <v>4</v>
      </c>
      <c r="E9" s="31">
        <v>5</v>
      </c>
      <c r="F9" s="31">
        <v>6</v>
      </c>
      <c r="G9" s="31">
        <v>7</v>
      </c>
      <c r="H9" s="31">
        <v>8</v>
      </c>
      <c r="I9" s="31">
        <v>9</v>
      </c>
      <c r="J9" s="31">
        <v>10</v>
      </c>
      <c r="K9" s="31">
        <v>11</v>
      </c>
      <c r="L9" s="31">
        <v>12</v>
      </c>
      <c r="M9" s="31">
        <v>13</v>
      </c>
      <c r="N9" s="31">
        <v>14</v>
      </c>
      <c r="O9" s="31">
        <v>15</v>
      </c>
      <c r="P9" s="31">
        <v>16</v>
      </c>
      <c r="Q9" s="31">
        <v>17</v>
      </c>
      <c r="R9" s="31">
        <v>18</v>
      </c>
      <c r="S9" s="31">
        <v>9</v>
      </c>
      <c r="T9" s="31">
        <v>10</v>
      </c>
      <c r="U9" s="31">
        <v>11</v>
      </c>
      <c r="V9" s="31">
        <v>12</v>
      </c>
      <c r="W9" s="31">
        <v>13</v>
      </c>
      <c r="AA9" s="69"/>
    </row>
    <row r="10" spans="1:27">
      <c r="A10" s="299" t="s">
        <v>210</v>
      </c>
      <c r="B10" s="300" t="s">
        <v>346</v>
      </c>
      <c r="C10" s="301" t="s">
        <v>62</v>
      </c>
      <c r="D10" s="302" t="e">
        <f>H10</f>
        <v>#REF!</v>
      </c>
      <c r="E10" s="303"/>
      <c r="F10" s="303"/>
      <c r="G10" s="303"/>
      <c r="H10" s="302" t="e">
        <f>M10+R10</f>
        <v>#REF!</v>
      </c>
      <c r="I10" s="302" t="e">
        <f>M10</f>
        <v>#REF!</v>
      </c>
      <c r="J10" s="303"/>
      <c r="K10" s="303"/>
      <c r="L10" s="303"/>
      <c r="M10" s="302" t="e">
        <f>#REF!</f>
        <v>#REF!</v>
      </c>
      <c r="N10" s="302" t="e">
        <f>R10</f>
        <v>#REF!</v>
      </c>
      <c r="O10" s="303"/>
      <c r="P10" s="303"/>
      <c r="Q10" s="303"/>
      <c r="R10" s="302" t="e">
        <f>#REF!</f>
        <v>#REF!</v>
      </c>
      <c r="S10" s="302" t="e">
        <f>W10</f>
        <v>#REF!</v>
      </c>
      <c r="T10" s="303"/>
      <c r="U10" s="303"/>
      <c r="V10" s="303"/>
      <c r="W10" s="302" t="e">
        <f>#REF!</f>
        <v>#REF!</v>
      </c>
      <c r="X10" s="149"/>
      <c r="Y10" s="272"/>
    </row>
    <row r="11" spans="1:27" hidden="1" outlineLevel="1">
      <c r="A11" s="304" t="s">
        <v>34</v>
      </c>
      <c r="B11" s="305" t="s">
        <v>347</v>
      </c>
      <c r="C11" s="306" t="s">
        <v>348</v>
      </c>
      <c r="D11" s="429" t="e">
        <f>H11</f>
        <v>#REF!</v>
      </c>
      <c r="E11" s="308"/>
      <c r="F11" s="308"/>
      <c r="G11" s="308"/>
      <c r="H11" s="307" t="e">
        <f>#REF!</f>
        <v>#REF!</v>
      </c>
      <c r="I11" s="307" t="e">
        <f>M11</f>
        <v>#REF!</v>
      </c>
      <c r="J11" s="308"/>
      <c r="K11" s="308"/>
      <c r="L11" s="308"/>
      <c r="M11" s="307" t="e">
        <f>#REF!</f>
        <v>#REF!</v>
      </c>
      <c r="N11" s="307" t="e">
        <f>R11</f>
        <v>#REF!</v>
      </c>
      <c r="O11" s="308"/>
      <c r="P11" s="308"/>
      <c r="Q11" s="308"/>
      <c r="R11" s="429" t="e">
        <f>#REF!</f>
        <v>#REF!</v>
      </c>
      <c r="S11" s="307" t="e">
        <f>W11</f>
        <v>#REF!</v>
      </c>
      <c r="T11" s="308"/>
      <c r="U11" s="308"/>
      <c r="V11" s="308"/>
      <c r="W11" s="307" t="e">
        <f>#REF!</f>
        <v>#REF!</v>
      </c>
      <c r="X11" s="149"/>
      <c r="Y11" s="272"/>
    </row>
    <row r="12" spans="1:27" hidden="1" outlineLevel="1">
      <c r="A12" s="309"/>
      <c r="B12" s="310" t="s">
        <v>395</v>
      </c>
      <c r="C12" s="396" t="s">
        <v>396</v>
      </c>
      <c r="D12" s="412" t="e">
        <f>D10/D11*1000</f>
        <v>#REF!</v>
      </c>
      <c r="E12" s="412"/>
      <c r="F12" s="412"/>
      <c r="G12" s="412"/>
      <c r="H12" s="412" t="e">
        <f t="shared" ref="H12:W12" si="0">H10/H11*1000</f>
        <v>#REF!</v>
      </c>
      <c r="I12" s="412" t="e">
        <f t="shared" si="0"/>
        <v>#REF!</v>
      </c>
      <c r="J12" s="412" t="e">
        <f t="shared" si="0"/>
        <v>#DIV/0!</v>
      </c>
      <c r="K12" s="412" t="e">
        <f t="shared" si="0"/>
        <v>#DIV/0!</v>
      </c>
      <c r="L12" s="412" t="e">
        <f t="shared" si="0"/>
        <v>#DIV/0!</v>
      </c>
      <c r="M12" s="412" t="e">
        <f t="shared" si="0"/>
        <v>#REF!</v>
      </c>
      <c r="N12" s="412" t="e">
        <f t="shared" si="0"/>
        <v>#REF!</v>
      </c>
      <c r="O12" s="412" t="e">
        <f t="shared" si="0"/>
        <v>#DIV/0!</v>
      </c>
      <c r="P12" s="412" t="e">
        <f t="shared" si="0"/>
        <v>#DIV/0!</v>
      </c>
      <c r="Q12" s="412" t="e">
        <f t="shared" si="0"/>
        <v>#DIV/0!</v>
      </c>
      <c r="R12" s="412" t="e">
        <f t="shared" si="0"/>
        <v>#REF!</v>
      </c>
      <c r="S12" s="412" t="e">
        <f t="shared" si="0"/>
        <v>#REF!</v>
      </c>
      <c r="T12" s="412" t="e">
        <f t="shared" si="0"/>
        <v>#DIV/0!</v>
      </c>
      <c r="U12" s="412" t="e">
        <f t="shared" si="0"/>
        <v>#DIV/0!</v>
      </c>
      <c r="V12" s="412" t="e">
        <f t="shared" si="0"/>
        <v>#DIV/0!</v>
      </c>
      <c r="W12" s="412" t="e">
        <f t="shared" si="0"/>
        <v>#REF!</v>
      </c>
    </row>
    <row r="13" spans="1:27" collapsed="1">
      <c r="A13" s="312" t="s">
        <v>36</v>
      </c>
      <c r="B13" s="313" t="s">
        <v>349</v>
      </c>
      <c r="C13" s="314" t="s">
        <v>313</v>
      </c>
      <c r="D13" s="315" t="e">
        <f>'1.22'!K38</f>
        <v>#REF!</v>
      </c>
      <c r="E13" s="316"/>
      <c r="F13" s="316"/>
      <c r="G13" s="316"/>
      <c r="H13" s="315" t="e">
        <f t="shared" ref="H13:H19" si="1">D13</f>
        <v>#REF!</v>
      </c>
      <c r="I13" s="315" t="e">
        <f>M13</f>
        <v>#REF!</v>
      </c>
      <c r="J13" s="316"/>
      <c r="K13" s="316"/>
      <c r="L13" s="316"/>
      <c r="M13" s="315" t="e">
        <f>D13</f>
        <v>#REF!</v>
      </c>
      <c r="N13" s="315" t="e">
        <f>R13</f>
        <v>#REF!</v>
      </c>
      <c r="O13" s="316"/>
      <c r="P13" s="316"/>
      <c r="Q13" s="316"/>
      <c r="R13" s="315" t="e">
        <f>D13</f>
        <v>#REF!</v>
      </c>
      <c r="S13" s="315" t="e">
        <f>W13</f>
        <v>#REF!</v>
      </c>
      <c r="T13" s="316"/>
      <c r="U13" s="316"/>
      <c r="V13" s="316"/>
      <c r="W13" s="315" t="e">
        <f>D13</f>
        <v>#REF!</v>
      </c>
      <c r="X13" s="419"/>
      <c r="Y13" s="420"/>
      <c r="Z13" s="420"/>
      <c r="AA13" s="69"/>
    </row>
    <row r="14" spans="1:27" hidden="1" outlineLevel="1">
      <c r="A14" s="317" t="s">
        <v>79</v>
      </c>
      <c r="B14" s="318" t="s">
        <v>307</v>
      </c>
      <c r="C14" s="319" t="s">
        <v>350</v>
      </c>
      <c r="D14" s="413" t="e">
        <f>'1.22'!K39</f>
        <v>#REF!</v>
      </c>
      <c r="E14" s="413"/>
      <c r="F14" s="413"/>
      <c r="G14" s="413"/>
      <c r="H14" s="413" t="e">
        <f t="shared" si="1"/>
        <v>#REF!</v>
      </c>
      <c r="I14" s="413" t="e">
        <f>M14</f>
        <v>#REF!</v>
      </c>
      <c r="J14" s="413"/>
      <c r="K14" s="413"/>
      <c r="L14" s="413"/>
      <c r="M14" s="413" t="e">
        <f>D14</f>
        <v>#REF!</v>
      </c>
      <c r="N14" s="413" t="e">
        <f>R14</f>
        <v>#REF!</v>
      </c>
      <c r="O14" s="413"/>
      <c r="P14" s="413"/>
      <c r="Q14" s="413"/>
      <c r="R14" s="413" t="e">
        <f>D14</f>
        <v>#REF!</v>
      </c>
      <c r="S14" s="413" t="e">
        <f>W14</f>
        <v>#REF!</v>
      </c>
      <c r="T14" s="413"/>
      <c r="U14" s="413"/>
      <c r="V14" s="413"/>
      <c r="W14" s="413" t="e">
        <f>D14</f>
        <v>#REF!</v>
      </c>
      <c r="X14" s="420"/>
      <c r="Y14" s="420"/>
      <c r="Z14" s="420"/>
      <c r="AA14" s="103"/>
    </row>
    <row r="15" spans="1:27" hidden="1" outlineLevel="1">
      <c r="A15" s="317" t="s">
        <v>81</v>
      </c>
      <c r="B15" s="318" t="s">
        <v>308</v>
      </c>
      <c r="C15" s="319" t="s">
        <v>313</v>
      </c>
      <c r="D15" s="413" t="e">
        <f>'1.22'!K40</f>
        <v>#REF!</v>
      </c>
      <c r="E15" s="413"/>
      <c r="F15" s="413"/>
      <c r="G15" s="413"/>
      <c r="H15" s="413" t="e">
        <f t="shared" si="1"/>
        <v>#REF!</v>
      </c>
      <c r="I15" s="413" t="e">
        <f>M15</f>
        <v>#REF!</v>
      </c>
      <c r="J15" s="413"/>
      <c r="K15" s="413"/>
      <c r="L15" s="413"/>
      <c r="M15" s="413" t="e">
        <f>H15</f>
        <v>#REF!</v>
      </c>
      <c r="N15" s="413" t="e">
        <f>R15</f>
        <v>#REF!</v>
      </c>
      <c r="O15" s="413"/>
      <c r="P15" s="413"/>
      <c r="Q15" s="413"/>
      <c r="R15" s="413" t="e">
        <f>M15</f>
        <v>#REF!</v>
      </c>
      <c r="S15" s="413" t="e">
        <f>W15</f>
        <v>#REF!</v>
      </c>
      <c r="T15" s="414"/>
      <c r="U15" s="414"/>
      <c r="V15" s="414"/>
      <c r="W15" s="414" t="e">
        <f>R15</f>
        <v>#REF!</v>
      </c>
      <c r="X15" s="420"/>
      <c r="Y15" s="420"/>
      <c r="Z15" s="420"/>
    </row>
    <row r="16" spans="1:27" collapsed="1">
      <c r="A16" s="320" t="s">
        <v>38</v>
      </c>
      <c r="B16" s="321" t="s">
        <v>351</v>
      </c>
      <c r="C16" s="322" t="s">
        <v>313</v>
      </c>
      <c r="D16" s="368" t="e">
        <f>'1.24'!K31+'1.25'!K32</f>
        <v>#REF!</v>
      </c>
      <c r="E16" s="368"/>
      <c r="F16" s="368"/>
      <c r="G16" s="368"/>
      <c r="H16" s="368" t="e">
        <f t="shared" si="1"/>
        <v>#REF!</v>
      </c>
      <c r="I16" s="368" t="e">
        <f>H16</f>
        <v>#REF!</v>
      </c>
      <c r="J16" s="368"/>
      <c r="K16" s="368"/>
      <c r="L16" s="368"/>
      <c r="M16" s="368" t="e">
        <f>I16</f>
        <v>#REF!</v>
      </c>
      <c r="N16" s="368" t="e">
        <f>M16</f>
        <v>#REF!</v>
      </c>
      <c r="O16" s="368"/>
      <c r="P16" s="368"/>
      <c r="Q16" s="368"/>
      <c r="R16" s="368" t="e">
        <f>N16</f>
        <v>#REF!</v>
      </c>
      <c r="S16" s="368" t="e">
        <f>R16</f>
        <v>#REF!</v>
      </c>
      <c r="T16" s="368"/>
      <c r="U16" s="368"/>
      <c r="V16" s="368"/>
      <c r="W16" s="368" t="e">
        <f>S16</f>
        <v>#REF!</v>
      </c>
      <c r="X16" s="420"/>
      <c r="Y16" s="420"/>
      <c r="Z16" s="420"/>
    </row>
    <row r="17" spans="1:28" ht="30" hidden="1" outlineLevel="1">
      <c r="A17" s="323" t="s">
        <v>68</v>
      </c>
      <c r="B17" s="324" t="s">
        <v>352</v>
      </c>
      <c r="C17" s="325" t="s">
        <v>313</v>
      </c>
      <c r="D17" s="326" t="e">
        <f>(D18+D210)/D12*6+D19</f>
        <v>#REF!</v>
      </c>
      <c r="E17" s="326"/>
      <c r="F17" s="326"/>
      <c r="G17" s="326"/>
      <c r="H17" s="326" t="e">
        <f t="shared" si="1"/>
        <v>#REF!</v>
      </c>
      <c r="I17" s="326" t="e">
        <f>H17</f>
        <v>#REF!</v>
      </c>
      <c r="J17" s="326"/>
      <c r="K17" s="326"/>
      <c r="L17" s="326"/>
      <c r="M17" s="326" t="e">
        <f>I17</f>
        <v>#REF!</v>
      </c>
      <c r="N17" s="326" t="e">
        <f>M17</f>
        <v>#REF!</v>
      </c>
      <c r="O17" s="326"/>
      <c r="P17" s="326"/>
      <c r="Q17" s="326"/>
      <c r="R17" s="326" t="e">
        <f>N17</f>
        <v>#REF!</v>
      </c>
      <c r="S17" s="326" t="e">
        <f>R17</f>
        <v>#REF!</v>
      </c>
      <c r="T17" s="326"/>
      <c r="U17" s="326"/>
      <c r="V17" s="326"/>
      <c r="W17" s="326" t="e">
        <f>S17</f>
        <v>#REF!</v>
      </c>
      <c r="X17" s="421"/>
      <c r="Y17" s="422"/>
      <c r="Z17" s="423"/>
    </row>
    <row r="18" spans="1:28" ht="21" hidden="1" customHeight="1" outlineLevel="1">
      <c r="A18" s="328" t="s">
        <v>353</v>
      </c>
      <c r="B18" s="324" t="s">
        <v>354</v>
      </c>
      <c r="C18" s="329" t="s">
        <v>350</v>
      </c>
      <c r="D18" s="326" t="e">
        <f>'1.24'!K25</f>
        <v>#REF!</v>
      </c>
      <c r="E18" s="326"/>
      <c r="F18" s="326"/>
      <c r="G18" s="326"/>
      <c r="H18" s="326" t="e">
        <f t="shared" si="1"/>
        <v>#REF!</v>
      </c>
      <c r="I18" s="326" t="e">
        <f>H18</f>
        <v>#REF!</v>
      </c>
      <c r="J18" s="326"/>
      <c r="K18" s="326"/>
      <c r="L18" s="326"/>
      <c r="M18" s="326" t="e">
        <f>I18</f>
        <v>#REF!</v>
      </c>
      <c r="N18" s="326" t="e">
        <f>M18</f>
        <v>#REF!</v>
      </c>
      <c r="O18" s="326"/>
      <c r="P18" s="326"/>
      <c r="Q18" s="326"/>
      <c r="R18" s="326" t="e">
        <f>N18</f>
        <v>#REF!</v>
      </c>
      <c r="S18" s="326" t="e">
        <f>R18</f>
        <v>#REF!</v>
      </c>
      <c r="T18" s="326"/>
      <c r="U18" s="326"/>
      <c r="V18" s="326"/>
      <c r="W18" s="326" t="e">
        <f>S18</f>
        <v>#REF!</v>
      </c>
      <c r="X18" s="424"/>
      <c r="Y18" s="424"/>
      <c r="Z18" s="424"/>
      <c r="AB18" s="330"/>
    </row>
    <row r="19" spans="1:28" ht="22.15" hidden="1" customHeight="1" outlineLevel="1">
      <c r="A19" s="328" t="s">
        <v>355</v>
      </c>
      <c r="B19" s="324" t="s">
        <v>356</v>
      </c>
      <c r="C19" s="329" t="s">
        <v>313</v>
      </c>
      <c r="D19" s="326" t="e">
        <f>'1.25'!K32</f>
        <v>#REF!</v>
      </c>
      <c r="E19" s="326"/>
      <c r="F19" s="326"/>
      <c r="G19" s="326"/>
      <c r="H19" s="326" t="e">
        <f t="shared" si="1"/>
        <v>#REF!</v>
      </c>
      <c r="I19" s="326" t="e">
        <f>H19</f>
        <v>#REF!</v>
      </c>
      <c r="J19" s="326"/>
      <c r="K19" s="326"/>
      <c r="L19" s="326"/>
      <c r="M19" s="326">
        <v>4</v>
      </c>
      <c r="N19" s="326">
        <f>M19</f>
        <v>4</v>
      </c>
      <c r="O19" s="326"/>
      <c r="P19" s="326"/>
      <c r="Q19" s="326"/>
      <c r="R19" s="326">
        <f>N19</f>
        <v>4</v>
      </c>
      <c r="S19" s="326">
        <f>R19</f>
        <v>4</v>
      </c>
      <c r="T19" s="326"/>
      <c r="U19" s="326"/>
      <c r="V19" s="326"/>
      <c r="W19" s="326">
        <f>S19</f>
        <v>4</v>
      </c>
      <c r="X19" s="424"/>
      <c r="Y19" s="424"/>
      <c r="Z19" s="424"/>
      <c r="AB19" s="331"/>
    </row>
    <row r="20" spans="1:28" ht="18.600000000000001" hidden="1" customHeight="1" outlineLevel="1">
      <c r="A20" s="328"/>
      <c r="B20" s="324"/>
      <c r="C20" s="329"/>
      <c r="D20" s="327"/>
      <c r="E20" s="327"/>
      <c r="F20" s="327"/>
      <c r="G20" s="327"/>
      <c r="H20" s="327"/>
      <c r="I20" s="327"/>
      <c r="J20" s="327"/>
      <c r="K20" s="327"/>
      <c r="L20" s="327"/>
      <c r="M20" s="327"/>
      <c r="N20" s="327"/>
      <c r="O20" s="327"/>
      <c r="P20" s="327"/>
      <c r="Q20" s="327"/>
      <c r="R20" s="327"/>
      <c r="S20" s="327"/>
      <c r="T20" s="327"/>
      <c r="U20" s="327"/>
      <c r="V20" s="327"/>
      <c r="W20" s="327"/>
      <c r="X20" s="420"/>
      <c r="Y20" s="420"/>
      <c r="Z20" s="420"/>
    </row>
    <row r="21" spans="1:28" ht="21.6" hidden="1" customHeight="1" outlineLevel="1">
      <c r="A21" s="328" t="s">
        <v>69</v>
      </c>
      <c r="B21" s="324" t="s">
        <v>357</v>
      </c>
      <c r="C21" s="329" t="s">
        <v>350</v>
      </c>
      <c r="D21" s="327"/>
      <c r="E21" s="327"/>
      <c r="F21" s="327"/>
      <c r="G21" s="327"/>
      <c r="H21" s="327"/>
      <c r="I21" s="327"/>
      <c r="J21" s="327"/>
      <c r="K21" s="327"/>
      <c r="L21" s="327"/>
      <c r="M21" s="327"/>
      <c r="N21" s="327"/>
      <c r="O21" s="327"/>
      <c r="P21" s="327"/>
      <c r="Q21" s="327"/>
      <c r="R21" s="327"/>
      <c r="S21" s="327"/>
      <c r="T21" s="327"/>
      <c r="U21" s="327"/>
      <c r="V21" s="327"/>
      <c r="W21" s="327"/>
    </row>
    <row r="22" spans="1:28" ht="18.75" collapsed="1">
      <c r="A22" s="332" t="s">
        <v>44</v>
      </c>
      <c r="B22" s="333" t="s">
        <v>358</v>
      </c>
      <c r="C22" s="334" t="s">
        <v>313</v>
      </c>
      <c r="D22" s="342" t="e">
        <f>D13+D16</f>
        <v>#REF!</v>
      </c>
      <c r="E22" s="417"/>
      <c r="F22" s="417"/>
      <c r="G22" s="417"/>
      <c r="H22" s="417" t="e">
        <f t="shared" ref="H22:W22" si="2">H13+H16</f>
        <v>#REF!</v>
      </c>
      <c r="I22" s="417" t="e">
        <f t="shared" si="2"/>
        <v>#REF!</v>
      </c>
      <c r="J22" s="417">
        <f t="shared" si="2"/>
        <v>0</v>
      </c>
      <c r="K22" s="417">
        <f t="shared" si="2"/>
        <v>0</v>
      </c>
      <c r="L22" s="417">
        <f t="shared" si="2"/>
        <v>0</v>
      </c>
      <c r="M22" s="342" t="e">
        <f t="shared" si="2"/>
        <v>#REF!</v>
      </c>
      <c r="N22" s="417" t="e">
        <f t="shared" si="2"/>
        <v>#REF!</v>
      </c>
      <c r="O22" s="417">
        <f t="shared" si="2"/>
        <v>0</v>
      </c>
      <c r="P22" s="417">
        <f t="shared" si="2"/>
        <v>0</v>
      </c>
      <c r="Q22" s="417">
        <f t="shared" si="2"/>
        <v>0</v>
      </c>
      <c r="R22" s="342" t="e">
        <f t="shared" si="2"/>
        <v>#REF!</v>
      </c>
      <c r="S22" s="417" t="e">
        <f t="shared" si="2"/>
        <v>#REF!</v>
      </c>
      <c r="T22" s="417">
        <f t="shared" si="2"/>
        <v>0</v>
      </c>
      <c r="U22" s="417">
        <f t="shared" si="2"/>
        <v>0</v>
      </c>
      <c r="V22" s="417">
        <f t="shared" si="2"/>
        <v>0</v>
      </c>
      <c r="W22" s="342" t="e">
        <f t="shared" si="2"/>
        <v>#REF!</v>
      </c>
      <c r="X22" s="415"/>
      <c r="Y22" s="416"/>
    </row>
    <row r="23" spans="1:28" hidden="1" outlineLevel="1">
      <c r="A23" s="335" t="s">
        <v>53</v>
      </c>
      <c r="B23" s="336" t="s">
        <v>359</v>
      </c>
      <c r="C23" s="334" t="s">
        <v>350</v>
      </c>
      <c r="D23" s="417" t="e">
        <f>D14+D18+D21</f>
        <v>#REF!</v>
      </c>
      <c r="E23" s="417"/>
      <c r="F23" s="417"/>
      <c r="G23" s="417"/>
      <c r="H23" s="417" t="e">
        <f t="shared" ref="H23:W23" si="3">H14+H18+H21</f>
        <v>#REF!</v>
      </c>
      <c r="I23" s="417" t="e">
        <f t="shared" si="3"/>
        <v>#REF!</v>
      </c>
      <c r="J23" s="417">
        <f t="shared" si="3"/>
        <v>0</v>
      </c>
      <c r="K23" s="417">
        <f t="shared" si="3"/>
        <v>0</v>
      </c>
      <c r="L23" s="417">
        <f t="shared" si="3"/>
        <v>0</v>
      </c>
      <c r="M23" s="417" t="e">
        <f t="shared" si="3"/>
        <v>#REF!</v>
      </c>
      <c r="N23" s="417" t="e">
        <f t="shared" si="3"/>
        <v>#REF!</v>
      </c>
      <c r="O23" s="417">
        <f t="shared" si="3"/>
        <v>0</v>
      </c>
      <c r="P23" s="417">
        <f t="shared" si="3"/>
        <v>0</v>
      </c>
      <c r="Q23" s="417">
        <f t="shared" si="3"/>
        <v>0</v>
      </c>
      <c r="R23" s="417" t="e">
        <f t="shared" si="3"/>
        <v>#REF!</v>
      </c>
      <c r="S23" s="417" t="e">
        <f t="shared" si="3"/>
        <v>#REF!</v>
      </c>
      <c r="T23" s="417">
        <f t="shared" si="3"/>
        <v>0</v>
      </c>
      <c r="U23" s="417">
        <f t="shared" si="3"/>
        <v>0</v>
      </c>
      <c r="V23" s="417">
        <f t="shared" si="3"/>
        <v>0</v>
      </c>
      <c r="W23" s="417" t="e">
        <f t="shared" si="3"/>
        <v>#REF!</v>
      </c>
    </row>
    <row r="24" spans="1:28" ht="27" hidden="1" customHeight="1" outlineLevel="1">
      <c r="A24" s="335" t="s">
        <v>54</v>
      </c>
      <c r="B24" s="336" t="s">
        <v>360</v>
      </c>
      <c r="C24" s="334" t="s">
        <v>313</v>
      </c>
      <c r="D24" s="417" t="e">
        <f>D15+D19</f>
        <v>#REF!</v>
      </c>
      <c r="E24" s="417"/>
      <c r="F24" s="417"/>
      <c r="G24" s="417"/>
      <c r="H24" s="417" t="e">
        <f t="shared" ref="H24:W24" si="4">H15+H19</f>
        <v>#REF!</v>
      </c>
      <c r="I24" s="417" t="e">
        <f t="shared" si="4"/>
        <v>#REF!</v>
      </c>
      <c r="J24" s="417">
        <f t="shared" si="4"/>
        <v>0</v>
      </c>
      <c r="K24" s="417">
        <f t="shared" si="4"/>
        <v>0</v>
      </c>
      <c r="L24" s="417">
        <f t="shared" si="4"/>
        <v>0</v>
      </c>
      <c r="M24" s="417" t="e">
        <f t="shared" si="4"/>
        <v>#REF!</v>
      </c>
      <c r="N24" s="417" t="e">
        <f t="shared" si="4"/>
        <v>#REF!</v>
      </c>
      <c r="O24" s="417">
        <f t="shared" si="4"/>
        <v>0</v>
      </c>
      <c r="P24" s="417">
        <f t="shared" si="4"/>
        <v>0</v>
      </c>
      <c r="Q24" s="417">
        <f t="shared" si="4"/>
        <v>0</v>
      </c>
      <c r="R24" s="417" t="e">
        <f t="shared" si="4"/>
        <v>#REF!</v>
      </c>
      <c r="S24" s="417" t="e">
        <f t="shared" si="4"/>
        <v>#REF!</v>
      </c>
      <c r="T24" s="417">
        <f t="shared" si="4"/>
        <v>0</v>
      </c>
      <c r="U24" s="417">
        <f t="shared" si="4"/>
        <v>0</v>
      </c>
      <c r="V24" s="417">
        <f t="shared" si="4"/>
        <v>0</v>
      </c>
      <c r="W24" s="417" t="e">
        <f t="shared" si="4"/>
        <v>#REF!</v>
      </c>
    </row>
    <row r="25" spans="1:28" ht="26.25" customHeight="1" collapsed="1">
      <c r="A25" s="337" t="s">
        <v>45</v>
      </c>
      <c r="B25" s="338" t="s">
        <v>361</v>
      </c>
      <c r="C25" s="339" t="s">
        <v>82</v>
      </c>
      <c r="D25" s="343" t="e">
        <f>D10*D22</f>
        <v>#REF!</v>
      </c>
      <c r="E25" s="343">
        <f t="shared" ref="E25:W25" si="5">E10*E22</f>
        <v>0</v>
      </c>
      <c r="F25" s="343">
        <f t="shared" si="5"/>
        <v>0</v>
      </c>
      <c r="G25" s="343">
        <f t="shared" si="5"/>
        <v>0</v>
      </c>
      <c r="H25" s="343" t="e">
        <f>M25+R25</f>
        <v>#REF!</v>
      </c>
      <c r="I25" s="343" t="e">
        <f>M25</f>
        <v>#REF!</v>
      </c>
      <c r="J25" s="343">
        <f t="shared" si="5"/>
        <v>0</v>
      </c>
      <c r="K25" s="343">
        <f t="shared" si="5"/>
        <v>0</v>
      </c>
      <c r="L25" s="343">
        <f t="shared" si="5"/>
        <v>0</v>
      </c>
      <c r="M25" s="343" t="e">
        <f t="shared" si="5"/>
        <v>#REF!</v>
      </c>
      <c r="N25" s="343" t="e">
        <f>R25</f>
        <v>#REF!</v>
      </c>
      <c r="O25" s="343">
        <f t="shared" si="5"/>
        <v>0</v>
      </c>
      <c r="P25" s="343">
        <f t="shared" si="5"/>
        <v>0</v>
      </c>
      <c r="Q25" s="343">
        <f t="shared" si="5"/>
        <v>0</v>
      </c>
      <c r="R25" s="343" t="e">
        <f t="shared" si="5"/>
        <v>#REF!</v>
      </c>
      <c r="S25" s="343" t="e">
        <f>W25</f>
        <v>#REF!</v>
      </c>
      <c r="T25" s="343">
        <f t="shared" si="5"/>
        <v>0</v>
      </c>
      <c r="U25" s="343">
        <f t="shared" si="5"/>
        <v>0</v>
      </c>
      <c r="V25" s="343">
        <f t="shared" si="5"/>
        <v>0</v>
      </c>
      <c r="W25" s="343" t="e">
        <f t="shared" si="5"/>
        <v>#REF!</v>
      </c>
      <c r="X25" s="418"/>
      <c r="Y25" s="416"/>
      <c r="AA25" s="255"/>
    </row>
    <row r="26" spans="1:28" hidden="1" outlineLevel="1">
      <c r="A26" s="33"/>
      <c r="B26" s="34" t="s">
        <v>39</v>
      </c>
      <c r="C26" s="31"/>
      <c r="D26" s="222"/>
      <c r="E26" s="222"/>
      <c r="F26" s="222"/>
      <c r="G26" s="222"/>
      <c r="H26" s="222"/>
      <c r="I26" s="222"/>
      <c r="J26" s="222"/>
      <c r="K26" s="222"/>
      <c r="L26" s="222"/>
      <c r="M26" s="222"/>
      <c r="N26" s="222"/>
      <c r="O26" s="222"/>
      <c r="P26" s="222"/>
      <c r="Q26" s="222"/>
      <c r="R26" s="222"/>
      <c r="S26" s="222"/>
      <c r="T26" s="222"/>
      <c r="U26" s="222"/>
      <c r="V26" s="222"/>
      <c r="W26" s="222"/>
    </row>
    <row r="27" spans="1:28" hidden="1" outlineLevel="1">
      <c r="A27" s="33" t="s">
        <v>228</v>
      </c>
      <c r="B27" s="47" t="s">
        <v>362</v>
      </c>
      <c r="C27" s="31" t="s">
        <v>82</v>
      </c>
      <c r="D27" s="222" t="e">
        <f>D13*D10</f>
        <v>#REF!</v>
      </c>
      <c r="E27" s="222"/>
      <c r="F27" s="222"/>
      <c r="G27" s="222"/>
      <c r="H27" s="222" t="e">
        <f>H10*H13</f>
        <v>#REF!</v>
      </c>
      <c r="I27" s="222" t="e">
        <f>I13*I10</f>
        <v>#REF!</v>
      </c>
      <c r="J27" s="222"/>
      <c r="K27" s="222"/>
      <c r="L27" s="222"/>
      <c r="M27" s="222" t="e">
        <f>M10*M13</f>
        <v>#REF!</v>
      </c>
      <c r="N27" s="222" t="e">
        <f>N13*N10</f>
        <v>#REF!</v>
      </c>
      <c r="O27" s="222"/>
      <c r="P27" s="222"/>
      <c r="Q27" s="222"/>
      <c r="R27" s="222" t="e">
        <f>R10*R13</f>
        <v>#REF!</v>
      </c>
      <c r="S27" s="222" t="e">
        <f>S13*S10</f>
        <v>#REF!</v>
      </c>
      <c r="T27" s="222"/>
      <c r="U27" s="222"/>
      <c r="V27" s="222"/>
      <c r="W27" s="222" t="e">
        <f>W10*W13</f>
        <v>#REF!</v>
      </c>
    </row>
    <row r="28" spans="1:28" hidden="1" outlineLevel="1">
      <c r="A28" s="33" t="s">
        <v>229</v>
      </c>
      <c r="B28" s="47" t="s">
        <v>363</v>
      </c>
      <c r="C28" s="31" t="s">
        <v>82</v>
      </c>
      <c r="D28" s="222" t="e">
        <f>D16*D10</f>
        <v>#REF!</v>
      </c>
      <c r="E28" s="222"/>
      <c r="F28" s="222"/>
      <c r="G28" s="222"/>
      <c r="H28" s="222" t="e">
        <f t="shared" ref="H28:W28" si="6">H16*H10</f>
        <v>#REF!</v>
      </c>
      <c r="I28" s="222" t="e">
        <f t="shared" si="6"/>
        <v>#REF!</v>
      </c>
      <c r="J28" s="222">
        <f t="shared" si="6"/>
        <v>0</v>
      </c>
      <c r="K28" s="222">
        <f t="shared" si="6"/>
        <v>0</v>
      </c>
      <c r="L28" s="222">
        <f t="shared" si="6"/>
        <v>0</v>
      </c>
      <c r="M28" s="222" t="e">
        <f t="shared" si="6"/>
        <v>#REF!</v>
      </c>
      <c r="N28" s="222" t="e">
        <f t="shared" si="6"/>
        <v>#REF!</v>
      </c>
      <c r="O28" s="222">
        <f t="shared" si="6"/>
        <v>0</v>
      </c>
      <c r="P28" s="222">
        <f t="shared" si="6"/>
        <v>0</v>
      </c>
      <c r="Q28" s="222">
        <f t="shared" si="6"/>
        <v>0</v>
      </c>
      <c r="R28" s="222" t="e">
        <f t="shared" si="6"/>
        <v>#REF!</v>
      </c>
      <c r="S28" s="222" t="e">
        <f t="shared" si="6"/>
        <v>#REF!</v>
      </c>
      <c r="T28" s="222">
        <f t="shared" si="6"/>
        <v>0</v>
      </c>
      <c r="U28" s="222">
        <f t="shared" si="6"/>
        <v>0</v>
      </c>
      <c r="V28" s="222">
        <f t="shared" si="6"/>
        <v>0</v>
      </c>
      <c r="W28" s="222" t="e">
        <f t="shared" si="6"/>
        <v>#REF!</v>
      </c>
    </row>
    <row r="29" spans="1:28" hidden="1" outlineLevel="1">
      <c r="A29" s="1348" t="s">
        <v>364</v>
      </c>
      <c r="B29" s="1349"/>
      <c r="C29" s="31"/>
      <c r="D29" s="222">
        <f>H29</f>
        <v>0</v>
      </c>
      <c r="E29" s="222"/>
      <c r="F29" s="222"/>
      <c r="G29" s="222"/>
      <c r="H29" s="222"/>
      <c r="I29" s="222">
        <f>M29</f>
        <v>0</v>
      </c>
      <c r="J29" s="222"/>
      <c r="K29" s="222"/>
      <c r="L29" s="222"/>
      <c r="M29" s="222"/>
      <c r="N29" s="222">
        <f t="shared" ref="N29" si="7">R29</f>
        <v>0</v>
      </c>
      <c r="O29" s="222"/>
      <c r="P29" s="222"/>
      <c r="Q29" s="222"/>
      <c r="R29" s="222"/>
      <c r="S29" s="222">
        <f t="shared" ref="S29" si="8">W29</f>
        <v>0</v>
      </c>
      <c r="T29" s="232"/>
      <c r="U29" s="232"/>
      <c r="V29" s="232"/>
      <c r="W29" s="232"/>
    </row>
    <row r="30" spans="1:28" hidden="1" outlineLevel="1">
      <c r="A30" s="33" t="s">
        <v>228</v>
      </c>
      <c r="B30" s="47" t="s">
        <v>365</v>
      </c>
      <c r="C30" s="31" t="s">
        <v>82</v>
      </c>
      <c r="D30" s="222" t="e">
        <f>D23*D11*6/1000</f>
        <v>#REF!</v>
      </c>
      <c r="E30" s="222"/>
      <c r="F30" s="222"/>
      <c r="G30" s="222"/>
      <c r="H30" s="222" t="e">
        <f t="shared" ref="H30:W30" si="9">H23*H11*6/1000</f>
        <v>#REF!</v>
      </c>
      <c r="I30" s="222" t="e">
        <f t="shared" si="9"/>
        <v>#REF!</v>
      </c>
      <c r="J30" s="222">
        <f t="shared" si="9"/>
        <v>0</v>
      </c>
      <c r="K30" s="222">
        <f t="shared" si="9"/>
        <v>0</v>
      </c>
      <c r="L30" s="222">
        <f t="shared" si="9"/>
        <v>0</v>
      </c>
      <c r="M30" s="222" t="e">
        <f t="shared" si="9"/>
        <v>#REF!</v>
      </c>
      <c r="N30" s="222" t="e">
        <f t="shared" si="9"/>
        <v>#REF!</v>
      </c>
      <c r="O30" s="222">
        <f t="shared" si="9"/>
        <v>0</v>
      </c>
      <c r="P30" s="222">
        <f t="shared" si="9"/>
        <v>0</v>
      </c>
      <c r="Q30" s="222">
        <f t="shared" si="9"/>
        <v>0</v>
      </c>
      <c r="R30" s="222" t="e">
        <f t="shared" si="9"/>
        <v>#REF!</v>
      </c>
      <c r="S30" s="222" t="e">
        <f t="shared" si="9"/>
        <v>#REF!</v>
      </c>
      <c r="T30" s="222">
        <f t="shared" si="9"/>
        <v>0</v>
      </c>
      <c r="U30" s="222">
        <f t="shared" si="9"/>
        <v>0</v>
      </c>
      <c r="V30" s="222">
        <f t="shared" si="9"/>
        <v>0</v>
      </c>
      <c r="W30" s="222" t="e">
        <f t="shared" si="9"/>
        <v>#REF!</v>
      </c>
    </row>
    <row r="31" spans="1:28" hidden="1" outlineLevel="1">
      <c r="A31" s="33" t="s">
        <v>229</v>
      </c>
      <c r="B31" s="47" t="s">
        <v>366</v>
      </c>
      <c r="C31" s="31" t="s">
        <v>82</v>
      </c>
      <c r="D31" s="222" t="e">
        <f>D24*D10</f>
        <v>#REF!</v>
      </c>
      <c r="E31" s="222"/>
      <c r="F31" s="222"/>
      <c r="G31" s="222"/>
      <c r="H31" s="222" t="e">
        <f t="shared" ref="H31:W31" si="10">H24*H10</f>
        <v>#REF!</v>
      </c>
      <c r="I31" s="222" t="e">
        <f t="shared" si="10"/>
        <v>#REF!</v>
      </c>
      <c r="J31" s="222">
        <f t="shared" si="10"/>
        <v>0</v>
      </c>
      <c r="K31" s="222">
        <f t="shared" si="10"/>
        <v>0</v>
      </c>
      <c r="L31" s="222">
        <f t="shared" si="10"/>
        <v>0</v>
      </c>
      <c r="M31" s="222" t="e">
        <f t="shared" si="10"/>
        <v>#REF!</v>
      </c>
      <c r="N31" s="222" t="e">
        <f t="shared" si="10"/>
        <v>#REF!</v>
      </c>
      <c r="O31" s="222">
        <f t="shared" si="10"/>
        <v>0</v>
      </c>
      <c r="P31" s="222">
        <f t="shared" si="10"/>
        <v>0</v>
      </c>
      <c r="Q31" s="222">
        <f t="shared" si="10"/>
        <v>0</v>
      </c>
      <c r="R31" s="222" t="e">
        <f t="shared" si="10"/>
        <v>#REF!</v>
      </c>
      <c r="S31" s="222" t="e">
        <f t="shared" si="10"/>
        <v>#REF!</v>
      </c>
      <c r="T31" s="222">
        <f t="shared" si="10"/>
        <v>0</v>
      </c>
      <c r="U31" s="222">
        <f t="shared" si="10"/>
        <v>0</v>
      </c>
      <c r="V31" s="222">
        <f t="shared" si="10"/>
        <v>0</v>
      </c>
      <c r="W31" s="222" t="e">
        <f t="shared" si="10"/>
        <v>#REF!</v>
      </c>
    </row>
    <row r="32" spans="1:28" hidden="1" outlineLevel="1">
      <c r="M32" s="69"/>
    </row>
    <row r="33" spans="2:23" ht="28.15" hidden="1" customHeight="1" outlineLevel="1">
      <c r="B33" s="502" t="s">
        <v>559</v>
      </c>
      <c r="C33" s="106"/>
      <c r="D33" s="1"/>
      <c r="E33" s="1"/>
      <c r="F33" s="1"/>
      <c r="G33" s="1"/>
      <c r="H33" s="1"/>
      <c r="I33" s="1"/>
      <c r="J33" s="1"/>
      <c r="K33" s="1"/>
      <c r="L33" s="1"/>
      <c r="M33" s="1"/>
      <c r="N33" s="175"/>
    </row>
    <row r="34" spans="2:23" ht="15.75" collapsed="1">
      <c r="B34" s="1252"/>
      <c r="C34" s="1252"/>
      <c r="D34" s="340"/>
      <c r="E34" s="230"/>
      <c r="F34" s="230"/>
      <c r="G34" s="230"/>
      <c r="H34" s="177"/>
      <c r="I34" s="177"/>
      <c r="J34" s="181"/>
      <c r="K34" s="181"/>
      <c r="L34" s="181"/>
      <c r="M34" s="181"/>
      <c r="N34" s="181"/>
      <c r="O34" s="181"/>
      <c r="P34" s="181"/>
      <c r="Q34" s="181"/>
      <c r="R34" s="181"/>
      <c r="S34" s="181"/>
      <c r="T34" s="181"/>
    </row>
    <row r="35" spans="2:23" ht="18.75">
      <c r="B35" s="341"/>
      <c r="D35" s="181"/>
      <c r="E35" s="181"/>
      <c r="F35" s="181"/>
      <c r="G35" s="177"/>
      <c r="H35" s="181"/>
      <c r="I35" s="177"/>
      <c r="J35" s="181"/>
      <c r="K35" s="181"/>
      <c r="L35" s="181"/>
      <c r="M35" s="181"/>
      <c r="N35" s="181"/>
      <c r="O35" s="181"/>
      <c r="P35" s="181"/>
      <c r="Q35" s="181"/>
      <c r="R35" s="181"/>
      <c r="S35" s="341"/>
      <c r="T35" s="181"/>
    </row>
    <row r="36" spans="2:23" ht="15.75">
      <c r="C36" s="842"/>
      <c r="D36" s="842"/>
      <c r="E36" s="842"/>
      <c r="F36" s="842"/>
      <c r="G36" s="842"/>
      <c r="H36" s="842"/>
      <c r="I36" s="842"/>
      <c r="J36" s="854"/>
      <c r="K36" s="855"/>
      <c r="L36" s="855"/>
      <c r="M36" s="855"/>
      <c r="N36" s="848"/>
      <c r="O36" s="842"/>
      <c r="P36" s="842"/>
      <c r="Q36" s="842"/>
      <c r="R36" s="842"/>
      <c r="S36" s="842"/>
      <c r="T36" s="842"/>
      <c r="U36" s="842"/>
      <c r="V36" s="856" t="s">
        <v>989</v>
      </c>
      <c r="W36" s="842"/>
    </row>
    <row r="37" spans="2:23" ht="15.75">
      <c r="C37" s="842"/>
      <c r="D37" s="854"/>
      <c r="E37" s="842"/>
      <c r="F37" s="842"/>
      <c r="G37" s="842"/>
      <c r="H37" s="842"/>
      <c r="I37" s="842"/>
      <c r="J37" s="857"/>
      <c r="K37" s="857"/>
      <c r="L37" s="857"/>
      <c r="M37" s="857"/>
      <c r="N37" s="848"/>
      <c r="O37" s="842" t="s">
        <v>985</v>
      </c>
      <c r="P37" s="856">
        <v>2025</v>
      </c>
      <c r="Q37" s="842"/>
      <c r="R37" s="842"/>
      <c r="S37" s="852" t="s">
        <v>986</v>
      </c>
      <c r="T37" s="848">
        <f>'[153]15 общ'!P78*1000</f>
        <v>48729</v>
      </c>
      <c r="U37" s="848"/>
      <c r="V37" s="848">
        <f>48.7294766410424*1000</f>
        <v>48729.476641042405</v>
      </c>
      <c r="W37" s="858">
        <f t="shared" ref="W37:W40" si="11">T37/V37</f>
        <v>0.99999021862996973</v>
      </c>
    </row>
    <row r="38" spans="2:23" ht="15.75">
      <c r="C38" s="842" t="s">
        <v>783</v>
      </c>
      <c r="D38" s="859">
        <f>'[153]15 общ'!P77</f>
        <v>1.3501028440143239</v>
      </c>
      <c r="E38" s="860" t="e">
        <f>D38-D10</f>
        <v>#REF!</v>
      </c>
      <c r="F38" s="842"/>
      <c r="G38" s="842"/>
      <c r="H38" s="842"/>
      <c r="I38" s="842"/>
      <c r="J38" s="842" t="s">
        <v>784</v>
      </c>
      <c r="K38" s="861">
        <f>'[152]2023 (Критерии)'!$D$592*1000</f>
        <v>0</v>
      </c>
      <c r="L38" s="842"/>
      <c r="M38" s="842"/>
      <c r="N38" s="842" t="s">
        <v>478</v>
      </c>
      <c r="O38" s="847"/>
      <c r="P38" s="854"/>
      <c r="Q38" s="862"/>
      <c r="R38" s="842"/>
      <c r="S38" s="852" t="s">
        <v>987</v>
      </c>
      <c r="T38" s="848">
        <f>T37-T41-T39</f>
        <v>7885.9999999999964</v>
      </c>
      <c r="U38" s="848"/>
      <c r="V38" s="863">
        <f>1.35154102958291*1000</f>
        <v>1351.5410295829099</v>
      </c>
      <c r="W38" s="858">
        <f t="shared" si="11"/>
        <v>5.8348210134868363</v>
      </c>
    </row>
    <row r="39" spans="2:23" ht="15.75">
      <c r="C39" s="842" t="s">
        <v>786</v>
      </c>
      <c r="D39" s="864">
        <f>'[153]15 общ'!P76</f>
        <v>65789.161485973993</v>
      </c>
      <c r="E39" s="865" t="e">
        <f>D39-D25</f>
        <v>#REF!</v>
      </c>
      <c r="F39" s="866"/>
      <c r="G39" s="842"/>
      <c r="H39" s="842"/>
      <c r="I39" s="842"/>
      <c r="J39" s="842"/>
      <c r="K39" s="867" t="e">
        <f>H25-K38</f>
        <v>#REF!</v>
      </c>
      <c r="L39" s="842"/>
      <c r="M39" s="854"/>
      <c r="N39" s="842" t="s">
        <v>58</v>
      </c>
      <c r="O39" s="847"/>
      <c r="P39" s="854"/>
      <c r="Q39" s="862"/>
      <c r="R39" s="842"/>
      <c r="S39" s="852" t="s">
        <v>988</v>
      </c>
      <c r="T39" s="848">
        <f>'[153]15 сб'!S79*1000</f>
        <v>2578.04916890906</v>
      </c>
      <c r="U39" s="848"/>
      <c r="V39" s="868">
        <f>2.21606802454331*1000</f>
        <v>2216.06802454331</v>
      </c>
      <c r="W39" s="858">
        <f t="shared" si="11"/>
        <v>1.1633438776954275</v>
      </c>
    </row>
    <row r="40" spans="2:23" ht="15.75">
      <c r="C40" s="842" t="s">
        <v>788</v>
      </c>
      <c r="D40" s="854">
        <f>'[153]15 общ'!P78</f>
        <v>48.728999999999999</v>
      </c>
      <c r="E40" s="860" t="e">
        <f>D40-D22/1000</f>
        <v>#REF!</v>
      </c>
      <c r="F40" s="842"/>
      <c r="G40" s="842"/>
      <c r="H40" s="842"/>
      <c r="I40" s="842"/>
      <c r="J40" s="842"/>
      <c r="K40" s="842"/>
      <c r="L40" s="842"/>
      <c r="M40" s="842"/>
      <c r="N40" s="842" t="s">
        <v>538</v>
      </c>
      <c r="O40" s="847"/>
      <c r="P40" s="854"/>
      <c r="Q40" s="862"/>
      <c r="R40" s="842"/>
      <c r="S40" s="852" t="s">
        <v>789</v>
      </c>
      <c r="T40" s="848">
        <f>T39+T38</f>
        <v>10464.049168909056</v>
      </c>
      <c r="U40" s="848"/>
      <c r="V40" s="848">
        <f>V38+V39</f>
        <v>3567.6090541262201</v>
      </c>
      <c r="W40" s="858">
        <f t="shared" si="11"/>
        <v>2.9330705831701378</v>
      </c>
    </row>
    <row r="41" spans="2:23" ht="15.75">
      <c r="C41" s="842"/>
      <c r="D41" s="842"/>
      <c r="E41" s="842"/>
      <c r="F41" s="1338" t="s">
        <v>790</v>
      </c>
      <c r="G41" s="1338"/>
      <c r="H41" s="1338"/>
      <c r="I41" s="1338"/>
      <c r="J41" s="1338"/>
      <c r="K41" s="842"/>
      <c r="L41" s="842"/>
      <c r="M41" s="842"/>
      <c r="N41" s="848" t="s">
        <v>60</v>
      </c>
      <c r="O41" s="847">
        <f>'[154]2022 (2 пол) РСТ (!)'!$C$592</f>
        <v>47.2436515822261</v>
      </c>
      <c r="P41" s="869" t="e">
        <f>I22/1000</f>
        <v>#REF!</v>
      </c>
      <c r="Q41" s="862" t="e">
        <f>P41/O41</f>
        <v>#REF!</v>
      </c>
      <c r="R41" s="842"/>
      <c r="S41" s="870" t="s">
        <v>791</v>
      </c>
      <c r="T41" s="871">
        <f>'[153]15пр'!P78*1000</f>
        <v>38264.950831090944</v>
      </c>
      <c r="U41" s="848"/>
      <c r="V41" s="848">
        <f>47.2436515848699*1000</f>
        <v>47243.651584869898</v>
      </c>
      <c r="W41" s="858">
        <f>T41/V41</f>
        <v>0.80994905235787396</v>
      </c>
    </row>
    <row r="42" spans="2:23" ht="15.75">
      <c r="C42" s="842"/>
      <c r="D42" s="854"/>
      <c r="E42" s="842"/>
      <c r="F42" s="1206">
        <f>0.67*1.089</f>
        <v>0.72963</v>
      </c>
      <c r="G42" s="1206">
        <f>2.14*1.089</f>
        <v>2.33046</v>
      </c>
      <c r="H42" s="1206">
        <f>2.75*1.089</f>
        <v>2.9947499999999998</v>
      </c>
      <c r="I42" s="1206">
        <f>2.08*1.089</f>
        <v>2.26512</v>
      </c>
      <c r="J42" s="873" t="s">
        <v>792</v>
      </c>
      <c r="K42" s="842"/>
      <c r="L42" s="842"/>
      <c r="M42" s="842"/>
      <c r="N42" s="842"/>
      <c r="O42" s="874"/>
      <c r="P42" s="842"/>
      <c r="Q42" s="842"/>
      <c r="R42" s="842"/>
      <c r="S42" s="842"/>
      <c r="T42" s="842"/>
      <c r="U42" s="842"/>
      <c r="V42" s="842"/>
      <c r="W42" s="842"/>
    </row>
    <row r="43" spans="2:23" ht="15.75">
      <c r="C43" s="842"/>
      <c r="D43" s="842"/>
      <c r="E43" s="848"/>
      <c r="F43" s="1207">
        <f>0.74*1.09</f>
        <v>0.80660000000000009</v>
      </c>
      <c r="G43" s="1207">
        <f>16.72*1.09</f>
        <v>18.224799999999998</v>
      </c>
      <c r="H43" s="1207">
        <f>11.57*1.09</f>
        <v>12.611300000000002</v>
      </c>
      <c r="I43" s="1207">
        <f>21.83*1.09</f>
        <v>23.794699999999999</v>
      </c>
      <c r="J43" s="873" t="s">
        <v>793</v>
      </c>
      <c r="K43" s="842"/>
      <c r="L43" s="842"/>
      <c r="M43" s="842"/>
      <c r="N43" s="842"/>
      <c r="O43" s="842"/>
      <c r="P43" s="842"/>
      <c r="Q43" s="842"/>
      <c r="R43" s="842"/>
      <c r="S43" s="842"/>
      <c r="T43" s="876">
        <v>0</v>
      </c>
      <c r="U43" s="842"/>
      <c r="V43" s="842"/>
      <c r="W43" s="842"/>
    </row>
    <row r="44" spans="2:23" ht="15.75">
      <c r="C44" s="842"/>
      <c r="D44" s="842"/>
      <c r="E44" s="877" t="s">
        <v>478</v>
      </c>
      <c r="F44" s="877" t="s">
        <v>57</v>
      </c>
      <c r="G44" s="877" t="s">
        <v>58</v>
      </c>
      <c r="H44" s="877" t="s">
        <v>538</v>
      </c>
      <c r="I44" s="878" t="s">
        <v>60</v>
      </c>
      <c r="J44" s="842"/>
      <c r="K44" s="842"/>
      <c r="L44" s="879"/>
      <c r="M44" s="879"/>
      <c r="N44" s="879"/>
      <c r="O44" s="850"/>
      <c r="P44" s="842"/>
      <c r="Q44" s="842"/>
      <c r="R44" s="842"/>
      <c r="S44" s="842"/>
      <c r="T44" s="842"/>
      <c r="U44" s="842"/>
      <c r="V44" s="842"/>
      <c r="W44" s="842"/>
    </row>
    <row r="45" spans="2:23" ht="15.75">
      <c r="C45" s="842"/>
      <c r="D45" s="880" t="s">
        <v>794</v>
      </c>
      <c r="E45" s="881">
        <f>'[153]15пр'!P78*1000</f>
        <v>38264.950831090944</v>
      </c>
      <c r="F45" s="882"/>
      <c r="G45" s="881"/>
      <c r="H45" s="881"/>
      <c r="I45" s="881" t="e">
        <f>I47-I48-E45</f>
        <v>#REF!</v>
      </c>
      <c r="J45" s="842"/>
      <c r="K45" s="842"/>
      <c r="L45" s="842"/>
      <c r="M45" s="842"/>
      <c r="N45" s="842"/>
      <c r="O45" s="842"/>
      <c r="P45" s="842"/>
      <c r="Q45" s="842"/>
      <c r="R45" s="842"/>
      <c r="S45" s="842"/>
      <c r="T45" s="857"/>
      <c r="U45" s="842"/>
      <c r="V45" s="842"/>
      <c r="W45" s="842"/>
    </row>
    <row r="46" spans="2:23" ht="15.75">
      <c r="C46" s="842"/>
      <c r="D46" s="842"/>
      <c r="E46" s="842"/>
      <c r="F46" s="842"/>
      <c r="G46" s="842"/>
      <c r="H46" s="842"/>
      <c r="I46" s="852"/>
      <c r="J46" s="854"/>
      <c r="K46" s="855"/>
      <c r="L46" s="855"/>
      <c r="M46" s="855"/>
      <c r="N46" s="855"/>
      <c r="O46" s="848"/>
      <c r="P46" s="842"/>
      <c r="Q46" s="854"/>
      <c r="R46" s="854"/>
      <c r="S46" s="842"/>
      <c r="T46" s="842"/>
      <c r="U46" s="842"/>
      <c r="V46" s="854"/>
      <c r="W46" s="854"/>
    </row>
    <row r="47" spans="2:23" ht="15.75">
      <c r="C47" s="842"/>
      <c r="D47" s="842" t="s">
        <v>795</v>
      </c>
      <c r="E47" s="848"/>
      <c r="F47" s="842"/>
      <c r="G47" s="857"/>
      <c r="H47" s="857"/>
      <c r="I47" s="883" t="e">
        <f>I22</f>
        <v>#REF!</v>
      </c>
      <c r="J47" s="842"/>
      <c r="K47" s="842"/>
      <c r="L47" s="842"/>
      <c r="M47" s="842"/>
      <c r="N47" s="842"/>
      <c r="O47" s="848"/>
      <c r="P47" s="842"/>
      <c r="Q47" s="854"/>
      <c r="R47" s="854"/>
      <c r="S47" s="842"/>
      <c r="T47" s="842"/>
      <c r="U47" s="842"/>
      <c r="V47" s="842"/>
      <c r="W47" s="842"/>
    </row>
    <row r="48" spans="2:23" ht="15.75">
      <c r="C48" s="842"/>
      <c r="D48" s="842" t="s">
        <v>796</v>
      </c>
      <c r="E48" s="857"/>
      <c r="F48" s="842"/>
      <c r="G48" s="857"/>
      <c r="H48" s="857"/>
      <c r="I48" s="857">
        <f>T39</f>
        <v>2578.04916890906</v>
      </c>
      <c r="J48" s="842"/>
      <c r="K48" s="855"/>
      <c r="L48" s="855"/>
      <c r="M48" s="855"/>
      <c r="N48" s="855"/>
      <c r="O48" s="848"/>
      <c r="P48" s="842"/>
      <c r="Q48" s="848"/>
      <c r="R48" s="848"/>
      <c r="S48" s="842"/>
      <c r="T48" s="842"/>
      <c r="U48" s="842"/>
      <c r="V48" s="842"/>
      <c r="W48" s="842"/>
    </row>
  </sheetData>
  <mergeCells count="12">
    <mergeCell ref="A3:R3"/>
    <mergeCell ref="A4:R4"/>
    <mergeCell ref="A6:A8"/>
    <mergeCell ref="B6:B8"/>
    <mergeCell ref="C6:C8"/>
    <mergeCell ref="D6:H7"/>
    <mergeCell ref="I6:R6"/>
    <mergeCell ref="F41:J41"/>
    <mergeCell ref="B34:C34"/>
    <mergeCell ref="S6:W7"/>
    <mergeCell ref="I7:M7"/>
    <mergeCell ref="A29:B29"/>
  </mergeCells>
  <pageMargins left="0.70866141732283472" right="0.70866141732283472" top="0.74803149606299213" bottom="0.74803149606299213" header="0.31496062992125984" footer="0.31496062992125984"/>
  <pageSetup paperSize="9" scale="38" orientation="landscape" r:id="rId1"/>
  <colBreaks count="1" manualBreakCount="1">
    <brk id="23" max="37" man="1"/>
  </colBreaks>
</worksheet>
</file>

<file path=xl/worksheets/sheet11.xml><?xml version="1.0" encoding="utf-8"?>
<worksheet xmlns="http://schemas.openxmlformats.org/spreadsheetml/2006/main" xmlns:r="http://schemas.openxmlformats.org/officeDocument/2006/relationships">
  <sheetPr>
    <tabColor rgb="FFFF0000"/>
  </sheetPr>
  <dimension ref="A1:AB51"/>
  <sheetViews>
    <sheetView view="pageBreakPreview" zoomScale="80" zoomScaleSheetLayoutView="80" workbookViewId="0">
      <selection activeCell="G58" sqref="G58"/>
    </sheetView>
  </sheetViews>
  <sheetFormatPr defaultColWidth="9.140625" defaultRowHeight="15" outlineLevelRow="1"/>
  <cols>
    <col min="1" max="1" width="5.28515625" style="27" customWidth="1"/>
    <col min="2" max="2" width="36.28515625" style="27" customWidth="1"/>
    <col min="3" max="3" width="14" style="27" customWidth="1"/>
    <col min="4" max="4" width="13.7109375" style="27" bestFit="1" customWidth="1"/>
    <col min="5" max="5" width="11" style="27" bestFit="1" customWidth="1"/>
    <col min="6" max="7" width="10" style="27" customWidth="1"/>
    <col min="8" max="8" width="16.5703125" style="27" customWidth="1"/>
    <col min="9" max="9" width="13.7109375" style="27" bestFit="1" customWidth="1"/>
    <col min="10" max="10" width="12.5703125" style="27" customWidth="1"/>
    <col min="11" max="11" width="11" style="27" customWidth="1"/>
    <col min="12" max="12" width="9.140625" style="27" bestFit="1" customWidth="1"/>
    <col min="13" max="13" width="17.5703125" style="27" customWidth="1"/>
    <col min="14" max="14" width="13.7109375" style="27" bestFit="1" customWidth="1"/>
    <col min="15" max="15" width="11" style="27" customWidth="1"/>
    <col min="16" max="16" width="7.5703125" style="27" bestFit="1" customWidth="1"/>
    <col min="17" max="17" width="10.42578125" style="27" customWidth="1"/>
    <col min="18" max="19" width="13.7109375" style="27" bestFit="1" customWidth="1"/>
    <col min="20" max="20" width="11" style="27" bestFit="1" customWidth="1"/>
    <col min="21" max="21" width="7.5703125" style="27" bestFit="1" customWidth="1"/>
    <col min="22" max="22" width="11" style="27" bestFit="1" customWidth="1"/>
    <col min="23" max="23" width="15.42578125" style="27" bestFit="1" customWidth="1"/>
    <col min="24" max="24" width="14.85546875" style="27" bestFit="1" customWidth="1"/>
    <col min="25" max="25" width="14.28515625" style="27" bestFit="1" customWidth="1"/>
    <col min="26" max="26" width="11.28515625" style="27" bestFit="1" customWidth="1"/>
    <col min="27" max="27" width="14.5703125" style="27" customWidth="1"/>
    <col min="28" max="28" width="12.5703125" style="27" customWidth="1"/>
    <col min="29" max="29" width="11" style="27" customWidth="1"/>
    <col min="30" max="30" width="9.140625" style="27"/>
    <col min="31" max="31" width="11.42578125" style="27" customWidth="1"/>
    <col min="32" max="42" width="9.140625" style="27"/>
    <col min="43" max="43" width="12.7109375" style="27" customWidth="1"/>
    <col min="44" max="16384" width="9.140625" style="27"/>
  </cols>
  <sheetData>
    <row r="1" spans="1:27">
      <c r="W1" s="28" t="s">
        <v>342</v>
      </c>
    </row>
    <row r="2" spans="1:27" ht="7.5" customHeight="1"/>
    <row r="3" spans="1:27" ht="22.15" customHeight="1">
      <c r="A3" s="1257" t="s">
        <v>343</v>
      </c>
      <c r="B3" s="1257"/>
      <c r="C3" s="1257"/>
      <c r="D3" s="1257"/>
      <c r="E3" s="1257"/>
      <c r="F3" s="1257"/>
      <c r="G3" s="1257"/>
      <c r="H3" s="1257"/>
      <c r="I3" s="1257"/>
      <c r="J3" s="1257"/>
      <c r="K3" s="1257"/>
      <c r="L3" s="1257"/>
      <c r="M3" s="1257"/>
      <c r="N3" s="1257"/>
      <c r="O3" s="1257"/>
      <c r="P3" s="1257"/>
      <c r="Q3" s="1257"/>
      <c r="R3" s="1257"/>
    </row>
    <row r="4" spans="1:27" ht="16.5">
      <c r="A4" s="1257" t="s">
        <v>776</v>
      </c>
      <c r="B4" s="1257"/>
      <c r="C4" s="1257"/>
      <c r="D4" s="1257"/>
      <c r="E4" s="1257"/>
      <c r="F4" s="1257"/>
      <c r="G4" s="1257"/>
      <c r="H4" s="1257"/>
      <c r="I4" s="1257"/>
      <c r="J4" s="1257"/>
      <c r="K4" s="1257"/>
      <c r="L4" s="1257"/>
      <c r="M4" s="1257"/>
      <c r="N4" s="1257"/>
      <c r="O4" s="1257"/>
      <c r="P4" s="1257"/>
      <c r="Q4" s="1257"/>
      <c r="R4" s="1257"/>
    </row>
    <row r="5" spans="1:27">
      <c r="A5" s="27" t="s">
        <v>561</v>
      </c>
    </row>
    <row r="6" spans="1:27" ht="15" customHeight="1">
      <c r="A6" s="1322" t="s">
        <v>15</v>
      </c>
      <c r="B6" s="1351"/>
      <c r="C6" s="1354" t="s">
        <v>56</v>
      </c>
      <c r="D6" s="1339" t="s">
        <v>398</v>
      </c>
      <c r="E6" s="1340"/>
      <c r="F6" s="1340"/>
      <c r="G6" s="1340"/>
      <c r="H6" s="1341"/>
      <c r="I6" s="1325" t="s">
        <v>345</v>
      </c>
      <c r="J6" s="1326"/>
      <c r="K6" s="1326"/>
      <c r="L6" s="1326"/>
      <c r="M6" s="1326"/>
      <c r="N6" s="1360"/>
      <c r="O6" s="1360"/>
      <c r="P6" s="1360"/>
      <c r="Q6" s="1360"/>
      <c r="R6" s="1361"/>
      <c r="S6" s="1339" t="s">
        <v>777</v>
      </c>
      <c r="T6" s="1340"/>
      <c r="U6" s="1340"/>
      <c r="V6" s="1340"/>
      <c r="W6" s="1341"/>
    </row>
    <row r="7" spans="1:27">
      <c r="A7" s="1350"/>
      <c r="B7" s="1352"/>
      <c r="C7" s="1355"/>
      <c r="D7" s="1357"/>
      <c r="E7" s="1358"/>
      <c r="F7" s="1358"/>
      <c r="G7" s="1358"/>
      <c r="H7" s="1359"/>
      <c r="I7" s="1345" t="s">
        <v>399</v>
      </c>
      <c r="J7" s="1346"/>
      <c r="K7" s="1346"/>
      <c r="L7" s="1346"/>
      <c r="M7" s="1347"/>
      <c r="N7" s="611" t="s">
        <v>77</v>
      </c>
      <c r="O7" s="612"/>
      <c r="P7" s="612"/>
      <c r="Q7" s="612"/>
      <c r="R7" s="613"/>
      <c r="S7" s="1342"/>
      <c r="T7" s="1343"/>
      <c r="U7" s="1343"/>
      <c r="V7" s="1343"/>
      <c r="W7" s="1344"/>
    </row>
    <row r="8" spans="1:27">
      <c r="A8" s="1323"/>
      <c r="B8" s="1353"/>
      <c r="C8" s="1356"/>
      <c r="D8" s="31" t="s">
        <v>61</v>
      </c>
      <c r="E8" s="31" t="s">
        <v>57</v>
      </c>
      <c r="F8" s="31" t="s">
        <v>58</v>
      </c>
      <c r="G8" s="31" t="s">
        <v>59</v>
      </c>
      <c r="H8" s="31" t="s">
        <v>60</v>
      </c>
      <c r="I8" s="31" t="s">
        <v>61</v>
      </c>
      <c r="J8" s="31" t="s">
        <v>57</v>
      </c>
      <c r="K8" s="31" t="s">
        <v>58</v>
      </c>
      <c r="L8" s="31" t="s">
        <v>59</v>
      </c>
      <c r="M8" s="31" t="s">
        <v>60</v>
      </c>
      <c r="N8" s="31" t="s">
        <v>61</v>
      </c>
      <c r="O8" s="31" t="s">
        <v>57</v>
      </c>
      <c r="P8" s="31" t="s">
        <v>58</v>
      </c>
      <c r="Q8" s="31" t="s">
        <v>59</v>
      </c>
      <c r="R8" s="31" t="s">
        <v>60</v>
      </c>
      <c r="S8" s="31" t="s">
        <v>61</v>
      </c>
      <c r="T8" s="31" t="s">
        <v>57</v>
      </c>
      <c r="U8" s="31" t="s">
        <v>58</v>
      </c>
      <c r="V8" s="31" t="s">
        <v>59</v>
      </c>
      <c r="W8" s="31" t="s">
        <v>60</v>
      </c>
      <c r="AA8" s="69"/>
    </row>
    <row r="9" spans="1:27">
      <c r="A9" s="31">
        <v>1</v>
      </c>
      <c r="B9" s="30"/>
      <c r="C9" s="31">
        <v>3</v>
      </c>
      <c r="D9" s="31">
        <v>4</v>
      </c>
      <c r="E9" s="31">
        <v>5</v>
      </c>
      <c r="F9" s="31">
        <v>6</v>
      </c>
      <c r="G9" s="31">
        <v>7</v>
      </c>
      <c r="H9" s="31">
        <v>8</v>
      </c>
      <c r="I9" s="31">
        <v>9</v>
      </c>
      <c r="J9" s="31">
        <v>10</v>
      </c>
      <c r="K9" s="31">
        <v>11</v>
      </c>
      <c r="L9" s="31">
        <v>12</v>
      </c>
      <c r="M9" s="31">
        <v>13</v>
      </c>
      <c r="N9" s="31">
        <v>14</v>
      </c>
      <c r="O9" s="31">
        <v>15</v>
      </c>
      <c r="P9" s="31">
        <v>16</v>
      </c>
      <c r="Q9" s="31">
        <v>17</v>
      </c>
      <c r="R9" s="31">
        <v>18</v>
      </c>
      <c r="S9" s="31">
        <v>9</v>
      </c>
      <c r="T9" s="31">
        <v>10</v>
      </c>
      <c r="U9" s="31">
        <v>11</v>
      </c>
      <c r="V9" s="31">
        <v>12</v>
      </c>
      <c r="W9" s="31">
        <v>13</v>
      </c>
      <c r="AA9" s="69"/>
    </row>
    <row r="10" spans="1:27" ht="36" customHeight="1">
      <c r="A10" s="299" t="s">
        <v>210</v>
      </c>
      <c r="B10" s="300" t="s">
        <v>346</v>
      </c>
      <c r="C10" s="301" t="s">
        <v>62</v>
      </c>
      <c r="D10" s="302">
        <f>H10</f>
        <v>1.3501028440143241</v>
      </c>
      <c r="E10" s="303"/>
      <c r="F10" s="303"/>
      <c r="G10" s="303"/>
      <c r="H10" s="302">
        <f>M10+R10+W10</f>
        <v>1.3501028440143241</v>
      </c>
      <c r="I10" s="302">
        <f>M10</f>
        <v>0.88380284401432396</v>
      </c>
      <c r="J10" s="303"/>
      <c r="K10" s="303"/>
      <c r="L10" s="303"/>
      <c r="M10" s="302">
        <f>'[153]6'!I96</f>
        <v>0.88380284401432396</v>
      </c>
      <c r="N10" s="302">
        <f>'[153]6'!I86</f>
        <v>0.38429999999999997</v>
      </c>
      <c r="O10" s="303"/>
      <c r="P10" s="303"/>
      <c r="Q10" s="303"/>
      <c r="R10" s="302">
        <f>N10</f>
        <v>0.38429999999999997</v>
      </c>
      <c r="S10" s="302">
        <f>W10</f>
        <v>8.2000000000000003E-2</v>
      </c>
      <c r="T10" s="303"/>
      <c r="U10" s="303"/>
      <c r="V10" s="303"/>
      <c r="W10" s="302">
        <f>'[153]6'!I94</f>
        <v>8.2000000000000003E-2</v>
      </c>
      <c r="X10" s="149"/>
      <c r="Y10" s="272"/>
      <c r="AA10" s="841"/>
    </row>
    <row r="11" spans="1:27" ht="36" hidden="1" customHeight="1" outlineLevel="1">
      <c r="A11" s="304" t="s">
        <v>34</v>
      </c>
      <c r="B11" s="305" t="s">
        <v>347</v>
      </c>
      <c r="C11" s="306" t="s">
        <v>348</v>
      </c>
      <c r="D11" s="429">
        <f>'[153]6'!J69</f>
        <v>0.53912465078047278</v>
      </c>
      <c r="E11" s="308"/>
      <c r="F11" s="308"/>
      <c r="G11" s="308"/>
      <c r="H11" s="307">
        <f>D11</f>
        <v>0.53912465078047278</v>
      </c>
      <c r="I11" s="307">
        <f>M11</f>
        <v>0.16199648339166947</v>
      </c>
      <c r="J11" s="308"/>
      <c r="K11" s="308"/>
      <c r="L11" s="308"/>
      <c r="M11" s="307">
        <f>'[153]6'!J109</f>
        <v>0.16199648339166947</v>
      </c>
      <c r="N11" s="307">
        <f>R11</f>
        <v>6.0684204912864602E-2</v>
      </c>
      <c r="O11" s="308"/>
      <c r="P11" s="308"/>
      <c r="Q11" s="308"/>
      <c r="R11" s="429">
        <f>'[153]6'!J99</f>
        <v>6.0684204912864602E-2</v>
      </c>
      <c r="S11" s="307">
        <f>W11</f>
        <v>1.442957755478878E-2</v>
      </c>
      <c r="T11" s="308"/>
      <c r="U11" s="308"/>
      <c r="V11" s="308"/>
      <c r="W11" s="307">
        <f>'[153]6'!J107</f>
        <v>1.442957755478878E-2</v>
      </c>
      <c r="X11" s="149"/>
      <c r="Y11" s="272"/>
    </row>
    <row r="12" spans="1:27" ht="36" hidden="1" customHeight="1" outlineLevel="1">
      <c r="A12" s="309"/>
      <c r="B12" s="310" t="s">
        <v>395</v>
      </c>
      <c r="C12" s="605" t="s">
        <v>396</v>
      </c>
      <c r="D12" s="412">
        <f>D10/D11*1000</f>
        <v>2504.2498836954037</v>
      </c>
      <c r="E12" s="412"/>
      <c r="F12" s="412"/>
      <c r="G12" s="412"/>
      <c r="H12" s="412">
        <f>H10/H11*1000</f>
        <v>2504.2498836954037</v>
      </c>
      <c r="I12" s="412">
        <f t="shared" ref="I12:M12" si="0">I10/I11*1000</f>
        <v>5455.6915403990351</v>
      </c>
      <c r="J12" s="412" t="e">
        <f t="shared" si="0"/>
        <v>#DIV/0!</v>
      </c>
      <c r="K12" s="412" t="e">
        <f t="shared" si="0"/>
        <v>#DIV/0!</v>
      </c>
      <c r="L12" s="412" t="e">
        <f t="shared" si="0"/>
        <v>#DIV/0!</v>
      </c>
      <c r="M12" s="412">
        <f t="shared" si="0"/>
        <v>5455.6915403990351</v>
      </c>
      <c r="N12" s="412">
        <f>N10/N11*1000</f>
        <v>6332.7846274299827</v>
      </c>
      <c r="O12" s="412"/>
      <c r="P12" s="412"/>
      <c r="Q12" s="412"/>
      <c r="R12" s="412">
        <f>R10/R11*1000</f>
        <v>6332.7846274299827</v>
      </c>
      <c r="S12" s="412">
        <f>S10/S11*1000</f>
        <v>5682.7720484988458</v>
      </c>
      <c r="T12" s="412"/>
      <c r="U12" s="412"/>
      <c r="V12" s="412"/>
      <c r="W12" s="412">
        <f>W10/W11*1000</f>
        <v>5682.7720484988458</v>
      </c>
    </row>
    <row r="13" spans="1:27" ht="62.25" customHeight="1" collapsed="1">
      <c r="A13" s="312" t="s">
        <v>36</v>
      </c>
      <c r="B13" s="313" t="s">
        <v>349</v>
      </c>
      <c r="C13" s="314" t="s">
        <v>313</v>
      </c>
      <c r="D13" s="315">
        <f>'22'!L38</f>
        <v>38264.950831090944</v>
      </c>
      <c r="E13" s="316"/>
      <c r="F13" s="316"/>
      <c r="G13" s="316"/>
      <c r="H13" s="315">
        <f t="shared" ref="H13:H19" si="1">D13</f>
        <v>38264.950831090944</v>
      </c>
      <c r="I13" s="315">
        <f>M13</f>
        <v>38264.950831090944</v>
      </c>
      <c r="J13" s="316"/>
      <c r="K13" s="316"/>
      <c r="L13" s="316"/>
      <c r="M13" s="315">
        <f>D13</f>
        <v>38264.950831090944</v>
      </c>
      <c r="N13" s="315">
        <f>R13</f>
        <v>38264.950831090944</v>
      </c>
      <c r="O13" s="316"/>
      <c r="P13" s="316"/>
      <c r="Q13" s="316"/>
      <c r="R13" s="315">
        <f>D13</f>
        <v>38264.950831090944</v>
      </c>
      <c r="S13" s="315">
        <f>W13</f>
        <v>38264.950831090944</v>
      </c>
      <c r="T13" s="316"/>
      <c r="U13" s="316"/>
      <c r="V13" s="316"/>
      <c r="W13" s="315">
        <f>D13</f>
        <v>38264.950831090944</v>
      </c>
      <c r="X13" s="419"/>
      <c r="Y13" s="420"/>
      <c r="Z13" s="420"/>
      <c r="AA13" s="69"/>
    </row>
    <row r="14" spans="1:27" ht="20.45" hidden="1" customHeight="1" outlineLevel="1">
      <c r="A14" s="317" t="s">
        <v>79</v>
      </c>
      <c r="B14" s="318" t="s">
        <v>307</v>
      </c>
      <c r="C14" s="319" t="s">
        <v>350</v>
      </c>
      <c r="D14" s="413">
        <f>'22'!L39</f>
        <v>3698790.6788662751</v>
      </c>
      <c r="E14" s="413"/>
      <c r="F14" s="413"/>
      <c r="G14" s="413"/>
      <c r="H14" s="413">
        <f t="shared" si="1"/>
        <v>3698790.6788662751</v>
      </c>
      <c r="I14" s="413">
        <f>M14</f>
        <v>3698790.6788662751</v>
      </c>
      <c r="J14" s="413"/>
      <c r="K14" s="413"/>
      <c r="L14" s="413"/>
      <c r="M14" s="413">
        <f>D14</f>
        <v>3698790.6788662751</v>
      </c>
      <c r="N14" s="413">
        <f>R14</f>
        <v>3698790.6788662751</v>
      </c>
      <c r="O14" s="413"/>
      <c r="P14" s="413"/>
      <c r="Q14" s="413"/>
      <c r="R14" s="413">
        <f>D14</f>
        <v>3698790.6788662751</v>
      </c>
      <c r="S14" s="413">
        <f>W14</f>
        <v>3698790.6788662751</v>
      </c>
      <c r="T14" s="413"/>
      <c r="U14" s="413"/>
      <c r="V14" s="413"/>
      <c r="W14" s="413">
        <f>D14</f>
        <v>3698790.6788662751</v>
      </c>
      <c r="X14" s="420"/>
      <c r="Y14" s="420"/>
      <c r="Z14" s="420"/>
      <c r="AA14" s="103"/>
    </row>
    <row r="15" spans="1:27" ht="17.45" hidden="1" customHeight="1" outlineLevel="1">
      <c r="A15" s="317" t="s">
        <v>81</v>
      </c>
      <c r="B15" s="318" t="s">
        <v>308</v>
      </c>
      <c r="C15" s="319" t="s">
        <v>313</v>
      </c>
      <c r="D15" s="413">
        <f>'22'!L40</f>
        <v>21227.86698093453</v>
      </c>
      <c r="E15" s="413"/>
      <c r="F15" s="413"/>
      <c r="G15" s="413"/>
      <c r="H15" s="413">
        <f t="shared" si="1"/>
        <v>21227.86698093453</v>
      </c>
      <c r="I15" s="413">
        <f>M15</f>
        <v>21227.86698093453</v>
      </c>
      <c r="J15" s="413"/>
      <c r="K15" s="413"/>
      <c r="L15" s="413"/>
      <c r="M15" s="413">
        <f>H15</f>
        <v>21227.86698093453</v>
      </c>
      <c r="N15" s="413">
        <f>R15</f>
        <v>21227.86698093453</v>
      </c>
      <c r="O15" s="413"/>
      <c r="P15" s="413"/>
      <c r="Q15" s="413"/>
      <c r="R15" s="413">
        <f>H15</f>
        <v>21227.86698093453</v>
      </c>
      <c r="S15" s="413">
        <f>W15</f>
        <v>21227.86698093453</v>
      </c>
      <c r="T15" s="414"/>
      <c r="U15" s="414"/>
      <c r="V15" s="414"/>
      <c r="W15" s="414">
        <f>H15</f>
        <v>21227.86698093453</v>
      </c>
      <c r="X15" s="420"/>
      <c r="Y15" s="420"/>
      <c r="Z15" s="420"/>
    </row>
    <row r="16" spans="1:27" ht="42" customHeight="1" collapsed="1">
      <c r="A16" s="320" t="s">
        <v>38</v>
      </c>
      <c r="B16" s="321" t="s">
        <v>351</v>
      </c>
      <c r="C16" s="322" t="s">
        <v>313</v>
      </c>
      <c r="D16" s="368">
        <f>T40</f>
        <v>10464.049168909056</v>
      </c>
      <c r="E16" s="368"/>
      <c r="F16" s="368"/>
      <c r="G16" s="368"/>
      <c r="H16" s="368">
        <f>D16</f>
        <v>10464.049168909056</v>
      </c>
      <c r="I16" s="368">
        <f>H16</f>
        <v>10464.049168909056</v>
      </c>
      <c r="J16" s="368"/>
      <c r="K16" s="368"/>
      <c r="L16" s="368"/>
      <c r="M16" s="368">
        <f>I16</f>
        <v>10464.049168909056</v>
      </c>
      <c r="N16" s="368">
        <f>M16</f>
        <v>10464.049168909056</v>
      </c>
      <c r="O16" s="368"/>
      <c r="P16" s="368"/>
      <c r="Q16" s="368"/>
      <c r="R16" s="368">
        <f>N16</f>
        <v>10464.049168909056</v>
      </c>
      <c r="S16" s="368">
        <f>R16</f>
        <v>10464.049168909056</v>
      </c>
      <c r="T16" s="368"/>
      <c r="U16" s="368"/>
      <c r="V16" s="368"/>
      <c r="W16" s="368">
        <f>S16</f>
        <v>10464.049168909056</v>
      </c>
      <c r="X16" s="420"/>
      <c r="Y16" s="420"/>
      <c r="Z16" s="420"/>
    </row>
    <row r="17" spans="1:28" ht="30" hidden="1" customHeight="1" outlineLevel="1">
      <c r="A17" s="323" t="s">
        <v>68</v>
      </c>
      <c r="B17" s="324" t="s">
        <v>352</v>
      </c>
      <c r="C17" s="325" t="s">
        <v>313</v>
      </c>
      <c r="D17" s="326">
        <f>(D18+D21)/D12*6+D19</f>
        <v>5952.0757355801279</v>
      </c>
      <c r="E17" s="326"/>
      <c r="F17" s="326"/>
      <c r="G17" s="326"/>
      <c r="H17" s="326">
        <f t="shared" si="1"/>
        <v>5952.0757355801279</v>
      </c>
      <c r="I17" s="326">
        <f>H17</f>
        <v>5952.0757355801279</v>
      </c>
      <c r="J17" s="326"/>
      <c r="K17" s="326"/>
      <c r="L17" s="326"/>
      <c r="M17" s="326">
        <f>I17</f>
        <v>5952.0757355801279</v>
      </c>
      <c r="N17" s="326">
        <f>M17</f>
        <v>5952.0757355801279</v>
      </c>
      <c r="O17" s="326"/>
      <c r="P17" s="326"/>
      <c r="Q17" s="326"/>
      <c r="R17" s="326">
        <f>N17</f>
        <v>5952.0757355801279</v>
      </c>
      <c r="S17" s="326">
        <f>R17</f>
        <v>5952.0757355801279</v>
      </c>
      <c r="T17" s="326"/>
      <c r="U17" s="326"/>
      <c r="V17" s="326"/>
      <c r="W17" s="326">
        <f>S17</f>
        <v>5952.0757355801279</v>
      </c>
      <c r="X17" s="421"/>
      <c r="Y17" s="422"/>
      <c r="Z17" s="423"/>
    </row>
    <row r="18" spans="1:28" ht="21" hidden="1" customHeight="1" outlineLevel="1">
      <c r="A18" s="328" t="s">
        <v>353</v>
      </c>
      <c r="B18" s="324" t="s">
        <v>354</v>
      </c>
      <c r="C18" s="329" t="s">
        <v>350</v>
      </c>
      <c r="D18" s="326">
        <f>'[153]1.24'!N25</f>
        <v>84.922805231503915</v>
      </c>
      <c r="E18" s="326"/>
      <c r="F18" s="326"/>
      <c r="G18" s="326"/>
      <c r="H18" s="326">
        <f t="shared" si="1"/>
        <v>84.922805231503915</v>
      </c>
      <c r="I18" s="326">
        <f>H18</f>
        <v>84.922805231503915</v>
      </c>
      <c r="J18" s="326"/>
      <c r="K18" s="326"/>
      <c r="L18" s="326"/>
      <c r="M18" s="326">
        <f>I18</f>
        <v>84.922805231503915</v>
      </c>
      <c r="N18" s="326">
        <f>M18</f>
        <v>84.922805231503915</v>
      </c>
      <c r="O18" s="326"/>
      <c r="P18" s="326"/>
      <c r="Q18" s="326"/>
      <c r="R18" s="326">
        <f>N18</f>
        <v>84.922805231503915</v>
      </c>
      <c r="S18" s="326">
        <f>R18</f>
        <v>84.922805231503915</v>
      </c>
      <c r="T18" s="326"/>
      <c r="U18" s="326"/>
      <c r="V18" s="326"/>
      <c r="W18" s="326">
        <f>S18</f>
        <v>84.922805231503915</v>
      </c>
      <c r="X18" s="424"/>
      <c r="Y18" s="424"/>
      <c r="Z18" s="424"/>
      <c r="AB18" s="330"/>
    </row>
    <row r="19" spans="1:28" ht="22.15" hidden="1" customHeight="1" outlineLevel="1">
      <c r="A19" s="328" t="s">
        <v>355</v>
      </c>
      <c r="B19" s="324" t="s">
        <v>356</v>
      </c>
      <c r="C19" s="329" t="s">
        <v>313</v>
      </c>
      <c r="D19" s="326">
        <f>'[153]1.25'!M32</f>
        <v>5951.8722667351431</v>
      </c>
      <c r="E19" s="326"/>
      <c r="F19" s="326"/>
      <c r="G19" s="326"/>
      <c r="H19" s="326">
        <f t="shared" si="1"/>
        <v>5951.8722667351431</v>
      </c>
      <c r="I19" s="326">
        <f>H19</f>
        <v>5951.8722667351431</v>
      </c>
      <c r="J19" s="326"/>
      <c r="K19" s="326"/>
      <c r="L19" s="326"/>
      <c r="M19" s="326">
        <f>I19</f>
        <v>5951.8722667351431</v>
      </c>
      <c r="N19" s="326">
        <f>M19</f>
        <v>5951.8722667351431</v>
      </c>
      <c r="O19" s="326"/>
      <c r="P19" s="326"/>
      <c r="Q19" s="326"/>
      <c r="R19" s="326">
        <f>N19</f>
        <v>5951.8722667351431</v>
      </c>
      <c r="S19" s="326">
        <f>R19</f>
        <v>5951.8722667351431</v>
      </c>
      <c r="T19" s="326"/>
      <c r="U19" s="326"/>
      <c r="V19" s="326"/>
      <c r="W19" s="326">
        <f>S19</f>
        <v>5951.8722667351431</v>
      </c>
      <c r="X19" s="424"/>
      <c r="Y19" s="424"/>
      <c r="Z19" s="424"/>
      <c r="AB19" s="331"/>
    </row>
    <row r="20" spans="1:28" ht="18.600000000000001" hidden="1" customHeight="1" outlineLevel="1">
      <c r="A20" s="328"/>
      <c r="B20" s="324"/>
      <c r="C20" s="329"/>
      <c r="D20" s="327"/>
      <c r="E20" s="327"/>
      <c r="F20" s="327"/>
      <c r="G20" s="327"/>
      <c r="H20" s="327"/>
      <c r="I20" s="327"/>
      <c r="J20" s="327"/>
      <c r="K20" s="327"/>
      <c r="L20" s="327"/>
      <c r="M20" s="327"/>
      <c r="N20" s="327"/>
      <c r="O20" s="327"/>
      <c r="P20" s="327"/>
      <c r="Q20" s="327"/>
      <c r="R20" s="327"/>
      <c r="S20" s="327"/>
      <c r="T20" s="327"/>
      <c r="U20" s="327"/>
      <c r="V20" s="327"/>
      <c r="W20" s="327"/>
      <c r="X20" s="420"/>
      <c r="Y20" s="420"/>
      <c r="Z20" s="420"/>
    </row>
    <row r="21" spans="1:28" ht="21.6" hidden="1" customHeight="1" outlineLevel="1">
      <c r="A21" s="328" t="s">
        <v>69</v>
      </c>
      <c r="B21" s="324" t="s">
        <v>357</v>
      </c>
      <c r="C21" s="329" t="s">
        <v>350</v>
      </c>
      <c r="D21" s="327"/>
      <c r="E21" s="327"/>
      <c r="F21" s="327"/>
      <c r="G21" s="327"/>
      <c r="H21" s="327"/>
      <c r="I21" s="327"/>
      <c r="J21" s="327"/>
      <c r="K21" s="327"/>
      <c r="L21" s="327"/>
      <c r="M21" s="327"/>
      <c r="N21" s="327"/>
      <c r="O21" s="327"/>
      <c r="P21" s="327"/>
      <c r="Q21" s="327"/>
      <c r="R21" s="327"/>
      <c r="S21" s="327"/>
      <c r="T21" s="327"/>
      <c r="U21" s="327"/>
      <c r="V21" s="327"/>
      <c r="W21" s="327"/>
    </row>
    <row r="22" spans="1:28" ht="42" customHeight="1" collapsed="1">
      <c r="A22" s="332" t="s">
        <v>44</v>
      </c>
      <c r="B22" s="333" t="s">
        <v>358</v>
      </c>
      <c r="C22" s="334" t="s">
        <v>313</v>
      </c>
      <c r="D22" s="342">
        <f>D25/D10</f>
        <v>48728.999999999993</v>
      </c>
      <c r="E22" s="417"/>
      <c r="F22" s="417"/>
      <c r="G22" s="417"/>
      <c r="H22" s="417">
        <f>H13+H16</f>
        <v>48729</v>
      </c>
      <c r="I22" s="417">
        <f>I13+I16</f>
        <v>48729</v>
      </c>
      <c r="J22" s="417"/>
      <c r="K22" s="417"/>
      <c r="L22" s="417"/>
      <c r="M22" s="342">
        <f>M13+M16</f>
        <v>48729</v>
      </c>
      <c r="N22" s="417">
        <f>N13+N16</f>
        <v>48729</v>
      </c>
      <c r="O22" s="417"/>
      <c r="P22" s="417"/>
      <c r="Q22" s="417"/>
      <c r="R22" s="342">
        <f>R13+R16</f>
        <v>48729</v>
      </c>
      <c r="S22" s="417">
        <f>S13+S16</f>
        <v>48729</v>
      </c>
      <c r="T22" s="417"/>
      <c r="U22" s="417"/>
      <c r="V22" s="417"/>
      <c r="W22" s="342">
        <f>W13+W16</f>
        <v>48729</v>
      </c>
      <c r="X22" s="415"/>
      <c r="Y22" s="416"/>
    </row>
    <row r="23" spans="1:28" ht="30" hidden="1" customHeight="1" outlineLevel="1">
      <c r="A23" s="335" t="s">
        <v>53</v>
      </c>
      <c r="B23" s="336" t="s">
        <v>359</v>
      </c>
      <c r="C23" s="334" t="s">
        <v>350</v>
      </c>
      <c r="D23" s="417">
        <f>D14+D18+D21</f>
        <v>3698875.6016715067</v>
      </c>
      <c r="E23" s="417"/>
      <c r="F23" s="417"/>
      <c r="G23" s="417"/>
      <c r="H23" s="417">
        <f>H14+H18+H21</f>
        <v>3698875.6016715067</v>
      </c>
      <c r="I23" s="417">
        <f>I14+I18+I21</f>
        <v>3698875.6016715067</v>
      </c>
      <c r="J23" s="417"/>
      <c r="K23" s="417"/>
      <c r="L23" s="417"/>
      <c r="M23" s="417">
        <f>M14+M18+M21</f>
        <v>3698875.6016715067</v>
      </c>
      <c r="N23" s="417">
        <f>N14+N18+N21</f>
        <v>3698875.6016715067</v>
      </c>
      <c r="O23" s="417"/>
      <c r="P23" s="417"/>
      <c r="Q23" s="417"/>
      <c r="R23" s="417">
        <f>R14+R18+R21</f>
        <v>3698875.6016715067</v>
      </c>
      <c r="S23" s="417">
        <f>S14+S18+S21</f>
        <v>3698875.6016715067</v>
      </c>
      <c r="T23" s="417"/>
      <c r="U23" s="417"/>
      <c r="V23" s="417"/>
      <c r="W23" s="417">
        <f>W14+W18+W21</f>
        <v>3698875.6016715067</v>
      </c>
    </row>
    <row r="24" spans="1:28" ht="27" hidden="1" customHeight="1" outlineLevel="1">
      <c r="A24" s="335" t="s">
        <v>54</v>
      </c>
      <c r="B24" s="336" t="s">
        <v>360</v>
      </c>
      <c r="C24" s="334" t="s">
        <v>313</v>
      </c>
      <c r="D24" s="417">
        <f>D15+D19</f>
        <v>27179.739247669673</v>
      </c>
      <c r="E24" s="417"/>
      <c r="F24" s="417"/>
      <c r="G24" s="417"/>
      <c r="H24" s="417">
        <f>H15+H19</f>
        <v>27179.739247669673</v>
      </c>
      <c r="I24" s="417">
        <f t="shared" ref="I24:W24" si="2">I15+I19</f>
        <v>27179.739247669673</v>
      </c>
      <c r="J24" s="417">
        <f t="shared" si="2"/>
        <v>0</v>
      </c>
      <c r="K24" s="417">
        <f t="shared" si="2"/>
        <v>0</v>
      </c>
      <c r="L24" s="417">
        <f t="shared" si="2"/>
        <v>0</v>
      </c>
      <c r="M24" s="417">
        <f t="shared" si="2"/>
        <v>27179.739247669673</v>
      </c>
      <c r="N24" s="417">
        <f t="shared" si="2"/>
        <v>27179.739247669673</v>
      </c>
      <c r="O24" s="417">
        <f t="shared" si="2"/>
        <v>0</v>
      </c>
      <c r="P24" s="417">
        <f t="shared" si="2"/>
        <v>0</v>
      </c>
      <c r="Q24" s="417">
        <f t="shared" si="2"/>
        <v>0</v>
      </c>
      <c r="R24" s="417">
        <f t="shared" si="2"/>
        <v>27179.739247669673</v>
      </c>
      <c r="S24" s="417">
        <f t="shared" si="2"/>
        <v>27179.739247669673</v>
      </c>
      <c r="T24" s="417">
        <f t="shared" si="2"/>
        <v>0</v>
      </c>
      <c r="U24" s="417">
        <f t="shared" si="2"/>
        <v>0</v>
      </c>
      <c r="V24" s="417">
        <f t="shared" si="2"/>
        <v>0</v>
      </c>
      <c r="W24" s="417">
        <f t="shared" si="2"/>
        <v>27179.739247669673</v>
      </c>
    </row>
    <row r="25" spans="1:28" ht="43.5" customHeight="1" collapsed="1">
      <c r="A25" s="337" t="s">
        <v>45</v>
      </c>
      <c r="B25" s="338" t="s">
        <v>361</v>
      </c>
      <c r="C25" s="339" t="s">
        <v>82</v>
      </c>
      <c r="D25" s="343">
        <f>H25</f>
        <v>65789.161485973993</v>
      </c>
      <c r="E25" s="343">
        <f t="shared" ref="E25:V25" si="3">E10*E22</f>
        <v>0</v>
      </c>
      <c r="F25" s="343">
        <f t="shared" si="3"/>
        <v>0</v>
      </c>
      <c r="G25" s="343">
        <f t="shared" si="3"/>
        <v>0</v>
      </c>
      <c r="H25" s="343">
        <f>M25+R25+W25</f>
        <v>65789.161485973993</v>
      </c>
      <c r="I25" s="343">
        <f>M25</f>
        <v>43066.828785973994</v>
      </c>
      <c r="J25" s="343">
        <f t="shared" si="3"/>
        <v>0</v>
      </c>
      <c r="K25" s="343">
        <f t="shared" si="3"/>
        <v>0</v>
      </c>
      <c r="L25" s="343">
        <f t="shared" si="3"/>
        <v>0</v>
      </c>
      <c r="M25" s="343">
        <f>M10*M22</f>
        <v>43066.828785973994</v>
      </c>
      <c r="N25" s="343">
        <f>R25</f>
        <v>18726.554700000001</v>
      </c>
      <c r="O25" s="343">
        <f t="shared" si="3"/>
        <v>0</v>
      </c>
      <c r="P25" s="343">
        <f t="shared" si="3"/>
        <v>0</v>
      </c>
      <c r="Q25" s="343">
        <f t="shared" si="3"/>
        <v>0</v>
      </c>
      <c r="R25" s="343">
        <f>R10*R22</f>
        <v>18726.554700000001</v>
      </c>
      <c r="S25" s="343">
        <f>W25</f>
        <v>3995.7780000000002</v>
      </c>
      <c r="T25" s="343">
        <f t="shared" si="3"/>
        <v>0</v>
      </c>
      <c r="U25" s="343">
        <f t="shared" si="3"/>
        <v>0</v>
      </c>
      <c r="V25" s="343">
        <f t="shared" si="3"/>
        <v>0</v>
      </c>
      <c r="W25" s="343">
        <f>W10*W22</f>
        <v>3995.7780000000002</v>
      </c>
      <c r="X25" s="418"/>
      <c r="Y25" s="416"/>
      <c r="AA25" s="255"/>
    </row>
    <row r="26" spans="1:28" hidden="1" outlineLevel="1">
      <c r="A26" s="33"/>
      <c r="B26" s="34" t="s">
        <v>39</v>
      </c>
      <c r="C26" s="31"/>
      <c r="D26" s="222"/>
      <c r="E26" s="222"/>
      <c r="F26" s="222"/>
      <c r="G26" s="222"/>
      <c r="H26" s="222"/>
      <c r="I26" s="222"/>
      <c r="J26" s="222"/>
      <c r="K26" s="222"/>
      <c r="L26" s="222"/>
      <c r="M26" s="222"/>
      <c r="N26" s="222"/>
      <c r="O26" s="222"/>
      <c r="P26" s="222"/>
      <c r="Q26" s="222"/>
      <c r="R26" s="222"/>
      <c r="S26" s="222"/>
      <c r="T26" s="222"/>
      <c r="U26" s="222"/>
      <c r="V26" s="222"/>
      <c r="W26" s="222"/>
    </row>
    <row r="27" spans="1:28" ht="30" hidden="1" outlineLevel="1">
      <c r="A27" s="33" t="s">
        <v>228</v>
      </c>
      <c r="B27" s="47" t="s">
        <v>362</v>
      </c>
      <c r="C27" s="31" t="s">
        <v>82</v>
      </c>
      <c r="D27" s="222">
        <f>D10*D13</f>
        <v>51661.618943124158</v>
      </c>
      <c r="E27" s="222">
        <f t="shared" ref="E27:W27" si="4">E10*E13</f>
        <v>0</v>
      </c>
      <c r="F27" s="222">
        <f t="shared" si="4"/>
        <v>0</v>
      </c>
      <c r="G27" s="222">
        <f t="shared" si="4"/>
        <v>0</v>
      </c>
      <c r="H27" s="222">
        <f t="shared" si="4"/>
        <v>51661.618943124158</v>
      </c>
      <c r="I27" s="222">
        <f t="shared" si="4"/>
        <v>33818.672370586442</v>
      </c>
      <c r="J27" s="222">
        <f t="shared" si="4"/>
        <v>0</v>
      </c>
      <c r="K27" s="222">
        <f t="shared" si="4"/>
        <v>0</v>
      </c>
      <c r="L27" s="222">
        <f t="shared" si="4"/>
        <v>0</v>
      </c>
      <c r="M27" s="222">
        <f t="shared" si="4"/>
        <v>33818.672370586442</v>
      </c>
      <c r="N27" s="222">
        <f t="shared" si="4"/>
        <v>14705.220604388249</v>
      </c>
      <c r="O27" s="222">
        <f t="shared" si="4"/>
        <v>0</v>
      </c>
      <c r="P27" s="222">
        <f t="shared" si="4"/>
        <v>0</v>
      </c>
      <c r="Q27" s="222">
        <f t="shared" si="4"/>
        <v>0</v>
      </c>
      <c r="R27" s="222">
        <f t="shared" si="4"/>
        <v>14705.220604388249</v>
      </c>
      <c r="S27" s="222">
        <f t="shared" si="4"/>
        <v>3137.7259681494575</v>
      </c>
      <c r="T27" s="222">
        <f t="shared" si="4"/>
        <v>0</v>
      </c>
      <c r="U27" s="222">
        <f t="shared" si="4"/>
        <v>0</v>
      </c>
      <c r="V27" s="222">
        <f t="shared" si="4"/>
        <v>0</v>
      </c>
      <c r="W27" s="222">
        <f t="shared" si="4"/>
        <v>3137.7259681494575</v>
      </c>
    </row>
    <row r="28" spans="1:28" hidden="1" outlineLevel="1">
      <c r="A28" s="33" t="s">
        <v>229</v>
      </c>
      <c r="B28" s="47" t="s">
        <v>363</v>
      </c>
      <c r="C28" s="31" t="s">
        <v>82</v>
      </c>
      <c r="D28" s="222">
        <f>D10*D16</f>
        <v>14127.54254284984</v>
      </c>
      <c r="E28" s="222">
        <f t="shared" ref="E28:W28" si="5">E10*E16</f>
        <v>0</v>
      </c>
      <c r="F28" s="222">
        <f t="shared" si="5"/>
        <v>0</v>
      </c>
      <c r="G28" s="222">
        <f t="shared" si="5"/>
        <v>0</v>
      </c>
      <c r="H28" s="222">
        <f t="shared" si="5"/>
        <v>14127.54254284984</v>
      </c>
      <c r="I28" s="222">
        <f t="shared" si="5"/>
        <v>9248.1564153875461</v>
      </c>
      <c r="J28" s="222">
        <f t="shared" si="5"/>
        <v>0</v>
      </c>
      <c r="K28" s="222">
        <f t="shared" si="5"/>
        <v>0</v>
      </c>
      <c r="L28" s="222">
        <f t="shared" si="5"/>
        <v>0</v>
      </c>
      <c r="M28" s="222">
        <f t="shared" si="5"/>
        <v>9248.1564153875461</v>
      </c>
      <c r="N28" s="222">
        <f t="shared" si="5"/>
        <v>4021.3340956117499</v>
      </c>
      <c r="O28" s="222">
        <f t="shared" si="5"/>
        <v>0</v>
      </c>
      <c r="P28" s="222">
        <f t="shared" si="5"/>
        <v>0</v>
      </c>
      <c r="Q28" s="222">
        <f t="shared" si="5"/>
        <v>0</v>
      </c>
      <c r="R28" s="222">
        <f t="shared" si="5"/>
        <v>4021.3340956117499</v>
      </c>
      <c r="S28" s="222">
        <f t="shared" si="5"/>
        <v>858.05203185054256</v>
      </c>
      <c r="T28" s="222">
        <f t="shared" si="5"/>
        <v>0</v>
      </c>
      <c r="U28" s="222">
        <f t="shared" si="5"/>
        <v>0</v>
      </c>
      <c r="V28" s="222">
        <f t="shared" si="5"/>
        <v>0</v>
      </c>
      <c r="W28" s="222">
        <f t="shared" si="5"/>
        <v>858.05203185054256</v>
      </c>
    </row>
    <row r="29" spans="1:28" hidden="1" outlineLevel="1">
      <c r="A29" s="1348" t="s">
        <v>364</v>
      </c>
      <c r="B29" s="1349"/>
      <c r="C29" s="31"/>
      <c r="D29" s="222"/>
      <c r="E29" s="222"/>
      <c r="F29" s="222"/>
      <c r="G29" s="222"/>
      <c r="H29" s="222"/>
      <c r="I29" s="222"/>
      <c r="J29" s="222"/>
      <c r="K29" s="222"/>
      <c r="L29" s="222"/>
      <c r="M29" s="222"/>
      <c r="N29" s="222"/>
      <c r="O29" s="222"/>
      <c r="P29" s="222"/>
      <c r="Q29" s="222"/>
      <c r="R29" s="222"/>
      <c r="S29" s="222"/>
      <c r="T29" s="232"/>
      <c r="U29" s="232"/>
      <c r="V29" s="232"/>
      <c r="W29" s="232"/>
    </row>
    <row r="30" spans="1:28" hidden="1" outlineLevel="1">
      <c r="A30" s="33" t="s">
        <v>228</v>
      </c>
      <c r="B30" s="47" t="s">
        <v>365</v>
      </c>
      <c r="C30" s="31" t="s">
        <v>82</v>
      </c>
      <c r="D30" s="222">
        <f>D23*D11*6/1000</f>
        <v>11964.930102189373</v>
      </c>
      <c r="E30" s="222"/>
      <c r="F30" s="222"/>
      <c r="G30" s="222"/>
      <c r="H30" s="222">
        <f t="shared" ref="H30:W30" si="6">H23*H11*6/1000</f>
        <v>11964.930102189373</v>
      </c>
      <c r="I30" s="222">
        <f t="shared" si="6"/>
        <v>3595.2290398441783</v>
      </c>
      <c r="J30" s="222">
        <f t="shared" si="6"/>
        <v>0</v>
      </c>
      <c r="K30" s="222">
        <f t="shared" si="6"/>
        <v>0</v>
      </c>
      <c r="L30" s="222">
        <f t="shared" si="6"/>
        <v>0</v>
      </c>
      <c r="M30" s="222">
        <f t="shared" si="6"/>
        <v>3595.2290398441783</v>
      </c>
      <c r="N30" s="222">
        <f t="shared" si="6"/>
        <v>1346.7799497541744</v>
      </c>
      <c r="O30" s="222">
        <f t="shared" si="6"/>
        <v>0</v>
      </c>
      <c r="P30" s="222">
        <f t="shared" si="6"/>
        <v>0</v>
      </c>
      <c r="Q30" s="222">
        <f t="shared" si="6"/>
        <v>0</v>
      </c>
      <c r="R30" s="222">
        <f t="shared" si="6"/>
        <v>1346.7799497541744</v>
      </c>
      <c r="S30" s="222">
        <f t="shared" si="6"/>
        <v>320.23927415901011</v>
      </c>
      <c r="T30" s="222">
        <f t="shared" si="6"/>
        <v>0</v>
      </c>
      <c r="U30" s="222">
        <f t="shared" si="6"/>
        <v>0</v>
      </c>
      <c r="V30" s="222">
        <f t="shared" si="6"/>
        <v>0</v>
      </c>
      <c r="W30" s="222">
        <f t="shared" si="6"/>
        <v>320.23927415901011</v>
      </c>
    </row>
    <row r="31" spans="1:28" ht="30" hidden="1" outlineLevel="1">
      <c r="A31" s="33" t="s">
        <v>229</v>
      </c>
      <c r="B31" s="47" t="s">
        <v>366</v>
      </c>
      <c r="C31" s="31" t="s">
        <v>82</v>
      </c>
      <c r="D31" s="222">
        <f>D24*D10</f>
        <v>36695.443257846571</v>
      </c>
      <c r="E31" s="222"/>
      <c r="F31" s="222"/>
      <c r="G31" s="222"/>
      <c r="H31" s="222">
        <f t="shared" ref="H31:W31" si="7">H24*H10</f>
        <v>36695.443257846571</v>
      </c>
      <c r="I31" s="222">
        <f t="shared" si="7"/>
        <v>24021.530846658199</v>
      </c>
      <c r="J31" s="222">
        <f t="shared" si="7"/>
        <v>0</v>
      </c>
      <c r="K31" s="222">
        <f t="shared" si="7"/>
        <v>0</v>
      </c>
      <c r="L31" s="222">
        <f t="shared" si="7"/>
        <v>0</v>
      </c>
      <c r="M31" s="222">
        <f t="shared" si="7"/>
        <v>24021.530846658199</v>
      </c>
      <c r="N31" s="222">
        <f t="shared" si="7"/>
        <v>10445.173792879456</v>
      </c>
      <c r="O31" s="222">
        <f t="shared" si="7"/>
        <v>0</v>
      </c>
      <c r="P31" s="222">
        <f t="shared" si="7"/>
        <v>0</v>
      </c>
      <c r="Q31" s="222">
        <f t="shared" si="7"/>
        <v>0</v>
      </c>
      <c r="R31" s="222">
        <f t="shared" si="7"/>
        <v>10445.173792879456</v>
      </c>
      <c r="S31" s="222">
        <f t="shared" si="7"/>
        <v>2228.7386183089134</v>
      </c>
      <c r="T31" s="222">
        <f t="shared" si="7"/>
        <v>0</v>
      </c>
      <c r="U31" s="222">
        <f t="shared" si="7"/>
        <v>0</v>
      </c>
      <c r="V31" s="222">
        <f t="shared" si="7"/>
        <v>0</v>
      </c>
      <c r="W31" s="222">
        <f t="shared" si="7"/>
        <v>2228.7386183089134</v>
      </c>
    </row>
    <row r="32" spans="1:28" ht="18.75" collapsed="1">
      <c r="B32" s="341"/>
      <c r="C32" s="842"/>
      <c r="D32" s="843">
        <f>I25+N25+S25</f>
        <v>65789.161485973993</v>
      </c>
      <c r="E32" s="842"/>
      <c r="F32" s="842"/>
      <c r="G32" s="842"/>
      <c r="H32" s="842"/>
      <c r="I32" s="842"/>
      <c r="J32" s="844"/>
      <c r="K32" s="844"/>
      <c r="L32" s="844"/>
      <c r="M32" s="844"/>
      <c r="N32" s="842"/>
      <c r="O32" s="842"/>
      <c r="P32" s="842"/>
      <c r="Q32" s="842"/>
      <c r="R32" s="842"/>
      <c r="S32" s="842"/>
      <c r="T32" s="842"/>
      <c r="U32" s="842"/>
      <c r="V32" s="842" t="s">
        <v>778</v>
      </c>
      <c r="W32" s="845">
        <v>0</v>
      </c>
      <c r="X32" s="842"/>
      <c r="Y32" s="842"/>
      <c r="Z32" s="842"/>
      <c r="AA32" s="842"/>
      <c r="AB32" s="846"/>
    </row>
    <row r="33" spans="3:27" ht="15.75">
      <c r="C33" s="842"/>
      <c r="D33" s="847">
        <f>M10+R10+W10</f>
        <v>1.3501028440143241</v>
      </c>
      <c r="E33" s="847"/>
      <c r="F33" s="847"/>
      <c r="G33" s="847"/>
      <c r="H33" s="847">
        <f>M10+R10+W10</f>
        <v>1.3501028440143241</v>
      </c>
      <c r="J33" s="842"/>
      <c r="K33" s="842"/>
      <c r="L33" s="842"/>
      <c r="M33" s="842"/>
      <c r="N33" s="842"/>
      <c r="O33" s="842"/>
      <c r="P33" s="842"/>
      <c r="Q33" s="842"/>
      <c r="R33" s="842"/>
      <c r="S33" s="842"/>
      <c r="T33" s="842"/>
      <c r="U33" s="842"/>
      <c r="V33" s="842" t="s">
        <v>779</v>
      </c>
      <c r="W33" s="848"/>
      <c r="X33" s="848"/>
      <c r="Y33" s="842"/>
      <c r="Z33" s="842"/>
    </row>
    <row r="34" spans="3:27" ht="15.75">
      <c r="C34" s="849"/>
      <c r="D34" s="847">
        <f>SUM(E34:H34)</f>
        <v>2.5686128440163234</v>
      </c>
      <c r="E34" s="847"/>
      <c r="F34" s="847"/>
      <c r="G34" s="847"/>
      <c r="H34" s="847">
        <f>'[152]2023 (Критерии)'!$B$560+'[152]2023 (Критерии)'!$B$566+'[152]2023 (Критерии)'!$B$572+'[152]2023 (Критерии)'!$B$578+'[152]2023 (Критерии)'!$B$584+'[152]2023 (Критерии)'!$B$590+'[152]2023 (Критерии)'!$B$591</f>
        <v>2.5686128440163234</v>
      </c>
      <c r="I34" s="842"/>
      <c r="J34" s="850"/>
      <c r="K34" s="849"/>
      <c r="L34" s="849"/>
      <c r="M34" s="849"/>
      <c r="N34" s="850"/>
      <c r="O34" s="849"/>
      <c r="P34" s="849"/>
      <c r="Q34" s="849"/>
      <c r="R34" s="849"/>
      <c r="S34" s="849"/>
      <c r="T34" s="849"/>
      <c r="U34" s="851">
        <v>0</v>
      </c>
      <c r="V34" s="849"/>
      <c r="W34" s="849"/>
      <c r="X34" s="851"/>
      <c r="Y34" s="849"/>
      <c r="Z34" s="849"/>
    </row>
    <row r="35" spans="3:27" ht="15.75">
      <c r="C35" s="842"/>
      <c r="D35" s="848"/>
      <c r="E35" s="842"/>
      <c r="F35" s="842"/>
      <c r="G35" s="842"/>
      <c r="H35" s="842"/>
      <c r="I35" s="852"/>
      <c r="J35" s="842"/>
      <c r="K35" s="842"/>
      <c r="L35" s="842"/>
      <c r="M35" s="842"/>
      <c r="N35" s="853"/>
      <c r="O35" s="842"/>
      <c r="P35" s="842"/>
      <c r="Q35" s="842"/>
      <c r="R35" s="842"/>
      <c r="S35" s="842"/>
      <c r="T35" s="842"/>
      <c r="U35" s="842"/>
      <c r="V35" s="842"/>
      <c r="W35" s="842"/>
      <c r="X35" s="842"/>
      <c r="Y35" s="842"/>
      <c r="Z35" s="842"/>
      <c r="AA35" s="842"/>
    </row>
    <row r="36" spans="3:27" ht="15.75">
      <c r="C36" s="842"/>
      <c r="D36" s="842"/>
      <c r="E36" s="842"/>
      <c r="F36" s="842"/>
      <c r="G36" s="842"/>
      <c r="H36" s="842"/>
      <c r="I36" s="842"/>
      <c r="J36" s="854"/>
      <c r="K36" s="855"/>
      <c r="L36" s="855"/>
      <c r="M36" s="855"/>
      <c r="N36" s="848"/>
      <c r="O36" s="842"/>
      <c r="P36" s="842"/>
      <c r="Q36" s="842"/>
      <c r="R36" s="842"/>
      <c r="S36" s="842"/>
      <c r="T36" s="842"/>
      <c r="U36" s="842"/>
      <c r="V36" s="856" t="s">
        <v>780</v>
      </c>
      <c r="W36" s="842"/>
      <c r="X36" s="842"/>
      <c r="Y36" s="842"/>
      <c r="Z36" s="842"/>
      <c r="AA36" s="842"/>
    </row>
    <row r="37" spans="3:27" ht="15.75">
      <c r="C37" s="842"/>
      <c r="D37" s="854"/>
      <c r="E37" s="842"/>
      <c r="F37" s="842"/>
      <c r="G37" s="842"/>
      <c r="H37" s="842"/>
      <c r="I37" s="842"/>
      <c r="J37" s="857"/>
      <c r="K37" s="857"/>
      <c r="L37" s="857"/>
      <c r="M37" s="857"/>
      <c r="N37" s="848"/>
      <c r="O37" s="842" t="s">
        <v>781</v>
      </c>
      <c r="P37" s="856">
        <v>2023</v>
      </c>
      <c r="Q37" s="842"/>
      <c r="R37" s="842"/>
      <c r="S37" s="852" t="s">
        <v>782</v>
      </c>
      <c r="T37" s="848">
        <f>'[153]15 общ'!P78*1000</f>
        <v>48729</v>
      </c>
      <c r="U37" s="848"/>
      <c r="V37" s="848">
        <f>48.7294766410424*1000</f>
        <v>48729.476641042405</v>
      </c>
      <c r="W37" s="858">
        <f t="shared" ref="W37:W40" si="8">T37/V37</f>
        <v>0.99999021862996973</v>
      </c>
      <c r="X37" s="842"/>
      <c r="Y37" s="842"/>
      <c r="Z37" s="842"/>
      <c r="AA37" s="842"/>
    </row>
    <row r="38" spans="3:27" ht="15.75">
      <c r="C38" s="842" t="s">
        <v>783</v>
      </c>
      <c r="D38" s="859">
        <f>'[153]15 общ'!P77</f>
        <v>1.3501028440143239</v>
      </c>
      <c r="E38" s="860">
        <f>D38-D10</f>
        <v>0</v>
      </c>
      <c r="F38" s="842"/>
      <c r="G38" s="842"/>
      <c r="H38" s="842"/>
      <c r="I38" s="842"/>
      <c r="J38" s="842" t="s">
        <v>784</v>
      </c>
      <c r="K38" s="861">
        <f>'[152]2023 (Критерии)'!$D$592*1000</f>
        <v>0</v>
      </c>
      <c r="L38" s="842"/>
      <c r="M38" s="842"/>
      <c r="N38" s="842" t="s">
        <v>478</v>
      </c>
      <c r="O38" s="847"/>
      <c r="P38" s="854"/>
      <c r="Q38" s="862"/>
      <c r="R38" s="842"/>
      <c r="S38" s="852" t="s">
        <v>785</v>
      </c>
      <c r="T38" s="848">
        <f>T37-T41-T39</f>
        <v>7885.9999999999964</v>
      </c>
      <c r="U38" s="848"/>
      <c r="V38" s="863">
        <f>1.35154102958291*1000</f>
        <v>1351.5410295829099</v>
      </c>
      <c r="W38" s="858">
        <f t="shared" si="8"/>
        <v>5.8348210134868363</v>
      </c>
      <c r="X38" s="842"/>
      <c r="Y38" s="842"/>
      <c r="Z38" s="842"/>
      <c r="AA38" s="842"/>
    </row>
    <row r="39" spans="3:27" ht="15.75">
      <c r="C39" s="842" t="s">
        <v>786</v>
      </c>
      <c r="D39" s="864">
        <f>'[153]15 общ'!P76</f>
        <v>65789.161485973993</v>
      </c>
      <c r="E39" s="865">
        <f>D39-D25</f>
        <v>0</v>
      </c>
      <c r="F39" s="866"/>
      <c r="G39" s="842"/>
      <c r="H39" s="842"/>
      <c r="I39" s="842"/>
      <c r="J39" s="842"/>
      <c r="K39" s="867">
        <f>H25-K38</f>
        <v>65789.161485973993</v>
      </c>
      <c r="L39" s="842"/>
      <c r="M39" s="854"/>
      <c r="N39" s="842" t="s">
        <v>58</v>
      </c>
      <c r="O39" s="847"/>
      <c r="P39" s="854"/>
      <c r="Q39" s="862"/>
      <c r="R39" s="842"/>
      <c r="S39" s="852" t="s">
        <v>787</v>
      </c>
      <c r="T39" s="848">
        <f>'[153]15 сб'!S79*1000</f>
        <v>2578.04916890906</v>
      </c>
      <c r="U39" s="848"/>
      <c r="V39" s="868">
        <f>2.21606802454331*1000</f>
        <v>2216.06802454331</v>
      </c>
      <c r="W39" s="858">
        <f t="shared" si="8"/>
        <v>1.1633438776954275</v>
      </c>
      <c r="X39" s="842"/>
      <c r="Y39" s="842"/>
      <c r="Z39" s="842"/>
      <c r="AA39" s="842"/>
    </row>
    <row r="40" spans="3:27" ht="15.75">
      <c r="C40" s="842" t="s">
        <v>788</v>
      </c>
      <c r="D40" s="854">
        <f>'[153]15 общ'!P78</f>
        <v>48.728999999999999</v>
      </c>
      <c r="E40" s="860">
        <f>D40-D22/1000</f>
        <v>0</v>
      </c>
      <c r="F40" s="842"/>
      <c r="G40" s="842"/>
      <c r="H40" s="842"/>
      <c r="I40" s="842"/>
      <c r="J40" s="842"/>
      <c r="K40" s="842"/>
      <c r="L40" s="842"/>
      <c r="M40" s="842"/>
      <c r="N40" s="842" t="s">
        <v>538</v>
      </c>
      <c r="O40" s="847"/>
      <c r="P40" s="854"/>
      <c r="Q40" s="862"/>
      <c r="R40" s="842"/>
      <c r="S40" s="852" t="s">
        <v>789</v>
      </c>
      <c r="T40" s="848">
        <f>T39+T38</f>
        <v>10464.049168909056</v>
      </c>
      <c r="U40" s="848"/>
      <c r="V40" s="848">
        <f>V38+V39</f>
        <v>3567.6090541262201</v>
      </c>
      <c r="W40" s="858">
        <f t="shared" si="8"/>
        <v>2.9330705831701378</v>
      </c>
      <c r="X40" s="842"/>
      <c r="Y40" s="842"/>
      <c r="Z40" s="842"/>
      <c r="AA40" s="842"/>
    </row>
    <row r="41" spans="3:27" ht="15.75">
      <c r="C41" s="842"/>
      <c r="D41" s="842"/>
      <c r="E41" s="842"/>
      <c r="F41" s="1338" t="s">
        <v>790</v>
      </c>
      <c r="G41" s="1338"/>
      <c r="H41" s="1338"/>
      <c r="I41" s="1338"/>
      <c r="J41" s="1338"/>
      <c r="K41" s="842"/>
      <c r="L41" s="842"/>
      <c r="M41" s="842"/>
      <c r="N41" s="848" t="s">
        <v>60</v>
      </c>
      <c r="O41" s="847">
        <f>'[154]2022 (2 пол) РСТ (!)'!$C$592</f>
        <v>47.2436515822261</v>
      </c>
      <c r="P41" s="869">
        <f>I22/1000</f>
        <v>48.728999999999999</v>
      </c>
      <c r="Q41" s="862">
        <f>P41/O41</f>
        <v>1.031440169589531</v>
      </c>
      <c r="R41" s="842"/>
      <c r="S41" s="870" t="s">
        <v>791</v>
      </c>
      <c r="T41" s="871">
        <f>'[153]15пр'!P78*1000</f>
        <v>38264.950831090944</v>
      </c>
      <c r="U41" s="848"/>
      <c r="V41" s="848">
        <f>47.2436515848699*1000</f>
        <v>47243.651584869898</v>
      </c>
      <c r="W41" s="858">
        <f>T41/V41</f>
        <v>0.80994905235787396</v>
      </c>
      <c r="X41" s="842"/>
      <c r="Y41" s="842"/>
      <c r="Z41" s="842"/>
      <c r="AA41" s="842"/>
    </row>
    <row r="42" spans="3:27" ht="15.75">
      <c r="C42" s="842"/>
      <c r="D42" s="854"/>
      <c r="E42" s="842"/>
      <c r="F42" s="872">
        <f>0.67*1.089</f>
        <v>0.72963</v>
      </c>
      <c r="G42" s="872">
        <f>2.14*1.089</f>
        <v>2.33046</v>
      </c>
      <c r="H42" s="872">
        <f>2.75*1.089</f>
        <v>2.9947499999999998</v>
      </c>
      <c r="I42" s="872">
        <f>2.08*1.089</f>
        <v>2.26512</v>
      </c>
      <c r="J42" s="873" t="s">
        <v>792</v>
      </c>
      <c r="K42" s="842"/>
      <c r="L42" s="842"/>
      <c r="M42" s="842"/>
      <c r="N42" s="842"/>
      <c r="O42" s="874"/>
      <c r="P42" s="842"/>
      <c r="Q42" s="842"/>
      <c r="R42" s="842"/>
      <c r="S42" s="842"/>
      <c r="T42" s="842"/>
      <c r="U42" s="842"/>
      <c r="V42" s="842"/>
      <c r="W42" s="842"/>
      <c r="X42" s="842"/>
      <c r="Y42" s="842"/>
      <c r="Z42" s="842"/>
      <c r="AA42" s="842"/>
    </row>
    <row r="43" spans="3:27" ht="15.75">
      <c r="C43" s="842"/>
      <c r="D43" s="842"/>
      <c r="E43" s="848"/>
      <c r="F43" s="875">
        <f>0.74*1.09</f>
        <v>0.80660000000000009</v>
      </c>
      <c r="G43" s="875">
        <f>16.72*1.09</f>
        <v>18.224799999999998</v>
      </c>
      <c r="H43" s="875">
        <f>11.57*1.09</f>
        <v>12.611300000000002</v>
      </c>
      <c r="I43" s="875">
        <f>21.83*1.09</f>
        <v>23.794699999999999</v>
      </c>
      <c r="J43" s="873" t="s">
        <v>793</v>
      </c>
      <c r="K43" s="842"/>
      <c r="L43" s="842"/>
      <c r="M43" s="842"/>
      <c r="N43" s="842"/>
      <c r="O43" s="842"/>
      <c r="P43" s="842"/>
      <c r="Q43" s="842"/>
      <c r="R43" s="842"/>
      <c r="S43" s="842"/>
      <c r="T43" s="876">
        <v>0</v>
      </c>
      <c r="U43" s="842"/>
      <c r="V43" s="842"/>
      <c r="W43" s="842"/>
      <c r="X43" s="842"/>
      <c r="Y43" s="842"/>
      <c r="Z43" s="842"/>
      <c r="AA43" s="842"/>
    </row>
    <row r="44" spans="3:27" ht="15.75">
      <c r="C44" s="842"/>
      <c r="D44" s="842"/>
      <c r="E44" s="877" t="s">
        <v>478</v>
      </c>
      <c r="F44" s="877" t="s">
        <v>57</v>
      </c>
      <c r="G44" s="877" t="s">
        <v>58</v>
      </c>
      <c r="H44" s="877" t="s">
        <v>538</v>
      </c>
      <c r="I44" s="878" t="s">
        <v>60</v>
      </c>
      <c r="J44" s="842"/>
      <c r="K44" s="842"/>
      <c r="L44" s="879"/>
      <c r="M44" s="879"/>
      <c r="N44" s="879"/>
      <c r="O44" s="850"/>
      <c r="P44" s="842"/>
      <c r="Q44" s="842"/>
      <c r="R44" s="842"/>
      <c r="S44" s="842"/>
      <c r="T44" s="842"/>
      <c r="U44" s="842"/>
      <c r="V44" s="842"/>
      <c r="W44" s="842"/>
      <c r="X44" s="842"/>
      <c r="Y44" s="842"/>
      <c r="Z44" s="842"/>
      <c r="AA44" s="842"/>
    </row>
    <row r="45" spans="3:27" ht="15.75">
      <c r="C45" s="842"/>
      <c r="D45" s="880" t="s">
        <v>794</v>
      </c>
      <c r="E45" s="881">
        <f>'[153]15пр'!P78*1000</f>
        <v>38264.950831090944</v>
      </c>
      <c r="F45" s="882"/>
      <c r="G45" s="881"/>
      <c r="H45" s="881"/>
      <c r="I45" s="881">
        <f>I47-I48-E45</f>
        <v>7885.9999999999927</v>
      </c>
      <c r="J45" s="842"/>
      <c r="K45" s="842"/>
      <c r="L45" s="842"/>
      <c r="M45" s="842"/>
      <c r="N45" s="842"/>
      <c r="O45" s="842"/>
      <c r="P45" s="842"/>
      <c r="Q45" s="842"/>
      <c r="R45" s="842"/>
      <c r="S45" s="842"/>
      <c r="T45" s="857"/>
      <c r="U45" s="842"/>
      <c r="V45" s="842"/>
      <c r="W45" s="842"/>
      <c r="X45" s="842"/>
      <c r="Y45" s="842"/>
      <c r="Z45" s="842"/>
      <c r="AA45" s="842"/>
    </row>
    <row r="46" spans="3:27" ht="15.75">
      <c r="C46" s="842"/>
      <c r="D46" s="842"/>
      <c r="E46" s="842"/>
      <c r="F46" s="842"/>
      <c r="G46" s="842"/>
      <c r="H46" s="842"/>
      <c r="I46" s="852"/>
      <c r="J46" s="854"/>
      <c r="K46" s="855"/>
      <c r="L46" s="855"/>
      <c r="M46" s="855"/>
      <c r="N46" s="855"/>
      <c r="O46" s="848"/>
      <c r="P46" s="842"/>
      <c r="Q46" s="854"/>
      <c r="R46" s="854"/>
      <c r="S46" s="842"/>
      <c r="T46" s="842"/>
      <c r="U46" s="842"/>
      <c r="V46" s="854"/>
      <c r="W46" s="854"/>
      <c r="X46" s="842"/>
      <c r="Y46" s="842"/>
      <c r="Z46" s="842"/>
      <c r="AA46" s="842"/>
    </row>
    <row r="47" spans="3:27" ht="15.75">
      <c r="C47" s="842"/>
      <c r="D47" s="842" t="s">
        <v>795</v>
      </c>
      <c r="E47" s="848"/>
      <c r="F47" s="842"/>
      <c r="G47" s="857"/>
      <c r="H47" s="857"/>
      <c r="I47" s="883">
        <f>I22</f>
        <v>48729</v>
      </c>
      <c r="J47" s="842"/>
      <c r="K47" s="842"/>
      <c r="L47" s="842"/>
      <c r="M47" s="842"/>
      <c r="N47" s="842"/>
      <c r="O47" s="848"/>
      <c r="P47" s="842"/>
      <c r="Q47" s="854"/>
      <c r="R47" s="854"/>
      <c r="S47" s="842"/>
      <c r="T47" s="842"/>
      <c r="U47" s="842"/>
      <c r="V47" s="842"/>
      <c r="W47" s="842"/>
      <c r="X47" s="842"/>
      <c r="Y47" s="842"/>
      <c r="Z47" s="842"/>
      <c r="AA47" s="842"/>
    </row>
    <row r="48" spans="3:27" ht="15.75">
      <c r="C48" s="842"/>
      <c r="D48" s="842" t="s">
        <v>796</v>
      </c>
      <c r="E48" s="857"/>
      <c r="F48" s="842"/>
      <c r="G48" s="857"/>
      <c r="H48" s="857"/>
      <c r="I48" s="857">
        <f>T39</f>
        <v>2578.04916890906</v>
      </c>
      <c r="J48" s="842"/>
      <c r="K48" s="855"/>
      <c r="L48" s="855"/>
      <c r="M48" s="855"/>
      <c r="N48" s="855"/>
      <c r="O48" s="848"/>
      <c r="P48" s="842"/>
      <c r="Q48" s="848"/>
      <c r="R48" s="848"/>
      <c r="S48" s="842"/>
      <c r="T48" s="842"/>
      <c r="U48" s="842"/>
      <c r="V48" s="842"/>
      <c r="W48" s="842"/>
      <c r="X48" s="842"/>
      <c r="Y48" s="842"/>
      <c r="Z48" s="842"/>
      <c r="AA48" s="842"/>
    </row>
    <row r="49" spans="3:22" ht="15.75">
      <c r="C49" s="884"/>
      <c r="D49" s="884"/>
      <c r="E49" s="884"/>
      <c r="F49" s="884"/>
      <c r="G49" s="884"/>
    </row>
    <row r="50" spans="3:22" ht="15.75">
      <c r="C50" s="884"/>
      <c r="D50" s="884"/>
      <c r="E50" s="885"/>
      <c r="F50" s="884"/>
      <c r="G50" s="886"/>
      <c r="H50" s="886"/>
      <c r="I50" s="886"/>
      <c r="J50" s="884"/>
      <c r="K50" s="884"/>
      <c r="L50" s="884"/>
      <c r="M50" s="884"/>
      <c r="N50" s="884"/>
      <c r="O50" s="885"/>
      <c r="P50" s="884"/>
      <c r="Q50" s="887"/>
      <c r="R50" s="887"/>
      <c r="S50" s="884"/>
      <c r="T50" s="884"/>
      <c r="U50" s="884"/>
      <c r="V50" s="884"/>
    </row>
    <row r="51" spans="3:22" ht="15.75">
      <c r="C51" s="884"/>
      <c r="D51" s="884"/>
      <c r="E51" s="884"/>
      <c r="F51" s="884"/>
      <c r="G51" s="886"/>
      <c r="H51" s="886"/>
      <c r="I51" s="886"/>
      <c r="J51" s="884"/>
      <c r="K51" s="888"/>
      <c r="L51" s="888"/>
      <c r="M51" s="888"/>
      <c r="N51" s="888"/>
      <c r="O51" s="885"/>
      <c r="P51" s="884"/>
      <c r="Q51" s="885"/>
      <c r="R51" s="885"/>
      <c r="S51" s="884"/>
      <c r="T51" s="884"/>
      <c r="U51" s="884"/>
      <c r="V51" s="884"/>
    </row>
  </sheetData>
  <dataConsolidate/>
  <mergeCells count="11">
    <mergeCell ref="S6:W7"/>
    <mergeCell ref="I7:M7"/>
    <mergeCell ref="A29:B29"/>
    <mergeCell ref="F41:J41"/>
    <mergeCell ref="A3:R3"/>
    <mergeCell ref="A4:R4"/>
    <mergeCell ref="A6:A8"/>
    <mergeCell ref="B6:B8"/>
    <mergeCell ref="C6:C8"/>
    <mergeCell ref="D6:H7"/>
    <mergeCell ref="I6:R6"/>
  </mergeCells>
  <pageMargins left="0.39370078740157483" right="0.31496062992125984" top="0.78740157480314965" bottom="0.39370078740157483" header="0.19685039370078741" footer="0.19685039370078741"/>
  <pageSetup paperSize="9" scale="48"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12.xml><?xml version="1.0" encoding="utf-8"?>
<worksheet xmlns="http://schemas.openxmlformats.org/spreadsheetml/2006/main" xmlns:r="http://schemas.openxmlformats.org/officeDocument/2006/relationships">
  <sheetPr>
    <tabColor rgb="FF00B050"/>
  </sheetPr>
  <dimension ref="B3:E11"/>
  <sheetViews>
    <sheetView view="pageBreakPreview" zoomScaleNormal="100" zoomScaleSheetLayoutView="100" workbookViewId="0">
      <selection activeCell="H7" sqref="H7"/>
    </sheetView>
  </sheetViews>
  <sheetFormatPr defaultRowHeight="12.75"/>
  <cols>
    <col min="1" max="1" width="4.140625" style="889" customWidth="1"/>
    <col min="2" max="2" width="56.140625" style="889" customWidth="1"/>
    <col min="3" max="3" width="14.28515625" style="889" customWidth="1"/>
    <col min="4" max="4" width="10.7109375" style="889" customWidth="1"/>
    <col min="5" max="5" width="15.28515625" style="889" customWidth="1"/>
    <col min="6" max="256" width="9.140625" style="889"/>
    <col min="257" max="257" width="4.140625" style="889" customWidth="1"/>
    <col min="258" max="258" width="56.140625" style="889" customWidth="1"/>
    <col min="259" max="259" width="14.28515625" style="889" customWidth="1"/>
    <col min="260" max="260" width="10.7109375" style="889" customWidth="1"/>
    <col min="261" max="261" width="15.28515625" style="889" customWidth="1"/>
    <col min="262" max="512" width="9.140625" style="889"/>
    <col min="513" max="513" width="4.140625" style="889" customWidth="1"/>
    <col min="514" max="514" width="56.140625" style="889" customWidth="1"/>
    <col min="515" max="515" width="14.28515625" style="889" customWidth="1"/>
    <col min="516" max="516" width="10.7109375" style="889" customWidth="1"/>
    <col min="517" max="517" width="15.28515625" style="889" customWidth="1"/>
    <col min="518" max="768" width="9.140625" style="889"/>
    <col min="769" max="769" width="4.140625" style="889" customWidth="1"/>
    <col min="770" max="770" width="56.140625" style="889" customWidth="1"/>
    <col min="771" max="771" width="14.28515625" style="889" customWidth="1"/>
    <col min="772" max="772" width="10.7109375" style="889" customWidth="1"/>
    <col min="773" max="773" width="15.28515625" style="889" customWidth="1"/>
    <col min="774" max="1024" width="9.140625" style="889"/>
    <col min="1025" max="1025" width="4.140625" style="889" customWidth="1"/>
    <col min="1026" max="1026" width="56.140625" style="889" customWidth="1"/>
    <col min="1027" max="1027" width="14.28515625" style="889" customWidth="1"/>
    <col min="1028" max="1028" width="10.7109375" style="889" customWidth="1"/>
    <col min="1029" max="1029" width="15.28515625" style="889" customWidth="1"/>
    <col min="1030" max="1280" width="9.140625" style="889"/>
    <col min="1281" max="1281" width="4.140625" style="889" customWidth="1"/>
    <col min="1282" max="1282" width="56.140625" style="889" customWidth="1"/>
    <col min="1283" max="1283" width="14.28515625" style="889" customWidth="1"/>
    <col min="1284" max="1284" width="10.7109375" style="889" customWidth="1"/>
    <col min="1285" max="1285" width="15.28515625" style="889" customWidth="1"/>
    <col min="1286" max="1536" width="9.140625" style="889"/>
    <col min="1537" max="1537" width="4.140625" style="889" customWidth="1"/>
    <col min="1538" max="1538" width="56.140625" style="889" customWidth="1"/>
    <col min="1539" max="1539" width="14.28515625" style="889" customWidth="1"/>
    <col min="1540" max="1540" width="10.7109375" style="889" customWidth="1"/>
    <col min="1541" max="1541" width="15.28515625" style="889" customWidth="1"/>
    <col min="1542" max="1792" width="9.140625" style="889"/>
    <col min="1793" max="1793" width="4.140625" style="889" customWidth="1"/>
    <col min="1794" max="1794" width="56.140625" style="889" customWidth="1"/>
    <col min="1795" max="1795" width="14.28515625" style="889" customWidth="1"/>
    <col min="1796" max="1796" width="10.7109375" style="889" customWidth="1"/>
    <col min="1797" max="1797" width="15.28515625" style="889" customWidth="1"/>
    <col min="1798" max="2048" width="9.140625" style="889"/>
    <col min="2049" max="2049" width="4.140625" style="889" customWidth="1"/>
    <col min="2050" max="2050" width="56.140625" style="889" customWidth="1"/>
    <col min="2051" max="2051" width="14.28515625" style="889" customWidth="1"/>
    <col min="2052" max="2052" width="10.7109375" style="889" customWidth="1"/>
    <col min="2053" max="2053" width="15.28515625" style="889" customWidth="1"/>
    <col min="2054" max="2304" width="9.140625" style="889"/>
    <col min="2305" max="2305" width="4.140625" style="889" customWidth="1"/>
    <col min="2306" max="2306" width="56.140625" style="889" customWidth="1"/>
    <col min="2307" max="2307" width="14.28515625" style="889" customWidth="1"/>
    <col min="2308" max="2308" width="10.7109375" style="889" customWidth="1"/>
    <col min="2309" max="2309" width="15.28515625" style="889" customWidth="1"/>
    <col min="2310" max="2560" width="9.140625" style="889"/>
    <col min="2561" max="2561" width="4.140625" style="889" customWidth="1"/>
    <col min="2562" max="2562" width="56.140625" style="889" customWidth="1"/>
    <col min="2563" max="2563" width="14.28515625" style="889" customWidth="1"/>
    <col min="2564" max="2564" width="10.7109375" style="889" customWidth="1"/>
    <col min="2565" max="2565" width="15.28515625" style="889" customWidth="1"/>
    <col min="2566" max="2816" width="9.140625" style="889"/>
    <col min="2817" max="2817" width="4.140625" style="889" customWidth="1"/>
    <col min="2818" max="2818" width="56.140625" style="889" customWidth="1"/>
    <col min="2819" max="2819" width="14.28515625" style="889" customWidth="1"/>
    <col min="2820" max="2820" width="10.7109375" style="889" customWidth="1"/>
    <col min="2821" max="2821" width="15.28515625" style="889" customWidth="1"/>
    <col min="2822" max="3072" width="9.140625" style="889"/>
    <col min="3073" max="3073" width="4.140625" style="889" customWidth="1"/>
    <col min="3074" max="3074" width="56.140625" style="889" customWidth="1"/>
    <col min="3075" max="3075" width="14.28515625" style="889" customWidth="1"/>
    <col min="3076" max="3076" width="10.7109375" style="889" customWidth="1"/>
    <col min="3077" max="3077" width="15.28515625" style="889" customWidth="1"/>
    <col min="3078" max="3328" width="9.140625" style="889"/>
    <col min="3329" max="3329" width="4.140625" style="889" customWidth="1"/>
    <col min="3330" max="3330" width="56.140625" style="889" customWidth="1"/>
    <col min="3331" max="3331" width="14.28515625" style="889" customWidth="1"/>
    <col min="3332" max="3332" width="10.7109375" style="889" customWidth="1"/>
    <col min="3333" max="3333" width="15.28515625" style="889" customWidth="1"/>
    <col min="3334" max="3584" width="9.140625" style="889"/>
    <col min="3585" max="3585" width="4.140625" style="889" customWidth="1"/>
    <col min="3586" max="3586" width="56.140625" style="889" customWidth="1"/>
    <col min="3587" max="3587" width="14.28515625" style="889" customWidth="1"/>
    <col min="3588" max="3588" width="10.7109375" style="889" customWidth="1"/>
    <col min="3589" max="3589" width="15.28515625" style="889" customWidth="1"/>
    <col min="3590" max="3840" width="9.140625" style="889"/>
    <col min="3841" max="3841" width="4.140625" style="889" customWidth="1"/>
    <col min="3842" max="3842" width="56.140625" style="889" customWidth="1"/>
    <col min="3843" max="3843" width="14.28515625" style="889" customWidth="1"/>
    <col min="3844" max="3844" width="10.7109375" style="889" customWidth="1"/>
    <col min="3845" max="3845" width="15.28515625" style="889" customWidth="1"/>
    <col min="3846" max="4096" width="9.140625" style="889"/>
    <col min="4097" max="4097" width="4.140625" style="889" customWidth="1"/>
    <col min="4098" max="4098" width="56.140625" style="889" customWidth="1"/>
    <col min="4099" max="4099" width="14.28515625" style="889" customWidth="1"/>
    <col min="4100" max="4100" width="10.7109375" style="889" customWidth="1"/>
    <col min="4101" max="4101" width="15.28515625" style="889" customWidth="1"/>
    <col min="4102" max="4352" width="9.140625" style="889"/>
    <col min="4353" max="4353" width="4.140625" style="889" customWidth="1"/>
    <col min="4354" max="4354" width="56.140625" style="889" customWidth="1"/>
    <col min="4355" max="4355" width="14.28515625" style="889" customWidth="1"/>
    <col min="4356" max="4356" width="10.7109375" style="889" customWidth="1"/>
    <col min="4357" max="4357" width="15.28515625" style="889" customWidth="1"/>
    <col min="4358" max="4608" width="9.140625" style="889"/>
    <col min="4609" max="4609" width="4.140625" style="889" customWidth="1"/>
    <col min="4610" max="4610" width="56.140625" style="889" customWidth="1"/>
    <col min="4611" max="4611" width="14.28515625" style="889" customWidth="1"/>
    <col min="4612" max="4612" width="10.7109375" style="889" customWidth="1"/>
    <col min="4613" max="4613" width="15.28515625" style="889" customWidth="1"/>
    <col min="4614" max="4864" width="9.140625" style="889"/>
    <col min="4865" max="4865" width="4.140625" style="889" customWidth="1"/>
    <col min="4866" max="4866" width="56.140625" style="889" customWidth="1"/>
    <col min="4867" max="4867" width="14.28515625" style="889" customWidth="1"/>
    <col min="4868" max="4868" width="10.7109375" style="889" customWidth="1"/>
    <col min="4869" max="4869" width="15.28515625" style="889" customWidth="1"/>
    <col min="4870" max="5120" width="9.140625" style="889"/>
    <col min="5121" max="5121" width="4.140625" style="889" customWidth="1"/>
    <col min="5122" max="5122" width="56.140625" style="889" customWidth="1"/>
    <col min="5123" max="5123" width="14.28515625" style="889" customWidth="1"/>
    <col min="5124" max="5124" width="10.7109375" style="889" customWidth="1"/>
    <col min="5125" max="5125" width="15.28515625" style="889" customWidth="1"/>
    <col min="5126" max="5376" width="9.140625" style="889"/>
    <col min="5377" max="5377" width="4.140625" style="889" customWidth="1"/>
    <col min="5378" max="5378" width="56.140625" style="889" customWidth="1"/>
    <col min="5379" max="5379" width="14.28515625" style="889" customWidth="1"/>
    <col min="5380" max="5380" width="10.7109375" style="889" customWidth="1"/>
    <col min="5381" max="5381" width="15.28515625" style="889" customWidth="1"/>
    <col min="5382" max="5632" width="9.140625" style="889"/>
    <col min="5633" max="5633" width="4.140625" style="889" customWidth="1"/>
    <col min="5634" max="5634" width="56.140625" style="889" customWidth="1"/>
    <col min="5635" max="5635" width="14.28515625" style="889" customWidth="1"/>
    <col min="5636" max="5636" width="10.7109375" style="889" customWidth="1"/>
    <col min="5637" max="5637" width="15.28515625" style="889" customWidth="1"/>
    <col min="5638" max="5888" width="9.140625" style="889"/>
    <col min="5889" max="5889" width="4.140625" style="889" customWidth="1"/>
    <col min="5890" max="5890" width="56.140625" style="889" customWidth="1"/>
    <col min="5891" max="5891" width="14.28515625" style="889" customWidth="1"/>
    <col min="5892" max="5892" width="10.7109375" style="889" customWidth="1"/>
    <col min="5893" max="5893" width="15.28515625" style="889" customWidth="1"/>
    <col min="5894" max="6144" width="9.140625" style="889"/>
    <col min="6145" max="6145" width="4.140625" style="889" customWidth="1"/>
    <col min="6146" max="6146" width="56.140625" style="889" customWidth="1"/>
    <col min="6147" max="6147" width="14.28515625" style="889" customWidth="1"/>
    <col min="6148" max="6148" width="10.7109375" style="889" customWidth="1"/>
    <col min="6149" max="6149" width="15.28515625" style="889" customWidth="1"/>
    <col min="6150" max="6400" width="9.140625" style="889"/>
    <col min="6401" max="6401" width="4.140625" style="889" customWidth="1"/>
    <col min="6402" max="6402" width="56.140625" style="889" customWidth="1"/>
    <col min="6403" max="6403" width="14.28515625" style="889" customWidth="1"/>
    <col min="6404" max="6404" width="10.7109375" style="889" customWidth="1"/>
    <col min="6405" max="6405" width="15.28515625" style="889" customWidth="1"/>
    <col min="6406" max="6656" width="9.140625" style="889"/>
    <col min="6657" max="6657" width="4.140625" style="889" customWidth="1"/>
    <col min="6658" max="6658" width="56.140625" style="889" customWidth="1"/>
    <col min="6659" max="6659" width="14.28515625" style="889" customWidth="1"/>
    <col min="6660" max="6660" width="10.7109375" style="889" customWidth="1"/>
    <col min="6661" max="6661" width="15.28515625" style="889" customWidth="1"/>
    <col min="6662" max="6912" width="9.140625" style="889"/>
    <col min="6913" max="6913" width="4.140625" style="889" customWidth="1"/>
    <col min="6914" max="6914" width="56.140625" style="889" customWidth="1"/>
    <col min="6915" max="6915" width="14.28515625" style="889" customWidth="1"/>
    <col min="6916" max="6916" width="10.7109375" style="889" customWidth="1"/>
    <col min="6917" max="6917" width="15.28515625" style="889" customWidth="1"/>
    <col min="6918" max="7168" width="9.140625" style="889"/>
    <col min="7169" max="7169" width="4.140625" style="889" customWidth="1"/>
    <col min="7170" max="7170" width="56.140625" style="889" customWidth="1"/>
    <col min="7171" max="7171" width="14.28515625" style="889" customWidth="1"/>
    <col min="7172" max="7172" width="10.7109375" style="889" customWidth="1"/>
    <col min="7173" max="7173" width="15.28515625" style="889" customWidth="1"/>
    <col min="7174" max="7424" width="9.140625" style="889"/>
    <col min="7425" max="7425" width="4.140625" style="889" customWidth="1"/>
    <col min="7426" max="7426" width="56.140625" style="889" customWidth="1"/>
    <col min="7427" max="7427" width="14.28515625" style="889" customWidth="1"/>
    <col min="7428" max="7428" width="10.7109375" style="889" customWidth="1"/>
    <col min="7429" max="7429" width="15.28515625" style="889" customWidth="1"/>
    <col min="7430" max="7680" width="9.140625" style="889"/>
    <col min="7681" max="7681" width="4.140625" style="889" customWidth="1"/>
    <col min="7682" max="7682" width="56.140625" style="889" customWidth="1"/>
    <col min="7683" max="7683" width="14.28515625" style="889" customWidth="1"/>
    <col min="7684" max="7684" width="10.7109375" style="889" customWidth="1"/>
    <col min="7685" max="7685" width="15.28515625" style="889" customWidth="1"/>
    <col min="7686" max="7936" width="9.140625" style="889"/>
    <col min="7937" max="7937" width="4.140625" style="889" customWidth="1"/>
    <col min="7938" max="7938" width="56.140625" style="889" customWidth="1"/>
    <col min="7939" max="7939" width="14.28515625" style="889" customWidth="1"/>
    <col min="7940" max="7940" width="10.7109375" style="889" customWidth="1"/>
    <col min="7941" max="7941" width="15.28515625" style="889" customWidth="1"/>
    <col min="7942" max="8192" width="9.140625" style="889"/>
    <col min="8193" max="8193" width="4.140625" style="889" customWidth="1"/>
    <col min="8194" max="8194" width="56.140625" style="889" customWidth="1"/>
    <col min="8195" max="8195" width="14.28515625" style="889" customWidth="1"/>
    <col min="8196" max="8196" width="10.7109375" style="889" customWidth="1"/>
    <col min="8197" max="8197" width="15.28515625" style="889" customWidth="1"/>
    <col min="8198" max="8448" width="9.140625" style="889"/>
    <col min="8449" max="8449" width="4.140625" style="889" customWidth="1"/>
    <col min="8450" max="8450" width="56.140625" style="889" customWidth="1"/>
    <col min="8451" max="8451" width="14.28515625" style="889" customWidth="1"/>
    <col min="8452" max="8452" width="10.7109375" style="889" customWidth="1"/>
    <col min="8453" max="8453" width="15.28515625" style="889" customWidth="1"/>
    <col min="8454" max="8704" width="9.140625" style="889"/>
    <col min="8705" max="8705" width="4.140625" style="889" customWidth="1"/>
    <col min="8706" max="8706" width="56.140625" style="889" customWidth="1"/>
    <col min="8707" max="8707" width="14.28515625" style="889" customWidth="1"/>
    <col min="8708" max="8708" width="10.7109375" style="889" customWidth="1"/>
    <col min="8709" max="8709" width="15.28515625" style="889" customWidth="1"/>
    <col min="8710" max="8960" width="9.140625" style="889"/>
    <col min="8961" max="8961" width="4.140625" style="889" customWidth="1"/>
    <col min="8962" max="8962" width="56.140625" style="889" customWidth="1"/>
    <col min="8963" max="8963" width="14.28515625" style="889" customWidth="1"/>
    <col min="8964" max="8964" width="10.7109375" style="889" customWidth="1"/>
    <col min="8965" max="8965" width="15.28515625" style="889" customWidth="1"/>
    <col min="8966" max="9216" width="9.140625" style="889"/>
    <col min="9217" max="9217" width="4.140625" style="889" customWidth="1"/>
    <col min="9218" max="9218" width="56.140625" style="889" customWidth="1"/>
    <col min="9219" max="9219" width="14.28515625" style="889" customWidth="1"/>
    <col min="9220" max="9220" width="10.7109375" style="889" customWidth="1"/>
    <col min="9221" max="9221" width="15.28515625" style="889" customWidth="1"/>
    <col min="9222" max="9472" width="9.140625" style="889"/>
    <col min="9473" max="9473" width="4.140625" style="889" customWidth="1"/>
    <col min="9474" max="9474" width="56.140625" style="889" customWidth="1"/>
    <col min="9475" max="9475" width="14.28515625" style="889" customWidth="1"/>
    <col min="9476" max="9476" width="10.7109375" style="889" customWidth="1"/>
    <col min="9477" max="9477" width="15.28515625" style="889" customWidth="1"/>
    <col min="9478" max="9728" width="9.140625" style="889"/>
    <col min="9729" max="9729" width="4.140625" style="889" customWidth="1"/>
    <col min="9730" max="9730" width="56.140625" style="889" customWidth="1"/>
    <col min="9731" max="9731" width="14.28515625" style="889" customWidth="1"/>
    <col min="9732" max="9732" width="10.7109375" style="889" customWidth="1"/>
    <col min="9733" max="9733" width="15.28515625" style="889" customWidth="1"/>
    <col min="9734" max="9984" width="9.140625" style="889"/>
    <col min="9985" max="9985" width="4.140625" style="889" customWidth="1"/>
    <col min="9986" max="9986" width="56.140625" style="889" customWidth="1"/>
    <col min="9987" max="9987" width="14.28515625" style="889" customWidth="1"/>
    <col min="9988" max="9988" width="10.7109375" style="889" customWidth="1"/>
    <col min="9989" max="9989" width="15.28515625" style="889" customWidth="1"/>
    <col min="9990" max="10240" width="9.140625" style="889"/>
    <col min="10241" max="10241" width="4.140625" style="889" customWidth="1"/>
    <col min="10242" max="10242" width="56.140625" style="889" customWidth="1"/>
    <col min="10243" max="10243" width="14.28515625" style="889" customWidth="1"/>
    <col min="10244" max="10244" width="10.7109375" style="889" customWidth="1"/>
    <col min="10245" max="10245" width="15.28515625" style="889" customWidth="1"/>
    <col min="10246" max="10496" width="9.140625" style="889"/>
    <col min="10497" max="10497" width="4.140625" style="889" customWidth="1"/>
    <col min="10498" max="10498" width="56.140625" style="889" customWidth="1"/>
    <col min="10499" max="10499" width="14.28515625" style="889" customWidth="1"/>
    <col min="10500" max="10500" width="10.7109375" style="889" customWidth="1"/>
    <col min="10501" max="10501" width="15.28515625" style="889" customWidth="1"/>
    <col min="10502" max="10752" width="9.140625" style="889"/>
    <col min="10753" max="10753" width="4.140625" style="889" customWidth="1"/>
    <col min="10754" max="10754" width="56.140625" style="889" customWidth="1"/>
    <col min="10755" max="10755" width="14.28515625" style="889" customWidth="1"/>
    <col min="10756" max="10756" width="10.7109375" style="889" customWidth="1"/>
    <col min="10757" max="10757" width="15.28515625" style="889" customWidth="1"/>
    <col min="10758" max="11008" width="9.140625" style="889"/>
    <col min="11009" max="11009" width="4.140625" style="889" customWidth="1"/>
    <col min="11010" max="11010" width="56.140625" style="889" customWidth="1"/>
    <col min="11011" max="11011" width="14.28515625" style="889" customWidth="1"/>
    <col min="11012" max="11012" width="10.7109375" style="889" customWidth="1"/>
    <col min="11013" max="11013" width="15.28515625" style="889" customWidth="1"/>
    <col min="11014" max="11264" width="9.140625" style="889"/>
    <col min="11265" max="11265" width="4.140625" style="889" customWidth="1"/>
    <col min="11266" max="11266" width="56.140625" style="889" customWidth="1"/>
    <col min="11267" max="11267" width="14.28515625" style="889" customWidth="1"/>
    <col min="11268" max="11268" width="10.7109375" style="889" customWidth="1"/>
    <col min="11269" max="11269" width="15.28515625" style="889" customWidth="1"/>
    <col min="11270" max="11520" width="9.140625" style="889"/>
    <col min="11521" max="11521" width="4.140625" style="889" customWidth="1"/>
    <col min="11522" max="11522" width="56.140625" style="889" customWidth="1"/>
    <col min="11523" max="11523" width="14.28515625" style="889" customWidth="1"/>
    <col min="11524" max="11524" width="10.7109375" style="889" customWidth="1"/>
    <col min="11525" max="11525" width="15.28515625" style="889" customWidth="1"/>
    <col min="11526" max="11776" width="9.140625" style="889"/>
    <col min="11777" max="11777" width="4.140625" style="889" customWidth="1"/>
    <col min="11778" max="11778" width="56.140625" style="889" customWidth="1"/>
    <col min="11779" max="11779" width="14.28515625" style="889" customWidth="1"/>
    <col min="11780" max="11780" width="10.7109375" style="889" customWidth="1"/>
    <col min="11781" max="11781" width="15.28515625" style="889" customWidth="1"/>
    <col min="11782" max="12032" width="9.140625" style="889"/>
    <col min="12033" max="12033" width="4.140625" style="889" customWidth="1"/>
    <col min="12034" max="12034" width="56.140625" style="889" customWidth="1"/>
    <col min="12035" max="12035" width="14.28515625" style="889" customWidth="1"/>
    <col min="12036" max="12036" width="10.7109375" style="889" customWidth="1"/>
    <col min="12037" max="12037" width="15.28515625" style="889" customWidth="1"/>
    <col min="12038" max="12288" width="9.140625" style="889"/>
    <col min="12289" max="12289" width="4.140625" style="889" customWidth="1"/>
    <col min="12290" max="12290" width="56.140625" style="889" customWidth="1"/>
    <col min="12291" max="12291" width="14.28515625" style="889" customWidth="1"/>
    <col min="12292" max="12292" width="10.7109375" style="889" customWidth="1"/>
    <col min="12293" max="12293" width="15.28515625" style="889" customWidth="1"/>
    <col min="12294" max="12544" width="9.140625" style="889"/>
    <col min="12545" max="12545" width="4.140625" style="889" customWidth="1"/>
    <col min="12546" max="12546" width="56.140625" style="889" customWidth="1"/>
    <col min="12547" max="12547" width="14.28515625" style="889" customWidth="1"/>
    <col min="12548" max="12548" width="10.7109375" style="889" customWidth="1"/>
    <col min="12549" max="12549" width="15.28515625" style="889" customWidth="1"/>
    <col min="12550" max="12800" width="9.140625" style="889"/>
    <col min="12801" max="12801" width="4.140625" style="889" customWidth="1"/>
    <col min="12802" max="12802" width="56.140625" style="889" customWidth="1"/>
    <col min="12803" max="12803" width="14.28515625" style="889" customWidth="1"/>
    <col min="12804" max="12804" width="10.7109375" style="889" customWidth="1"/>
    <col min="12805" max="12805" width="15.28515625" style="889" customWidth="1"/>
    <col min="12806" max="13056" width="9.140625" style="889"/>
    <col min="13057" max="13057" width="4.140625" style="889" customWidth="1"/>
    <col min="13058" max="13058" width="56.140625" style="889" customWidth="1"/>
    <col min="13059" max="13059" width="14.28515625" style="889" customWidth="1"/>
    <col min="13060" max="13060" width="10.7109375" style="889" customWidth="1"/>
    <col min="13061" max="13061" width="15.28515625" style="889" customWidth="1"/>
    <col min="13062" max="13312" width="9.140625" style="889"/>
    <col min="13313" max="13313" width="4.140625" style="889" customWidth="1"/>
    <col min="13314" max="13314" width="56.140625" style="889" customWidth="1"/>
    <col min="13315" max="13315" width="14.28515625" style="889" customWidth="1"/>
    <col min="13316" max="13316" width="10.7109375" style="889" customWidth="1"/>
    <col min="13317" max="13317" width="15.28515625" style="889" customWidth="1"/>
    <col min="13318" max="13568" width="9.140625" style="889"/>
    <col min="13569" max="13569" width="4.140625" style="889" customWidth="1"/>
    <col min="13570" max="13570" width="56.140625" style="889" customWidth="1"/>
    <col min="13571" max="13571" width="14.28515625" style="889" customWidth="1"/>
    <col min="13572" max="13572" width="10.7109375" style="889" customWidth="1"/>
    <col min="13573" max="13573" width="15.28515625" style="889" customWidth="1"/>
    <col min="13574" max="13824" width="9.140625" style="889"/>
    <col min="13825" max="13825" width="4.140625" style="889" customWidth="1"/>
    <col min="13826" max="13826" width="56.140625" style="889" customWidth="1"/>
    <col min="13827" max="13827" width="14.28515625" style="889" customWidth="1"/>
    <col min="13828" max="13828" width="10.7109375" style="889" customWidth="1"/>
    <col min="13829" max="13829" width="15.28515625" style="889" customWidth="1"/>
    <col min="13830" max="14080" width="9.140625" style="889"/>
    <col min="14081" max="14081" width="4.140625" style="889" customWidth="1"/>
    <col min="14082" max="14082" width="56.140625" style="889" customWidth="1"/>
    <col min="14083" max="14083" width="14.28515625" style="889" customWidth="1"/>
    <col min="14084" max="14084" width="10.7109375" style="889" customWidth="1"/>
    <col min="14085" max="14085" width="15.28515625" style="889" customWidth="1"/>
    <col min="14086" max="14336" width="9.140625" style="889"/>
    <col min="14337" max="14337" width="4.140625" style="889" customWidth="1"/>
    <col min="14338" max="14338" width="56.140625" style="889" customWidth="1"/>
    <col min="14339" max="14339" width="14.28515625" style="889" customWidth="1"/>
    <col min="14340" max="14340" width="10.7109375" style="889" customWidth="1"/>
    <col min="14341" max="14341" width="15.28515625" style="889" customWidth="1"/>
    <col min="14342" max="14592" width="9.140625" style="889"/>
    <col min="14593" max="14593" width="4.140625" style="889" customWidth="1"/>
    <col min="14594" max="14594" width="56.140625" style="889" customWidth="1"/>
    <col min="14595" max="14595" width="14.28515625" style="889" customWidth="1"/>
    <col min="14596" max="14596" width="10.7109375" style="889" customWidth="1"/>
    <col min="14597" max="14597" width="15.28515625" style="889" customWidth="1"/>
    <col min="14598" max="14848" width="9.140625" style="889"/>
    <col min="14849" max="14849" width="4.140625" style="889" customWidth="1"/>
    <col min="14850" max="14850" width="56.140625" style="889" customWidth="1"/>
    <col min="14851" max="14851" width="14.28515625" style="889" customWidth="1"/>
    <col min="14852" max="14852" width="10.7109375" style="889" customWidth="1"/>
    <col min="14853" max="14853" width="15.28515625" style="889" customWidth="1"/>
    <col min="14854" max="15104" width="9.140625" style="889"/>
    <col min="15105" max="15105" width="4.140625" style="889" customWidth="1"/>
    <col min="15106" max="15106" width="56.140625" style="889" customWidth="1"/>
    <col min="15107" max="15107" width="14.28515625" style="889" customWidth="1"/>
    <col min="15108" max="15108" width="10.7109375" style="889" customWidth="1"/>
    <col min="15109" max="15109" width="15.28515625" style="889" customWidth="1"/>
    <col min="15110" max="15360" width="9.140625" style="889"/>
    <col min="15361" max="15361" width="4.140625" style="889" customWidth="1"/>
    <col min="15362" max="15362" width="56.140625" style="889" customWidth="1"/>
    <col min="15363" max="15363" width="14.28515625" style="889" customWidth="1"/>
    <col min="15364" max="15364" width="10.7109375" style="889" customWidth="1"/>
    <col min="15365" max="15365" width="15.28515625" style="889" customWidth="1"/>
    <col min="15366" max="15616" width="9.140625" style="889"/>
    <col min="15617" max="15617" width="4.140625" style="889" customWidth="1"/>
    <col min="15618" max="15618" width="56.140625" style="889" customWidth="1"/>
    <col min="15619" max="15619" width="14.28515625" style="889" customWidth="1"/>
    <col min="15620" max="15620" width="10.7109375" style="889" customWidth="1"/>
    <col min="15621" max="15621" width="15.28515625" style="889" customWidth="1"/>
    <col min="15622" max="15872" width="9.140625" style="889"/>
    <col min="15873" max="15873" width="4.140625" style="889" customWidth="1"/>
    <col min="15874" max="15874" width="56.140625" style="889" customWidth="1"/>
    <col min="15875" max="15875" width="14.28515625" style="889" customWidth="1"/>
    <col min="15876" max="15876" width="10.7109375" style="889" customWidth="1"/>
    <col min="15877" max="15877" width="15.28515625" style="889" customWidth="1"/>
    <col min="15878" max="16128" width="9.140625" style="889"/>
    <col min="16129" max="16129" width="4.140625" style="889" customWidth="1"/>
    <col min="16130" max="16130" width="56.140625" style="889" customWidth="1"/>
    <col min="16131" max="16131" width="14.28515625" style="889" customWidth="1"/>
    <col min="16132" max="16132" width="10.7109375" style="889" customWidth="1"/>
    <col min="16133" max="16133" width="15.28515625" style="889" customWidth="1"/>
    <col min="16134" max="16384" width="9.140625" style="889"/>
  </cols>
  <sheetData>
    <row r="3" spans="2:5" ht="46.5" customHeight="1">
      <c r="B3" s="1364" t="s">
        <v>888</v>
      </c>
      <c r="C3" s="1364"/>
      <c r="D3" s="1364"/>
      <c r="E3" s="1364"/>
    </row>
    <row r="4" spans="2:5" ht="15.75">
      <c r="B4" s="1365"/>
      <c r="C4" s="1366"/>
      <c r="D4" s="1366"/>
      <c r="E4" s="1366"/>
    </row>
    <row r="6" spans="2:5" ht="30.75" customHeight="1">
      <c r="B6" s="890" t="s">
        <v>798</v>
      </c>
      <c r="C6" s="890" t="s">
        <v>811</v>
      </c>
      <c r="D6" s="892" t="s">
        <v>812</v>
      </c>
      <c r="E6" s="892" t="s">
        <v>813</v>
      </c>
    </row>
    <row r="7" spans="2:5" ht="58.5" customHeight="1">
      <c r="B7" s="1052" t="s">
        <v>884</v>
      </c>
      <c r="C7" s="890"/>
      <c r="D7" s="1053" t="e">
        <f>#REF!</f>
        <v>#REF!</v>
      </c>
      <c r="E7" s="1367" t="e">
        <f>D7-D8</f>
        <v>#REF!</v>
      </c>
    </row>
    <row r="8" spans="2:5" ht="50.25" customHeight="1">
      <c r="B8" s="1052" t="s">
        <v>885</v>
      </c>
      <c r="C8" s="890"/>
      <c r="D8" s="1053" t="e">
        <f>#REF!</f>
        <v>#REF!</v>
      </c>
      <c r="E8" s="1367"/>
    </row>
    <row r="11" spans="2:5">
      <c r="E11" s="907"/>
    </row>
  </sheetData>
  <mergeCells count="3">
    <mergeCell ref="B3:E3"/>
    <mergeCell ref="B4:E4"/>
    <mergeCell ref="E7:E8"/>
  </mergeCells>
  <pageMargins left="0.70866141732283472" right="0.70866141732283472" top="0.74803149606299213" bottom="0.74803149606299213" header="0.31496062992125984" footer="0.31496062992125984"/>
  <pageSetup paperSize="9" scale="83" orientation="portrait" blackAndWhite="1" r:id="rId1"/>
  <drawing r:id="rId2"/>
</worksheet>
</file>

<file path=xl/worksheets/sheet13.xml><?xml version="1.0" encoding="utf-8"?>
<worksheet xmlns="http://schemas.openxmlformats.org/spreadsheetml/2006/main" xmlns:r="http://schemas.openxmlformats.org/officeDocument/2006/relationships">
  <sheetPr>
    <tabColor rgb="FF00B050"/>
  </sheetPr>
  <dimension ref="B3:E11"/>
  <sheetViews>
    <sheetView view="pageBreakPreview" zoomScaleNormal="100" zoomScaleSheetLayoutView="100" workbookViewId="0">
      <selection activeCell="E21" sqref="E21"/>
    </sheetView>
  </sheetViews>
  <sheetFormatPr defaultRowHeight="12.75"/>
  <cols>
    <col min="1" max="1" width="4.140625" style="889" customWidth="1"/>
    <col min="2" max="2" width="56.140625" style="889" customWidth="1"/>
    <col min="3" max="3" width="14.28515625" style="889" customWidth="1"/>
    <col min="4" max="4" width="13.140625" style="889" customWidth="1"/>
    <col min="5" max="5" width="15.28515625" style="889" customWidth="1"/>
    <col min="6" max="256" width="9.140625" style="889"/>
    <col min="257" max="257" width="4.140625" style="889" customWidth="1"/>
    <col min="258" max="258" width="56.140625" style="889" customWidth="1"/>
    <col min="259" max="259" width="14.28515625" style="889" customWidth="1"/>
    <col min="260" max="260" width="10.7109375" style="889" customWidth="1"/>
    <col min="261" max="261" width="15.28515625" style="889" customWidth="1"/>
    <col min="262" max="512" width="9.140625" style="889"/>
    <col min="513" max="513" width="4.140625" style="889" customWidth="1"/>
    <col min="514" max="514" width="56.140625" style="889" customWidth="1"/>
    <col min="515" max="515" width="14.28515625" style="889" customWidth="1"/>
    <col min="516" max="516" width="10.7109375" style="889" customWidth="1"/>
    <col min="517" max="517" width="15.28515625" style="889" customWidth="1"/>
    <col min="518" max="768" width="9.140625" style="889"/>
    <col min="769" max="769" width="4.140625" style="889" customWidth="1"/>
    <col min="770" max="770" width="56.140625" style="889" customWidth="1"/>
    <col min="771" max="771" width="14.28515625" style="889" customWidth="1"/>
    <col min="772" max="772" width="10.7109375" style="889" customWidth="1"/>
    <col min="773" max="773" width="15.28515625" style="889" customWidth="1"/>
    <col min="774" max="1024" width="9.140625" style="889"/>
    <col min="1025" max="1025" width="4.140625" style="889" customWidth="1"/>
    <col min="1026" max="1026" width="56.140625" style="889" customWidth="1"/>
    <col min="1027" max="1027" width="14.28515625" style="889" customWidth="1"/>
    <col min="1028" max="1028" width="10.7109375" style="889" customWidth="1"/>
    <col min="1029" max="1029" width="15.28515625" style="889" customWidth="1"/>
    <col min="1030" max="1280" width="9.140625" style="889"/>
    <col min="1281" max="1281" width="4.140625" style="889" customWidth="1"/>
    <col min="1282" max="1282" width="56.140625" style="889" customWidth="1"/>
    <col min="1283" max="1283" width="14.28515625" style="889" customWidth="1"/>
    <col min="1284" max="1284" width="10.7109375" style="889" customWidth="1"/>
    <col min="1285" max="1285" width="15.28515625" style="889" customWidth="1"/>
    <col min="1286" max="1536" width="9.140625" style="889"/>
    <col min="1537" max="1537" width="4.140625" style="889" customWidth="1"/>
    <col min="1538" max="1538" width="56.140625" style="889" customWidth="1"/>
    <col min="1539" max="1539" width="14.28515625" style="889" customWidth="1"/>
    <col min="1540" max="1540" width="10.7109375" style="889" customWidth="1"/>
    <col min="1541" max="1541" width="15.28515625" style="889" customWidth="1"/>
    <col min="1542" max="1792" width="9.140625" style="889"/>
    <col min="1793" max="1793" width="4.140625" style="889" customWidth="1"/>
    <col min="1794" max="1794" width="56.140625" style="889" customWidth="1"/>
    <col min="1795" max="1795" width="14.28515625" style="889" customWidth="1"/>
    <col min="1796" max="1796" width="10.7109375" style="889" customWidth="1"/>
    <col min="1797" max="1797" width="15.28515625" style="889" customWidth="1"/>
    <col min="1798" max="2048" width="9.140625" style="889"/>
    <col min="2049" max="2049" width="4.140625" style="889" customWidth="1"/>
    <col min="2050" max="2050" width="56.140625" style="889" customWidth="1"/>
    <col min="2051" max="2051" width="14.28515625" style="889" customWidth="1"/>
    <col min="2052" max="2052" width="10.7109375" style="889" customWidth="1"/>
    <col min="2053" max="2053" width="15.28515625" style="889" customWidth="1"/>
    <col min="2054" max="2304" width="9.140625" style="889"/>
    <col min="2305" max="2305" width="4.140625" style="889" customWidth="1"/>
    <col min="2306" max="2306" width="56.140625" style="889" customWidth="1"/>
    <col min="2307" max="2307" width="14.28515625" style="889" customWidth="1"/>
    <col min="2308" max="2308" width="10.7109375" style="889" customWidth="1"/>
    <col min="2309" max="2309" width="15.28515625" style="889" customWidth="1"/>
    <col min="2310" max="2560" width="9.140625" style="889"/>
    <col min="2561" max="2561" width="4.140625" style="889" customWidth="1"/>
    <col min="2562" max="2562" width="56.140625" style="889" customWidth="1"/>
    <col min="2563" max="2563" width="14.28515625" style="889" customWidth="1"/>
    <col min="2564" max="2564" width="10.7109375" style="889" customWidth="1"/>
    <col min="2565" max="2565" width="15.28515625" style="889" customWidth="1"/>
    <col min="2566" max="2816" width="9.140625" style="889"/>
    <col min="2817" max="2817" width="4.140625" style="889" customWidth="1"/>
    <col min="2818" max="2818" width="56.140625" style="889" customWidth="1"/>
    <col min="2819" max="2819" width="14.28515625" style="889" customWidth="1"/>
    <col min="2820" max="2820" width="10.7109375" style="889" customWidth="1"/>
    <col min="2821" max="2821" width="15.28515625" style="889" customWidth="1"/>
    <col min="2822" max="3072" width="9.140625" style="889"/>
    <col min="3073" max="3073" width="4.140625" style="889" customWidth="1"/>
    <col min="3074" max="3074" width="56.140625" style="889" customWidth="1"/>
    <col min="3075" max="3075" width="14.28515625" style="889" customWidth="1"/>
    <col min="3076" max="3076" width="10.7109375" style="889" customWidth="1"/>
    <col min="3077" max="3077" width="15.28515625" style="889" customWidth="1"/>
    <col min="3078" max="3328" width="9.140625" style="889"/>
    <col min="3329" max="3329" width="4.140625" style="889" customWidth="1"/>
    <col min="3330" max="3330" width="56.140625" style="889" customWidth="1"/>
    <col min="3331" max="3331" width="14.28515625" style="889" customWidth="1"/>
    <col min="3332" max="3332" width="10.7109375" style="889" customWidth="1"/>
    <col min="3333" max="3333" width="15.28515625" style="889" customWidth="1"/>
    <col min="3334" max="3584" width="9.140625" style="889"/>
    <col min="3585" max="3585" width="4.140625" style="889" customWidth="1"/>
    <col min="3586" max="3586" width="56.140625" style="889" customWidth="1"/>
    <col min="3587" max="3587" width="14.28515625" style="889" customWidth="1"/>
    <col min="3588" max="3588" width="10.7109375" style="889" customWidth="1"/>
    <col min="3589" max="3589" width="15.28515625" style="889" customWidth="1"/>
    <col min="3590" max="3840" width="9.140625" style="889"/>
    <col min="3841" max="3841" width="4.140625" style="889" customWidth="1"/>
    <col min="3842" max="3842" width="56.140625" style="889" customWidth="1"/>
    <col min="3843" max="3843" width="14.28515625" style="889" customWidth="1"/>
    <col min="3844" max="3844" width="10.7109375" style="889" customWidth="1"/>
    <col min="3845" max="3845" width="15.28515625" style="889" customWidth="1"/>
    <col min="3846" max="4096" width="9.140625" style="889"/>
    <col min="4097" max="4097" width="4.140625" style="889" customWidth="1"/>
    <col min="4098" max="4098" width="56.140625" style="889" customWidth="1"/>
    <col min="4099" max="4099" width="14.28515625" style="889" customWidth="1"/>
    <col min="4100" max="4100" width="10.7109375" style="889" customWidth="1"/>
    <col min="4101" max="4101" width="15.28515625" style="889" customWidth="1"/>
    <col min="4102" max="4352" width="9.140625" style="889"/>
    <col min="4353" max="4353" width="4.140625" style="889" customWidth="1"/>
    <col min="4354" max="4354" width="56.140625" style="889" customWidth="1"/>
    <col min="4355" max="4355" width="14.28515625" style="889" customWidth="1"/>
    <col min="4356" max="4356" width="10.7109375" style="889" customWidth="1"/>
    <col min="4357" max="4357" width="15.28515625" style="889" customWidth="1"/>
    <col min="4358" max="4608" width="9.140625" style="889"/>
    <col min="4609" max="4609" width="4.140625" style="889" customWidth="1"/>
    <col min="4610" max="4610" width="56.140625" style="889" customWidth="1"/>
    <col min="4611" max="4611" width="14.28515625" style="889" customWidth="1"/>
    <col min="4612" max="4612" width="10.7109375" style="889" customWidth="1"/>
    <col min="4613" max="4613" width="15.28515625" style="889" customWidth="1"/>
    <col min="4614" max="4864" width="9.140625" style="889"/>
    <col min="4865" max="4865" width="4.140625" style="889" customWidth="1"/>
    <col min="4866" max="4866" width="56.140625" style="889" customWidth="1"/>
    <col min="4867" max="4867" width="14.28515625" style="889" customWidth="1"/>
    <col min="4868" max="4868" width="10.7109375" style="889" customWidth="1"/>
    <col min="4869" max="4869" width="15.28515625" style="889" customWidth="1"/>
    <col min="4870" max="5120" width="9.140625" style="889"/>
    <col min="5121" max="5121" width="4.140625" style="889" customWidth="1"/>
    <col min="5122" max="5122" width="56.140625" style="889" customWidth="1"/>
    <col min="5123" max="5123" width="14.28515625" style="889" customWidth="1"/>
    <col min="5124" max="5124" width="10.7109375" style="889" customWidth="1"/>
    <col min="5125" max="5125" width="15.28515625" style="889" customWidth="1"/>
    <col min="5126" max="5376" width="9.140625" style="889"/>
    <col min="5377" max="5377" width="4.140625" style="889" customWidth="1"/>
    <col min="5378" max="5378" width="56.140625" style="889" customWidth="1"/>
    <col min="5379" max="5379" width="14.28515625" style="889" customWidth="1"/>
    <col min="5380" max="5380" width="10.7109375" style="889" customWidth="1"/>
    <col min="5381" max="5381" width="15.28515625" style="889" customWidth="1"/>
    <col min="5382" max="5632" width="9.140625" style="889"/>
    <col min="5633" max="5633" width="4.140625" style="889" customWidth="1"/>
    <col min="5634" max="5634" width="56.140625" style="889" customWidth="1"/>
    <col min="5635" max="5635" width="14.28515625" style="889" customWidth="1"/>
    <col min="5636" max="5636" width="10.7109375" style="889" customWidth="1"/>
    <col min="5637" max="5637" width="15.28515625" style="889" customWidth="1"/>
    <col min="5638" max="5888" width="9.140625" style="889"/>
    <col min="5889" max="5889" width="4.140625" style="889" customWidth="1"/>
    <col min="5890" max="5890" width="56.140625" style="889" customWidth="1"/>
    <col min="5891" max="5891" width="14.28515625" style="889" customWidth="1"/>
    <col min="5892" max="5892" width="10.7109375" style="889" customWidth="1"/>
    <col min="5893" max="5893" width="15.28515625" style="889" customWidth="1"/>
    <col min="5894" max="6144" width="9.140625" style="889"/>
    <col min="6145" max="6145" width="4.140625" style="889" customWidth="1"/>
    <col min="6146" max="6146" width="56.140625" style="889" customWidth="1"/>
    <col min="6147" max="6147" width="14.28515625" style="889" customWidth="1"/>
    <col min="6148" max="6148" width="10.7109375" style="889" customWidth="1"/>
    <col min="6149" max="6149" width="15.28515625" style="889" customWidth="1"/>
    <col min="6150" max="6400" width="9.140625" style="889"/>
    <col min="6401" max="6401" width="4.140625" style="889" customWidth="1"/>
    <col min="6402" max="6402" width="56.140625" style="889" customWidth="1"/>
    <col min="6403" max="6403" width="14.28515625" style="889" customWidth="1"/>
    <col min="6404" max="6404" width="10.7109375" style="889" customWidth="1"/>
    <col min="6405" max="6405" width="15.28515625" style="889" customWidth="1"/>
    <col min="6406" max="6656" width="9.140625" style="889"/>
    <col min="6657" max="6657" width="4.140625" style="889" customWidth="1"/>
    <col min="6658" max="6658" width="56.140625" style="889" customWidth="1"/>
    <col min="6659" max="6659" width="14.28515625" style="889" customWidth="1"/>
    <col min="6660" max="6660" width="10.7109375" style="889" customWidth="1"/>
    <col min="6661" max="6661" width="15.28515625" style="889" customWidth="1"/>
    <col min="6662" max="6912" width="9.140625" style="889"/>
    <col min="6913" max="6913" width="4.140625" style="889" customWidth="1"/>
    <col min="6914" max="6914" width="56.140625" style="889" customWidth="1"/>
    <col min="6915" max="6915" width="14.28515625" style="889" customWidth="1"/>
    <col min="6916" max="6916" width="10.7109375" style="889" customWidth="1"/>
    <col min="6917" max="6917" width="15.28515625" style="889" customWidth="1"/>
    <col min="6918" max="7168" width="9.140625" style="889"/>
    <col min="7169" max="7169" width="4.140625" style="889" customWidth="1"/>
    <col min="7170" max="7170" width="56.140625" style="889" customWidth="1"/>
    <col min="7171" max="7171" width="14.28515625" style="889" customWidth="1"/>
    <col min="7172" max="7172" width="10.7109375" style="889" customWidth="1"/>
    <col min="7173" max="7173" width="15.28515625" style="889" customWidth="1"/>
    <col min="7174" max="7424" width="9.140625" style="889"/>
    <col min="7425" max="7425" width="4.140625" style="889" customWidth="1"/>
    <col min="7426" max="7426" width="56.140625" style="889" customWidth="1"/>
    <col min="7427" max="7427" width="14.28515625" style="889" customWidth="1"/>
    <col min="7428" max="7428" width="10.7109375" style="889" customWidth="1"/>
    <col min="7429" max="7429" width="15.28515625" style="889" customWidth="1"/>
    <col min="7430" max="7680" width="9.140625" style="889"/>
    <col min="7681" max="7681" width="4.140625" style="889" customWidth="1"/>
    <col min="7682" max="7682" width="56.140625" style="889" customWidth="1"/>
    <col min="7683" max="7683" width="14.28515625" style="889" customWidth="1"/>
    <col min="7684" max="7684" width="10.7109375" style="889" customWidth="1"/>
    <col min="7685" max="7685" width="15.28515625" style="889" customWidth="1"/>
    <col min="7686" max="7936" width="9.140625" style="889"/>
    <col min="7937" max="7937" width="4.140625" style="889" customWidth="1"/>
    <col min="7938" max="7938" width="56.140625" style="889" customWidth="1"/>
    <col min="7939" max="7939" width="14.28515625" style="889" customWidth="1"/>
    <col min="7940" max="7940" width="10.7109375" style="889" customWidth="1"/>
    <col min="7941" max="7941" width="15.28515625" style="889" customWidth="1"/>
    <col min="7942" max="8192" width="9.140625" style="889"/>
    <col min="8193" max="8193" width="4.140625" style="889" customWidth="1"/>
    <col min="8194" max="8194" width="56.140625" style="889" customWidth="1"/>
    <col min="8195" max="8195" width="14.28515625" style="889" customWidth="1"/>
    <col min="8196" max="8196" width="10.7109375" style="889" customWidth="1"/>
    <col min="8197" max="8197" width="15.28515625" style="889" customWidth="1"/>
    <col min="8198" max="8448" width="9.140625" style="889"/>
    <col min="8449" max="8449" width="4.140625" style="889" customWidth="1"/>
    <col min="8450" max="8450" width="56.140625" style="889" customWidth="1"/>
    <col min="8451" max="8451" width="14.28515625" style="889" customWidth="1"/>
    <col min="8452" max="8452" width="10.7109375" style="889" customWidth="1"/>
    <col min="8453" max="8453" width="15.28515625" style="889" customWidth="1"/>
    <col min="8454" max="8704" width="9.140625" style="889"/>
    <col min="8705" max="8705" width="4.140625" style="889" customWidth="1"/>
    <col min="8706" max="8706" width="56.140625" style="889" customWidth="1"/>
    <col min="8707" max="8707" width="14.28515625" style="889" customWidth="1"/>
    <col min="8708" max="8708" width="10.7109375" style="889" customWidth="1"/>
    <col min="8709" max="8709" width="15.28515625" style="889" customWidth="1"/>
    <col min="8710" max="8960" width="9.140625" style="889"/>
    <col min="8961" max="8961" width="4.140625" style="889" customWidth="1"/>
    <col min="8962" max="8962" width="56.140625" style="889" customWidth="1"/>
    <col min="8963" max="8963" width="14.28515625" style="889" customWidth="1"/>
    <col min="8964" max="8964" width="10.7109375" style="889" customWidth="1"/>
    <col min="8965" max="8965" width="15.28515625" style="889" customWidth="1"/>
    <col min="8966" max="9216" width="9.140625" style="889"/>
    <col min="9217" max="9217" width="4.140625" style="889" customWidth="1"/>
    <col min="9218" max="9218" width="56.140625" style="889" customWidth="1"/>
    <col min="9219" max="9219" width="14.28515625" style="889" customWidth="1"/>
    <col min="9220" max="9220" width="10.7109375" style="889" customWidth="1"/>
    <col min="9221" max="9221" width="15.28515625" style="889" customWidth="1"/>
    <col min="9222" max="9472" width="9.140625" style="889"/>
    <col min="9473" max="9473" width="4.140625" style="889" customWidth="1"/>
    <col min="9474" max="9474" width="56.140625" style="889" customWidth="1"/>
    <col min="9475" max="9475" width="14.28515625" style="889" customWidth="1"/>
    <col min="9476" max="9476" width="10.7109375" style="889" customWidth="1"/>
    <col min="9477" max="9477" width="15.28515625" style="889" customWidth="1"/>
    <col min="9478" max="9728" width="9.140625" style="889"/>
    <col min="9729" max="9729" width="4.140625" style="889" customWidth="1"/>
    <col min="9730" max="9730" width="56.140625" style="889" customWidth="1"/>
    <col min="9731" max="9731" width="14.28515625" style="889" customWidth="1"/>
    <col min="9732" max="9732" width="10.7109375" style="889" customWidth="1"/>
    <col min="9733" max="9733" width="15.28515625" style="889" customWidth="1"/>
    <col min="9734" max="9984" width="9.140625" style="889"/>
    <col min="9985" max="9985" width="4.140625" style="889" customWidth="1"/>
    <col min="9986" max="9986" width="56.140625" style="889" customWidth="1"/>
    <col min="9987" max="9987" width="14.28515625" style="889" customWidth="1"/>
    <col min="9988" max="9988" width="10.7109375" style="889" customWidth="1"/>
    <col min="9989" max="9989" width="15.28515625" style="889" customWidth="1"/>
    <col min="9990" max="10240" width="9.140625" style="889"/>
    <col min="10241" max="10241" width="4.140625" style="889" customWidth="1"/>
    <col min="10242" max="10242" width="56.140625" style="889" customWidth="1"/>
    <col min="10243" max="10243" width="14.28515625" style="889" customWidth="1"/>
    <col min="10244" max="10244" width="10.7109375" style="889" customWidth="1"/>
    <col min="10245" max="10245" width="15.28515625" style="889" customWidth="1"/>
    <col min="10246" max="10496" width="9.140625" style="889"/>
    <col min="10497" max="10497" width="4.140625" style="889" customWidth="1"/>
    <col min="10498" max="10498" width="56.140625" style="889" customWidth="1"/>
    <col min="10499" max="10499" width="14.28515625" style="889" customWidth="1"/>
    <col min="10500" max="10500" width="10.7109375" style="889" customWidth="1"/>
    <col min="10501" max="10501" width="15.28515625" style="889" customWidth="1"/>
    <col min="10502" max="10752" width="9.140625" style="889"/>
    <col min="10753" max="10753" width="4.140625" style="889" customWidth="1"/>
    <col min="10754" max="10754" width="56.140625" style="889" customWidth="1"/>
    <col min="10755" max="10755" width="14.28515625" style="889" customWidth="1"/>
    <col min="10756" max="10756" width="10.7109375" style="889" customWidth="1"/>
    <col min="10757" max="10757" width="15.28515625" style="889" customWidth="1"/>
    <col min="10758" max="11008" width="9.140625" style="889"/>
    <col min="11009" max="11009" width="4.140625" style="889" customWidth="1"/>
    <col min="11010" max="11010" width="56.140625" style="889" customWidth="1"/>
    <col min="11011" max="11011" width="14.28515625" style="889" customWidth="1"/>
    <col min="11012" max="11012" width="10.7109375" style="889" customWidth="1"/>
    <col min="11013" max="11013" width="15.28515625" style="889" customWidth="1"/>
    <col min="11014" max="11264" width="9.140625" style="889"/>
    <col min="11265" max="11265" width="4.140625" style="889" customWidth="1"/>
    <col min="11266" max="11266" width="56.140625" style="889" customWidth="1"/>
    <col min="11267" max="11267" width="14.28515625" style="889" customWidth="1"/>
    <col min="11268" max="11268" width="10.7109375" style="889" customWidth="1"/>
    <col min="11269" max="11269" width="15.28515625" style="889" customWidth="1"/>
    <col min="11270" max="11520" width="9.140625" style="889"/>
    <col min="11521" max="11521" width="4.140625" style="889" customWidth="1"/>
    <col min="11522" max="11522" width="56.140625" style="889" customWidth="1"/>
    <col min="11523" max="11523" width="14.28515625" style="889" customWidth="1"/>
    <col min="11524" max="11524" width="10.7109375" style="889" customWidth="1"/>
    <col min="11525" max="11525" width="15.28515625" style="889" customWidth="1"/>
    <col min="11526" max="11776" width="9.140625" style="889"/>
    <col min="11777" max="11777" width="4.140625" style="889" customWidth="1"/>
    <col min="11778" max="11778" width="56.140625" style="889" customWidth="1"/>
    <col min="11779" max="11779" width="14.28515625" style="889" customWidth="1"/>
    <col min="11780" max="11780" width="10.7109375" style="889" customWidth="1"/>
    <col min="11781" max="11781" width="15.28515625" style="889" customWidth="1"/>
    <col min="11782" max="12032" width="9.140625" style="889"/>
    <col min="12033" max="12033" width="4.140625" style="889" customWidth="1"/>
    <col min="12034" max="12034" width="56.140625" style="889" customWidth="1"/>
    <col min="12035" max="12035" width="14.28515625" style="889" customWidth="1"/>
    <col min="12036" max="12036" width="10.7109375" style="889" customWidth="1"/>
    <col min="12037" max="12037" width="15.28515625" style="889" customWidth="1"/>
    <col min="12038" max="12288" width="9.140625" style="889"/>
    <col min="12289" max="12289" width="4.140625" style="889" customWidth="1"/>
    <col min="12290" max="12290" width="56.140625" style="889" customWidth="1"/>
    <col min="12291" max="12291" width="14.28515625" style="889" customWidth="1"/>
    <col min="12292" max="12292" width="10.7109375" style="889" customWidth="1"/>
    <col min="12293" max="12293" width="15.28515625" style="889" customWidth="1"/>
    <col min="12294" max="12544" width="9.140625" style="889"/>
    <col min="12545" max="12545" width="4.140625" style="889" customWidth="1"/>
    <col min="12546" max="12546" width="56.140625" style="889" customWidth="1"/>
    <col min="12547" max="12547" width="14.28515625" style="889" customWidth="1"/>
    <col min="12548" max="12548" width="10.7109375" style="889" customWidth="1"/>
    <col min="12549" max="12549" width="15.28515625" style="889" customWidth="1"/>
    <col min="12550" max="12800" width="9.140625" style="889"/>
    <col min="12801" max="12801" width="4.140625" style="889" customWidth="1"/>
    <col min="12802" max="12802" width="56.140625" style="889" customWidth="1"/>
    <col min="12803" max="12803" width="14.28515625" style="889" customWidth="1"/>
    <col min="12804" max="12804" width="10.7109375" style="889" customWidth="1"/>
    <col min="12805" max="12805" width="15.28515625" style="889" customWidth="1"/>
    <col min="12806" max="13056" width="9.140625" style="889"/>
    <col min="13057" max="13057" width="4.140625" style="889" customWidth="1"/>
    <col min="13058" max="13058" width="56.140625" style="889" customWidth="1"/>
    <col min="13059" max="13059" width="14.28515625" style="889" customWidth="1"/>
    <col min="13060" max="13060" width="10.7109375" style="889" customWidth="1"/>
    <col min="13061" max="13061" width="15.28515625" style="889" customWidth="1"/>
    <col min="13062" max="13312" width="9.140625" style="889"/>
    <col min="13313" max="13313" width="4.140625" style="889" customWidth="1"/>
    <col min="13314" max="13314" width="56.140625" style="889" customWidth="1"/>
    <col min="13315" max="13315" width="14.28515625" style="889" customWidth="1"/>
    <col min="13316" max="13316" width="10.7109375" style="889" customWidth="1"/>
    <col min="13317" max="13317" width="15.28515625" style="889" customWidth="1"/>
    <col min="13318" max="13568" width="9.140625" style="889"/>
    <col min="13569" max="13569" width="4.140625" style="889" customWidth="1"/>
    <col min="13570" max="13570" width="56.140625" style="889" customWidth="1"/>
    <col min="13571" max="13571" width="14.28515625" style="889" customWidth="1"/>
    <col min="13572" max="13572" width="10.7109375" style="889" customWidth="1"/>
    <col min="13573" max="13573" width="15.28515625" style="889" customWidth="1"/>
    <col min="13574" max="13824" width="9.140625" style="889"/>
    <col min="13825" max="13825" width="4.140625" style="889" customWidth="1"/>
    <col min="13826" max="13826" width="56.140625" style="889" customWidth="1"/>
    <col min="13827" max="13827" width="14.28515625" style="889" customWidth="1"/>
    <col min="13828" max="13828" width="10.7109375" style="889" customWidth="1"/>
    <col min="13829" max="13829" width="15.28515625" style="889" customWidth="1"/>
    <col min="13830" max="14080" width="9.140625" style="889"/>
    <col min="14081" max="14081" width="4.140625" style="889" customWidth="1"/>
    <col min="14082" max="14082" width="56.140625" style="889" customWidth="1"/>
    <col min="14083" max="14083" width="14.28515625" style="889" customWidth="1"/>
    <col min="14084" max="14084" width="10.7109375" style="889" customWidth="1"/>
    <col min="14085" max="14085" width="15.28515625" style="889" customWidth="1"/>
    <col min="14086" max="14336" width="9.140625" style="889"/>
    <col min="14337" max="14337" width="4.140625" style="889" customWidth="1"/>
    <col min="14338" max="14338" width="56.140625" style="889" customWidth="1"/>
    <col min="14339" max="14339" width="14.28515625" style="889" customWidth="1"/>
    <col min="14340" max="14340" width="10.7109375" style="889" customWidth="1"/>
    <col min="14341" max="14341" width="15.28515625" style="889" customWidth="1"/>
    <col min="14342" max="14592" width="9.140625" style="889"/>
    <col min="14593" max="14593" width="4.140625" style="889" customWidth="1"/>
    <col min="14594" max="14594" width="56.140625" style="889" customWidth="1"/>
    <col min="14595" max="14595" width="14.28515625" style="889" customWidth="1"/>
    <col min="14596" max="14596" width="10.7109375" style="889" customWidth="1"/>
    <col min="14597" max="14597" width="15.28515625" style="889" customWidth="1"/>
    <col min="14598" max="14848" width="9.140625" style="889"/>
    <col min="14849" max="14849" width="4.140625" style="889" customWidth="1"/>
    <col min="14850" max="14850" width="56.140625" style="889" customWidth="1"/>
    <col min="14851" max="14851" width="14.28515625" style="889" customWidth="1"/>
    <col min="14852" max="14852" width="10.7109375" style="889" customWidth="1"/>
    <col min="14853" max="14853" width="15.28515625" style="889" customWidth="1"/>
    <col min="14854" max="15104" width="9.140625" style="889"/>
    <col min="15105" max="15105" width="4.140625" style="889" customWidth="1"/>
    <col min="15106" max="15106" width="56.140625" style="889" customWidth="1"/>
    <col min="15107" max="15107" width="14.28515625" style="889" customWidth="1"/>
    <col min="15108" max="15108" width="10.7109375" style="889" customWidth="1"/>
    <col min="15109" max="15109" width="15.28515625" style="889" customWidth="1"/>
    <col min="15110" max="15360" width="9.140625" style="889"/>
    <col min="15361" max="15361" width="4.140625" style="889" customWidth="1"/>
    <col min="15362" max="15362" width="56.140625" style="889" customWidth="1"/>
    <col min="15363" max="15363" width="14.28515625" style="889" customWidth="1"/>
    <col min="15364" max="15364" width="10.7109375" style="889" customWidth="1"/>
    <col min="15365" max="15365" width="15.28515625" style="889" customWidth="1"/>
    <col min="15366" max="15616" width="9.140625" style="889"/>
    <col min="15617" max="15617" width="4.140625" style="889" customWidth="1"/>
    <col min="15618" max="15618" width="56.140625" style="889" customWidth="1"/>
    <col min="15619" max="15619" width="14.28515625" style="889" customWidth="1"/>
    <col min="15620" max="15620" width="10.7109375" style="889" customWidth="1"/>
    <col min="15621" max="15621" width="15.28515625" style="889" customWidth="1"/>
    <col min="15622" max="15872" width="9.140625" style="889"/>
    <col min="15873" max="15873" width="4.140625" style="889" customWidth="1"/>
    <col min="15874" max="15874" width="56.140625" style="889" customWidth="1"/>
    <col min="15875" max="15875" width="14.28515625" style="889" customWidth="1"/>
    <col min="15876" max="15876" width="10.7109375" style="889" customWidth="1"/>
    <col min="15877" max="15877" width="15.28515625" style="889" customWidth="1"/>
    <col min="15878" max="16128" width="9.140625" style="889"/>
    <col min="16129" max="16129" width="4.140625" style="889" customWidth="1"/>
    <col min="16130" max="16130" width="56.140625" style="889" customWidth="1"/>
    <col min="16131" max="16131" width="14.28515625" style="889" customWidth="1"/>
    <col min="16132" max="16132" width="10.7109375" style="889" customWidth="1"/>
    <col min="16133" max="16133" width="15.28515625" style="889" customWidth="1"/>
    <col min="16134" max="16384" width="9.140625" style="889"/>
  </cols>
  <sheetData>
    <row r="3" spans="2:5" ht="46.5" customHeight="1">
      <c r="B3" s="1364" t="s">
        <v>889</v>
      </c>
      <c r="C3" s="1364"/>
      <c r="D3" s="1364"/>
      <c r="E3" s="1364"/>
    </row>
    <row r="4" spans="2:5" ht="15.75">
      <c r="B4" s="1365"/>
      <c r="C4" s="1366"/>
      <c r="D4" s="1366"/>
      <c r="E4" s="1366"/>
    </row>
    <row r="6" spans="2:5" ht="30.75" customHeight="1">
      <c r="B6" s="890" t="s">
        <v>798</v>
      </c>
      <c r="C6" s="890" t="s">
        <v>811</v>
      </c>
      <c r="D6" s="892" t="s">
        <v>812</v>
      </c>
      <c r="E6" s="892" t="s">
        <v>813</v>
      </c>
    </row>
    <row r="7" spans="2:5" ht="85.5" customHeight="1">
      <c r="B7" s="1052" t="s">
        <v>886</v>
      </c>
      <c r="C7" s="890"/>
      <c r="D7" s="1053" t="e">
        <f>#REF!</f>
        <v>#REF!</v>
      </c>
      <c r="E7" s="1367" t="e">
        <f>D7-D8</f>
        <v>#REF!</v>
      </c>
    </row>
    <row r="8" spans="2:5" ht="45" customHeight="1">
      <c r="B8" s="1052" t="s">
        <v>887</v>
      </c>
      <c r="C8" s="890"/>
      <c r="D8" s="1053" t="e">
        <f>#REF!</f>
        <v>#REF!</v>
      </c>
      <c r="E8" s="1367"/>
    </row>
    <row r="11" spans="2:5">
      <c r="E11" s="907"/>
    </row>
  </sheetData>
  <mergeCells count="3">
    <mergeCell ref="B3:E3"/>
    <mergeCell ref="B4:E4"/>
    <mergeCell ref="E7:E8"/>
  </mergeCells>
  <pageMargins left="0.70866141732283472" right="0.70866141732283472" top="0.74803149606299213" bottom="0.74803149606299213" header="0.31496062992125984" footer="0.31496062992125984"/>
  <pageSetup paperSize="9" scale="81" orientation="portrait" blackAndWhite="1" r:id="rId1"/>
  <drawing r:id="rId2"/>
</worksheet>
</file>

<file path=xl/worksheets/sheet14.xml><?xml version="1.0" encoding="utf-8"?>
<worksheet xmlns="http://schemas.openxmlformats.org/spreadsheetml/2006/main" xmlns:r="http://schemas.openxmlformats.org/officeDocument/2006/relationships">
  <sheetPr codeName="Лист8">
    <tabColor rgb="FFF369EC"/>
  </sheetPr>
  <dimension ref="A1:O84"/>
  <sheetViews>
    <sheetView view="pageBreakPreview" zoomScale="75" zoomScaleSheetLayoutView="75" workbookViewId="0">
      <pane xSplit="2" ySplit="5" topLeftCell="C42" activePane="bottomRight" state="frozen"/>
      <selection activeCell="S76" sqref="S76"/>
      <selection pane="topRight" activeCell="S76" sqref="S76"/>
      <selection pane="bottomLeft" activeCell="S76" sqref="S76"/>
      <selection pane="bottomRight" activeCell="T59" sqref="T59"/>
    </sheetView>
  </sheetViews>
  <sheetFormatPr defaultColWidth="9.140625" defaultRowHeight="12.75"/>
  <cols>
    <col min="1" max="1" width="6.42578125" style="177" customWidth="1"/>
    <col min="2" max="2" width="61.140625" style="177" bestFit="1" customWidth="1"/>
    <col min="3" max="3" width="10.7109375" style="177" customWidth="1"/>
    <col min="4" max="5" width="13.7109375" style="177" customWidth="1"/>
    <col min="6" max="6" width="14.5703125" style="177" customWidth="1"/>
    <col min="7" max="7" width="12.28515625" style="177" hidden="1" customWidth="1"/>
    <col min="8" max="8" width="13" style="177" hidden="1" customWidth="1"/>
    <col min="9" max="9" width="15.28515625" style="177" customWidth="1"/>
    <col min="10" max="10" width="14.28515625" style="177" customWidth="1"/>
    <col min="11" max="12" width="14.7109375" style="177" customWidth="1"/>
    <col min="13" max="16384" width="9.140625" style="177"/>
  </cols>
  <sheetData>
    <row r="1" spans="1:15">
      <c r="O1" s="221" t="s">
        <v>547</v>
      </c>
    </row>
    <row r="2" spans="1:15">
      <c r="C2" s="221"/>
    </row>
    <row r="3" spans="1:15" ht="15" customHeight="1">
      <c r="A3" s="1362" t="s">
        <v>486</v>
      </c>
      <c r="B3" s="1363"/>
    </row>
    <row r="4" spans="1:15" ht="21" customHeight="1">
      <c r="A4" s="202" t="e">
        <f>#REF!</f>
        <v>#REF!</v>
      </c>
      <c r="B4" s="203"/>
      <c r="C4" s="641"/>
      <c r="O4" s="242" t="s">
        <v>82</v>
      </c>
    </row>
    <row r="5" spans="1:15" ht="79.150000000000006" customHeight="1">
      <c r="A5" s="219" t="s">
        <v>15</v>
      </c>
      <c r="B5" s="220" t="s">
        <v>16</v>
      </c>
      <c r="C5" s="383">
        <v>23</v>
      </c>
      <c r="D5" s="455" t="s">
        <v>597</v>
      </c>
      <c r="E5" s="455" t="s">
        <v>665</v>
      </c>
      <c r="F5" s="455" t="s">
        <v>598</v>
      </c>
      <c r="G5" s="229" t="s">
        <v>552</v>
      </c>
      <c r="H5" s="229" t="s">
        <v>551</v>
      </c>
      <c r="I5" s="455" t="s">
        <v>599</v>
      </c>
      <c r="J5" s="455" t="s">
        <v>600</v>
      </c>
      <c r="K5" s="455" t="s">
        <v>601</v>
      </c>
      <c r="L5" s="1044" t="s">
        <v>602</v>
      </c>
      <c r="M5" s="619" t="s">
        <v>600</v>
      </c>
      <c r="N5" s="619" t="s">
        <v>601</v>
      </c>
      <c r="O5" s="619" t="s">
        <v>602</v>
      </c>
    </row>
    <row r="6" spans="1:15" hidden="1">
      <c r="A6" s="204">
        <v>1</v>
      </c>
      <c r="B6" s="205">
        <v>2</v>
      </c>
      <c r="C6" s="51"/>
      <c r="D6" s="236">
        <v>13</v>
      </c>
      <c r="E6" s="236"/>
      <c r="F6" s="236">
        <v>14</v>
      </c>
      <c r="G6" s="236">
        <v>15</v>
      </c>
      <c r="H6" s="236">
        <v>16</v>
      </c>
      <c r="I6" s="236"/>
      <c r="J6" s="236"/>
      <c r="K6" s="236"/>
      <c r="L6" s="511"/>
      <c r="M6" s="236"/>
      <c r="N6" s="236"/>
      <c r="O6" s="236"/>
    </row>
    <row r="7" spans="1:15">
      <c r="A7" s="206">
        <v>1</v>
      </c>
      <c r="B7" s="207" t="s">
        <v>375</v>
      </c>
      <c r="C7" s="384"/>
      <c r="D7" s="381" t="e">
        <f>#REF!+#REF!</f>
        <v>#REF!</v>
      </c>
      <c r="E7" s="381"/>
      <c r="F7" s="236" t="e">
        <f>#REF!+#REF!</f>
        <v>#REF!</v>
      </c>
      <c r="G7" s="236" t="e">
        <f>#REF!+#REF!</f>
        <v>#REF!</v>
      </c>
      <c r="H7" s="236" t="e">
        <f>#REF!+#REF!</f>
        <v>#REF!</v>
      </c>
      <c r="I7" s="236" t="e">
        <f>#REF!+#REF!</f>
        <v>#REF!</v>
      </c>
      <c r="J7" s="236" t="e">
        <f>#REF!+#REF!</f>
        <v>#REF!</v>
      </c>
      <c r="K7" s="236" t="e">
        <f>#REF!+#REF!</f>
        <v>#REF!</v>
      </c>
      <c r="L7" s="511" t="e">
        <f>#REF!+#REF!</f>
        <v>#REF!</v>
      </c>
      <c r="M7" s="236"/>
      <c r="N7" s="236"/>
      <c r="O7" s="236"/>
    </row>
    <row r="8" spans="1:15">
      <c r="A8" s="206">
        <v>2</v>
      </c>
      <c r="B8" s="207" t="s">
        <v>376</v>
      </c>
      <c r="C8" s="464"/>
      <c r="D8" s="459" t="e">
        <f>#REF!+#REF!</f>
        <v>#REF!</v>
      </c>
      <c r="E8" s="459"/>
      <c r="F8" s="459" t="e">
        <f>#REF!+#REF!</f>
        <v>#REF!</v>
      </c>
      <c r="G8" s="459" t="e">
        <f>#REF!+#REF!</f>
        <v>#REF!</v>
      </c>
      <c r="H8" s="459" t="e">
        <f>#REF!+#REF!</f>
        <v>#REF!</v>
      </c>
      <c r="I8" s="459" t="e">
        <f>#REF!+#REF!</f>
        <v>#REF!</v>
      </c>
      <c r="J8" s="459" t="e">
        <f>#REF!+#REF!</f>
        <v>#REF!</v>
      </c>
      <c r="K8" s="459" t="e">
        <f>#REF!+#REF!</f>
        <v>#REF!</v>
      </c>
      <c r="L8" s="512" t="e">
        <f>#REF!+#REF!</f>
        <v>#REF!</v>
      </c>
      <c r="M8" s="236"/>
      <c r="N8" s="236"/>
      <c r="O8" s="236"/>
    </row>
    <row r="9" spans="1:15">
      <c r="A9" s="206"/>
      <c r="B9" s="207" t="s">
        <v>91</v>
      </c>
      <c r="C9" s="461"/>
      <c r="D9" s="288" t="e">
        <f>#REF!+#REF!</f>
        <v>#REF!</v>
      </c>
      <c r="E9" s="288"/>
      <c r="F9" s="288" t="e">
        <f>#REF!+#REF!</f>
        <v>#REF!</v>
      </c>
      <c r="G9" s="288" t="e">
        <f>#REF!+#REF!</f>
        <v>#REF!</v>
      </c>
      <c r="H9" s="288" t="e">
        <f>#REF!+#REF!</f>
        <v>#REF!</v>
      </c>
      <c r="I9" s="236"/>
      <c r="J9" s="236"/>
      <c r="K9" s="236"/>
      <c r="L9" s="511"/>
      <c r="M9" s="236"/>
      <c r="N9" s="236"/>
      <c r="O9" s="236"/>
    </row>
    <row r="10" spans="1:15" ht="25.5">
      <c r="A10" s="206">
        <v>3</v>
      </c>
      <c r="B10" s="207" t="s">
        <v>377</v>
      </c>
      <c r="C10" s="461"/>
      <c r="D10" s="459" t="e">
        <f>#REF!</f>
        <v>#REF!</v>
      </c>
      <c r="E10" s="459"/>
      <c r="F10" s="459" t="e">
        <f>#REF!</f>
        <v>#REF!</v>
      </c>
      <c r="G10" s="459" t="e">
        <f>#REF!</f>
        <v>#REF!</v>
      </c>
      <c r="H10" s="459" t="e">
        <f>#REF!</f>
        <v>#REF!</v>
      </c>
      <c r="I10" s="459" t="e">
        <f>#REF!+#REF!</f>
        <v>#REF!</v>
      </c>
      <c r="J10" s="459" t="e">
        <f>#REF!+#REF!</f>
        <v>#REF!</v>
      </c>
      <c r="K10" s="459" t="e">
        <f>#REF!+#REF!</f>
        <v>#REF!</v>
      </c>
      <c r="L10" s="512" t="e">
        <f>#REF!+#REF!</f>
        <v>#REF!</v>
      </c>
      <c r="M10" s="236"/>
      <c r="N10" s="236"/>
      <c r="O10" s="236"/>
    </row>
    <row r="11" spans="1:15" ht="19.149999999999999" customHeight="1">
      <c r="A11" s="206"/>
      <c r="B11" s="207" t="s">
        <v>91</v>
      </c>
      <c r="C11" s="461"/>
      <c r="D11" s="236"/>
      <c r="E11" s="236"/>
      <c r="F11" s="236"/>
      <c r="G11" s="236"/>
      <c r="H11" s="236"/>
      <c r="I11" s="236"/>
      <c r="J11" s="236"/>
      <c r="K11" s="236"/>
      <c r="L11" s="511"/>
      <c r="M11" s="236"/>
      <c r="N11" s="236"/>
      <c r="O11" s="236"/>
    </row>
    <row r="12" spans="1:15" ht="12" customHeight="1">
      <c r="A12" s="206">
        <v>4</v>
      </c>
      <c r="B12" s="207" t="s">
        <v>92</v>
      </c>
      <c r="C12" s="461"/>
      <c r="D12" s="236"/>
      <c r="E12" s="236"/>
      <c r="F12" s="236"/>
      <c r="G12" s="236"/>
      <c r="H12" s="236"/>
      <c r="I12" s="236"/>
      <c r="J12" s="236"/>
      <c r="K12" s="236"/>
      <c r="L12" s="511"/>
      <c r="M12" s="236"/>
      <c r="N12" s="236"/>
      <c r="O12" s="236"/>
    </row>
    <row r="13" spans="1:15" ht="15" customHeight="1">
      <c r="A13" s="206"/>
      <c r="B13" s="207"/>
      <c r="C13" s="461"/>
      <c r="D13" s="236"/>
      <c r="E13" s="236"/>
      <c r="F13" s="236"/>
      <c r="G13" s="236"/>
      <c r="H13" s="236"/>
      <c r="I13" s="236"/>
      <c r="J13" s="236"/>
      <c r="K13" s="236"/>
      <c r="L13" s="511"/>
      <c r="M13" s="236"/>
      <c r="N13" s="236"/>
      <c r="O13" s="236"/>
    </row>
    <row r="14" spans="1:15" ht="12" customHeight="1">
      <c r="A14" s="206">
        <v>5</v>
      </c>
      <c r="B14" s="207" t="s">
        <v>93</v>
      </c>
      <c r="C14" s="464"/>
      <c r="D14" s="459" t="e">
        <f>#REF!+#REF!</f>
        <v>#REF!</v>
      </c>
      <c r="E14" s="459"/>
      <c r="F14" s="459" t="e">
        <f>#REF!+#REF!</f>
        <v>#REF!</v>
      </c>
      <c r="G14" s="459" t="e">
        <f>#REF!+#REF!</f>
        <v>#REF!</v>
      </c>
      <c r="H14" s="459" t="e">
        <f>#REF!+#REF!</f>
        <v>#REF!</v>
      </c>
      <c r="I14" s="381" t="e">
        <f>#REF!+#REF!</f>
        <v>#REF!</v>
      </c>
      <c r="J14" s="381" t="e">
        <f>#REF!+#REF!</f>
        <v>#REF!</v>
      </c>
      <c r="K14" s="381" t="e">
        <f>#REF!+#REF!</f>
        <v>#REF!</v>
      </c>
      <c r="L14" s="1046" t="e">
        <f>#REF!+#REF!</f>
        <v>#REF!</v>
      </c>
      <c r="M14" s="236"/>
      <c r="N14" s="236"/>
      <c r="O14" s="236"/>
    </row>
    <row r="15" spans="1:15">
      <c r="A15" s="208" t="s">
        <v>53</v>
      </c>
      <c r="B15" s="207" t="s">
        <v>94</v>
      </c>
      <c r="C15" s="461"/>
      <c r="D15" s="236"/>
      <c r="E15" s="236"/>
      <c r="F15" s="236"/>
      <c r="G15" s="236"/>
      <c r="H15" s="236"/>
      <c r="I15" s="236"/>
      <c r="J15" s="236"/>
      <c r="K15" s="236"/>
      <c r="L15" s="511"/>
      <c r="M15" s="236"/>
      <c r="N15" s="236"/>
      <c r="O15" s="236"/>
    </row>
    <row r="16" spans="1:15" ht="15" customHeight="1">
      <c r="A16" s="206" t="s">
        <v>54</v>
      </c>
      <c r="B16" s="207" t="s">
        <v>95</v>
      </c>
      <c r="C16" s="461"/>
      <c r="D16" s="288" t="e">
        <f>#REF!+#REF!</f>
        <v>#REF!</v>
      </c>
      <c r="E16" s="288"/>
      <c r="F16" s="288" t="e">
        <f>#REF!+#REF!</f>
        <v>#REF!</v>
      </c>
      <c r="G16" s="288" t="e">
        <f>#REF!+#REF!</f>
        <v>#REF!</v>
      </c>
      <c r="H16" s="288" t="e">
        <f>#REF!+#REF!</f>
        <v>#REF!</v>
      </c>
      <c r="I16" s="236" t="e">
        <f>#REF!+#REF!</f>
        <v>#REF!</v>
      </c>
      <c r="J16" s="236" t="e">
        <f>#REF!+#REF!</f>
        <v>#REF!</v>
      </c>
      <c r="K16" s="236" t="e">
        <f>#REF!+#REF!</f>
        <v>#REF!</v>
      </c>
      <c r="L16" s="511" t="e">
        <f>#REF!+#REF!</f>
        <v>#REF!</v>
      </c>
      <c r="M16" s="236"/>
      <c r="N16" s="236"/>
      <c r="O16" s="236"/>
    </row>
    <row r="17" spans="1:15" ht="12" customHeight="1">
      <c r="A17" s="206" t="s">
        <v>45</v>
      </c>
      <c r="B17" s="207" t="s">
        <v>96</v>
      </c>
      <c r="C17" s="463"/>
      <c r="D17" s="459" t="e">
        <f>#REF!+#REF!</f>
        <v>#REF!</v>
      </c>
      <c r="E17" s="459"/>
      <c r="F17" s="459" t="e">
        <f>#REF!+#REF!</f>
        <v>#REF!</v>
      </c>
      <c r="G17" s="459" t="e">
        <f>#REF!+#REF!</f>
        <v>#REF!</v>
      </c>
      <c r="H17" s="459" t="e">
        <f>#REF!+#REF!</f>
        <v>#REF!</v>
      </c>
      <c r="I17" s="459" t="e">
        <f>#REF!+#REF!</f>
        <v>#REF!</v>
      </c>
      <c r="J17" s="459" t="e">
        <f>#REF!+#REF!</f>
        <v>#REF!</v>
      </c>
      <c r="K17" s="459" t="e">
        <f>#REF!+#REF!</f>
        <v>#REF!</v>
      </c>
      <c r="L17" s="512" t="e">
        <f>#REF!+#REF!</f>
        <v>#REF!</v>
      </c>
      <c r="M17" s="236"/>
      <c r="N17" s="236"/>
      <c r="O17" s="236"/>
    </row>
    <row r="18" spans="1:15">
      <c r="A18" s="206"/>
      <c r="B18" s="209" t="s">
        <v>449</v>
      </c>
      <c r="C18" s="462"/>
      <c r="D18" s="288" t="e">
        <f>#REF!+#REF!</f>
        <v>#REF!</v>
      </c>
      <c r="E18" s="288"/>
      <c r="F18" s="288" t="e">
        <f>#REF!+#REF!</f>
        <v>#REF!</v>
      </c>
      <c r="G18" s="288" t="e">
        <f>#REF!+#REF!</f>
        <v>#REF!</v>
      </c>
      <c r="H18" s="288" t="e">
        <f>#REF!+#REF!</f>
        <v>#REF!</v>
      </c>
      <c r="I18" s="288" t="e">
        <f>#REF!+#REF!</f>
        <v>#REF!</v>
      </c>
      <c r="J18" s="288" t="e">
        <f>#REF!+#REF!</f>
        <v>#REF!</v>
      </c>
      <c r="K18" s="288" t="e">
        <f>#REF!+#REF!</f>
        <v>#REF!</v>
      </c>
      <c r="L18" s="513" t="e">
        <f>#REF!+#REF!</f>
        <v>#REF!</v>
      </c>
      <c r="M18" s="236"/>
      <c r="N18" s="236"/>
      <c r="O18" s="236"/>
    </row>
    <row r="19" spans="1:15" ht="14.45" customHeight="1">
      <c r="A19" s="206"/>
      <c r="B19" s="209" t="s">
        <v>485</v>
      </c>
      <c r="C19" s="462"/>
      <c r="D19" s="236"/>
      <c r="E19" s="236"/>
      <c r="F19" s="236"/>
      <c r="G19" s="236"/>
      <c r="H19" s="236"/>
      <c r="I19" s="236"/>
      <c r="J19" s="236"/>
      <c r="K19" s="236"/>
      <c r="L19" s="511"/>
      <c r="M19" s="236"/>
      <c r="N19" s="236"/>
      <c r="O19" s="236"/>
    </row>
    <row r="20" spans="1:15">
      <c r="A20" s="206"/>
      <c r="B20" s="209" t="s">
        <v>450</v>
      </c>
      <c r="C20" s="462"/>
      <c r="D20" s="288" t="e">
        <f>#REF!+#REF!</f>
        <v>#REF!</v>
      </c>
      <c r="E20" s="288"/>
      <c r="F20" s="288" t="e">
        <f>#REF!+#REF!</f>
        <v>#REF!</v>
      </c>
      <c r="G20" s="288" t="e">
        <f>#REF!+#REF!</f>
        <v>#REF!</v>
      </c>
      <c r="H20" s="288" t="e">
        <f>#REF!+#REF!</f>
        <v>#REF!</v>
      </c>
      <c r="I20" s="288" t="e">
        <f>#REF!+#REF!</f>
        <v>#REF!</v>
      </c>
      <c r="J20" s="288" t="e">
        <f>#REF!+#REF!</f>
        <v>#REF!</v>
      </c>
      <c r="K20" s="288" t="e">
        <f>#REF!+#REF!</f>
        <v>#REF!</v>
      </c>
      <c r="L20" s="513" t="e">
        <f>#REF!+#REF!</f>
        <v>#REF!</v>
      </c>
      <c r="M20" s="236"/>
      <c r="N20" s="236"/>
      <c r="O20" s="236"/>
    </row>
    <row r="21" spans="1:15" ht="15.6" customHeight="1">
      <c r="A21" s="206"/>
      <c r="B21" s="209" t="s">
        <v>451</v>
      </c>
      <c r="C21" s="461"/>
      <c r="D21" s="236"/>
      <c r="E21" s="236"/>
      <c r="F21" s="254"/>
      <c r="G21" s="236"/>
      <c r="H21" s="236"/>
      <c r="I21" s="236"/>
      <c r="J21" s="236"/>
      <c r="K21" s="236"/>
      <c r="L21" s="511"/>
      <c r="M21" s="236"/>
      <c r="N21" s="236"/>
      <c r="O21" s="236"/>
    </row>
    <row r="22" spans="1:15" ht="12" customHeight="1">
      <c r="A22" s="206" t="s">
        <v>46</v>
      </c>
      <c r="B22" s="207" t="s">
        <v>97</v>
      </c>
      <c r="C22" s="463"/>
      <c r="D22" s="362" t="e">
        <f>#REF!+#REF!</f>
        <v>#REF!</v>
      </c>
      <c r="E22" s="362"/>
      <c r="F22" s="362" t="e">
        <f>#REF!+#REF!</f>
        <v>#REF!</v>
      </c>
      <c r="G22" s="362" t="e">
        <f>#REF!+#REF!</f>
        <v>#REF!</v>
      </c>
      <c r="H22" s="362" t="e">
        <f>#REF!+#REF!</f>
        <v>#REF!</v>
      </c>
      <c r="I22" s="382" t="e">
        <f>#REF!+#REF!</f>
        <v>#REF!</v>
      </c>
      <c r="J22" s="382" t="e">
        <f>#REF!+#REF!</f>
        <v>#REF!</v>
      </c>
      <c r="K22" s="382" t="e">
        <f>#REF!+#REF!</f>
        <v>#REF!</v>
      </c>
      <c r="L22" s="514" t="e">
        <f>#REF!+#REF!</f>
        <v>#REF!</v>
      </c>
      <c r="M22" s="236"/>
      <c r="N22" s="236"/>
      <c r="O22" s="236"/>
    </row>
    <row r="23" spans="1:15" ht="14.45" customHeight="1">
      <c r="A23" s="206"/>
      <c r="B23" s="207" t="s">
        <v>91</v>
      </c>
      <c r="C23" s="461"/>
      <c r="D23" s="236"/>
      <c r="E23" s="236"/>
      <c r="F23" s="236"/>
      <c r="G23" s="236"/>
      <c r="H23" s="236"/>
      <c r="I23" s="236"/>
      <c r="J23" s="236"/>
      <c r="K23" s="236"/>
      <c r="L23" s="511"/>
      <c r="M23" s="236"/>
      <c r="N23" s="236"/>
      <c r="O23" s="236"/>
    </row>
    <row r="24" spans="1:15" ht="12" customHeight="1">
      <c r="A24" s="206" t="s">
        <v>98</v>
      </c>
      <c r="B24" s="207" t="s">
        <v>99</v>
      </c>
      <c r="C24" s="464"/>
      <c r="D24" s="478" t="e">
        <f>#REF!+#REF!</f>
        <v>#REF!</v>
      </c>
      <c r="E24" s="478"/>
      <c r="F24" s="478" t="e">
        <f>#REF!+#REF!</f>
        <v>#REF!</v>
      </c>
      <c r="G24" s="478" t="e">
        <f>#REF!+#REF!</f>
        <v>#REF!</v>
      </c>
      <c r="H24" s="478" t="e">
        <f>#REF!+#REF!</f>
        <v>#REF!</v>
      </c>
      <c r="I24" s="236" t="e">
        <f>#REF!+#REF!</f>
        <v>#REF!</v>
      </c>
      <c r="J24" s="236" t="e">
        <f>#REF!+#REF!</f>
        <v>#REF!</v>
      </c>
      <c r="K24" s="236" t="e">
        <f>#REF!+#REF!</f>
        <v>#REF!</v>
      </c>
      <c r="L24" s="511" t="e">
        <f>#REF!+#REF!</f>
        <v>#REF!</v>
      </c>
      <c r="M24" s="236"/>
      <c r="N24" s="236"/>
      <c r="O24" s="236"/>
    </row>
    <row r="25" spans="1:15" s="188" customFormat="1" ht="12" customHeight="1">
      <c r="A25" s="361" t="s">
        <v>100</v>
      </c>
      <c r="B25" s="385" t="s">
        <v>101</v>
      </c>
      <c r="C25" s="464"/>
      <c r="D25" s="398" t="e">
        <f>D27+D28+D32+D35+D33</f>
        <v>#REF!</v>
      </c>
      <c r="E25" s="398"/>
      <c r="F25" s="398" t="e">
        <f t="shared" ref="F25:L25" si="0">F27+F28+F32+F35+F33</f>
        <v>#REF!</v>
      </c>
      <c r="G25" s="398" t="e">
        <f t="shared" si="0"/>
        <v>#REF!</v>
      </c>
      <c r="H25" s="398" t="e">
        <f t="shared" si="0"/>
        <v>#REF!</v>
      </c>
      <c r="I25" s="398" t="e">
        <f t="shared" si="0"/>
        <v>#REF!</v>
      </c>
      <c r="J25" s="398" t="e">
        <f t="shared" si="0"/>
        <v>#REF!</v>
      </c>
      <c r="K25" s="398" t="e">
        <f t="shared" si="0"/>
        <v>#REF!</v>
      </c>
      <c r="L25" s="1047" t="e">
        <f t="shared" si="0"/>
        <v>#REF!</v>
      </c>
      <c r="M25" s="381"/>
      <c r="N25" s="381"/>
      <c r="O25" s="381"/>
    </row>
    <row r="26" spans="1:15" ht="15" customHeight="1">
      <c r="A26" s="206" t="s">
        <v>102</v>
      </c>
      <c r="B26" s="207" t="s">
        <v>103</v>
      </c>
      <c r="C26" s="461"/>
      <c r="D26" s="236"/>
      <c r="E26" s="236"/>
      <c r="F26" s="236"/>
      <c r="G26" s="236"/>
      <c r="H26" s="236"/>
      <c r="I26" s="236"/>
      <c r="J26" s="236"/>
      <c r="K26" s="236"/>
      <c r="L26" s="511"/>
      <c r="M26" s="236"/>
      <c r="N26" s="236"/>
      <c r="O26" s="236"/>
    </row>
    <row r="27" spans="1:15">
      <c r="A27" s="206" t="s">
        <v>104</v>
      </c>
      <c r="B27" s="207" t="s">
        <v>105</v>
      </c>
      <c r="C27" s="461"/>
      <c r="D27" s="288" t="e">
        <f>#REF!+#REF!</f>
        <v>#REF!</v>
      </c>
      <c r="E27" s="288"/>
      <c r="F27" s="288" t="e">
        <f>#REF!+#REF!</f>
        <v>#REF!</v>
      </c>
      <c r="G27" s="288" t="e">
        <f>#REF!+#REF!</f>
        <v>#REF!</v>
      </c>
      <c r="H27" s="288" t="e">
        <f>#REF!+#REF!</f>
        <v>#REF!</v>
      </c>
      <c r="I27" s="236" t="e">
        <f>#REF!+#REF!</f>
        <v>#REF!</v>
      </c>
      <c r="J27" s="236" t="e">
        <f>#REF!+#REF!</f>
        <v>#REF!</v>
      </c>
      <c r="K27" s="236" t="e">
        <f>#REF!+#REF!</f>
        <v>#REF!</v>
      </c>
      <c r="L27" s="511" t="e">
        <f>#REF!+#REF!</f>
        <v>#REF!</v>
      </c>
      <c r="M27" s="236"/>
      <c r="N27" s="236"/>
      <c r="O27" s="236"/>
    </row>
    <row r="28" spans="1:15" ht="15.6" customHeight="1">
      <c r="A28" s="206" t="s">
        <v>106</v>
      </c>
      <c r="B28" s="207" t="s">
        <v>107</v>
      </c>
      <c r="C28" s="461"/>
      <c r="D28" s="288" t="e">
        <f>#REF!+#REF!</f>
        <v>#REF!</v>
      </c>
      <c r="E28" s="288"/>
      <c r="F28" s="288" t="e">
        <f>#REF!+#REF!</f>
        <v>#REF!</v>
      </c>
      <c r="G28" s="288" t="e">
        <f>#REF!+#REF!</f>
        <v>#REF!</v>
      </c>
      <c r="H28" s="288" t="e">
        <f>#REF!+#REF!</f>
        <v>#REF!</v>
      </c>
      <c r="I28" s="236" t="e">
        <f>#REF!+#REF!</f>
        <v>#REF!</v>
      </c>
      <c r="J28" s="236" t="e">
        <f>#REF!+#REF!</f>
        <v>#REF!</v>
      </c>
      <c r="K28" s="236" t="e">
        <f>#REF!+#REF!</f>
        <v>#REF!</v>
      </c>
      <c r="L28" s="511" t="e">
        <f>#REF!+#REF!</f>
        <v>#REF!</v>
      </c>
      <c r="M28" s="236"/>
      <c r="N28" s="236"/>
      <c r="O28" s="236"/>
    </row>
    <row r="29" spans="1:15" ht="65.25" customHeight="1">
      <c r="A29" s="208" t="s">
        <v>108</v>
      </c>
      <c r="B29" s="210" t="s">
        <v>109</v>
      </c>
      <c r="C29" s="461"/>
      <c r="D29" s="236"/>
      <c r="E29" s="236"/>
      <c r="F29" s="236"/>
      <c r="G29" s="236"/>
      <c r="H29" s="236"/>
      <c r="I29" s="236"/>
      <c r="J29" s="236"/>
      <c r="K29" s="236"/>
      <c r="L29" s="511"/>
      <c r="M29" s="236"/>
      <c r="N29" s="236"/>
      <c r="O29" s="236"/>
    </row>
    <row r="30" spans="1:15" ht="18.600000000000001" customHeight="1">
      <c r="A30" s="206" t="s">
        <v>110</v>
      </c>
      <c r="B30" s="207" t="s">
        <v>111</v>
      </c>
      <c r="C30" s="461"/>
      <c r="D30" s="236"/>
      <c r="E30" s="236"/>
      <c r="F30" s="236"/>
      <c r="G30" s="236"/>
      <c r="H30" s="236"/>
      <c r="I30" s="236"/>
      <c r="J30" s="236"/>
      <c r="K30" s="236"/>
      <c r="L30" s="511"/>
      <c r="M30" s="236"/>
      <c r="N30" s="236"/>
      <c r="O30" s="236"/>
    </row>
    <row r="31" spans="1:15" ht="18.600000000000001" customHeight="1">
      <c r="A31" s="206" t="s">
        <v>112</v>
      </c>
      <c r="B31" s="207" t="s">
        <v>113</v>
      </c>
      <c r="C31" s="461"/>
      <c r="D31" s="236"/>
      <c r="E31" s="236"/>
      <c r="F31" s="236"/>
      <c r="G31" s="236"/>
      <c r="H31" s="236"/>
      <c r="I31" s="236"/>
      <c r="J31" s="236"/>
      <c r="K31" s="236"/>
      <c r="L31" s="511"/>
      <c r="M31" s="236"/>
      <c r="N31" s="236"/>
      <c r="O31" s="236"/>
    </row>
    <row r="32" spans="1:15" ht="25.5">
      <c r="A32" s="208" t="s">
        <v>114</v>
      </c>
      <c r="B32" s="207" t="s">
        <v>115</v>
      </c>
      <c r="C32" s="461"/>
      <c r="D32" s="288" t="e">
        <f>#REF!+#REF!</f>
        <v>#REF!</v>
      </c>
      <c r="E32" s="288"/>
      <c r="F32" s="288" t="e">
        <f>#REF!+#REF!</f>
        <v>#REF!</v>
      </c>
      <c r="G32" s="288" t="e">
        <f>#REF!+#REF!</f>
        <v>#REF!</v>
      </c>
      <c r="H32" s="288" t="e">
        <f>#REF!+#REF!</f>
        <v>#REF!</v>
      </c>
      <c r="I32" s="236" t="e">
        <f>#REF!+#REF!</f>
        <v>#REF!</v>
      </c>
      <c r="J32" s="345" t="e">
        <f>#REF!+#REF!</f>
        <v>#REF!</v>
      </c>
      <c r="K32" s="345" t="e">
        <f>#REF!+#REF!</f>
        <v>#REF!</v>
      </c>
      <c r="L32" s="515" t="e">
        <f>#REF!+#REF!</f>
        <v>#REF!</v>
      </c>
      <c r="M32" s="236"/>
      <c r="N32" s="236"/>
      <c r="O32" s="236"/>
    </row>
    <row r="33" spans="1:15" ht="19.899999999999999" customHeight="1">
      <c r="A33" s="206" t="s">
        <v>116</v>
      </c>
      <c r="B33" s="207" t="s">
        <v>658</v>
      </c>
      <c r="C33" s="461"/>
      <c r="D33" s="288" t="e">
        <f>#REF!</f>
        <v>#REF!</v>
      </c>
      <c r="E33" s="288"/>
      <c r="F33" s="288" t="e">
        <f>#REF!</f>
        <v>#REF!</v>
      </c>
      <c r="G33" s="288" t="e">
        <f>#REF!</f>
        <v>#REF!</v>
      </c>
      <c r="H33" s="288" t="e">
        <f>#REF!</f>
        <v>#REF!</v>
      </c>
      <c r="I33" s="288" t="e">
        <f>#REF!</f>
        <v>#REF!</v>
      </c>
      <c r="J33" s="288" t="e">
        <f>#REF!</f>
        <v>#REF!</v>
      </c>
      <c r="K33" s="288" t="e">
        <f>#REF!</f>
        <v>#REF!</v>
      </c>
      <c r="L33" s="513" t="e">
        <f>#REF!</f>
        <v>#REF!</v>
      </c>
      <c r="M33" s="236"/>
      <c r="N33" s="236"/>
      <c r="O33" s="236"/>
    </row>
    <row r="34" spans="1:15" ht="19.149999999999999" customHeight="1">
      <c r="A34" s="206" t="s">
        <v>117</v>
      </c>
      <c r="B34" s="207" t="s">
        <v>118</v>
      </c>
      <c r="C34" s="461"/>
      <c r="D34" s="236"/>
      <c r="E34" s="236"/>
      <c r="F34" s="236"/>
      <c r="G34" s="236"/>
      <c r="H34" s="236"/>
      <c r="I34" s="236"/>
      <c r="J34" s="236"/>
      <c r="K34" s="236"/>
      <c r="L34" s="511"/>
      <c r="M34" s="236"/>
      <c r="N34" s="236"/>
      <c r="O34" s="236"/>
    </row>
    <row r="35" spans="1:15" s="188" customFormat="1">
      <c r="A35" s="361" t="s">
        <v>119</v>
      </c>
      <c r="B35" s="385" t="s">
        <v>546</v>
      </c>
      <c r="C35" s="464"/>
      <c r="D35" s="459" t="e">
        <f>SUM(D36:D57)</f>
        <v>#REF!</v>
      </c>
      <c r="E35" s="459"/>
      <c r="F35" s="459" t="e">
        <f>#REF!+#REF!</f>
        <v>#REF!</v>
      </c>
      <c r="G35" s="459" t="e">
        <f>SUM(G36:G57)</f>
        <v>#REF!</v>
      </c>
      <c r="H35" s="459" t="e">
        <f>SUM(H36:H57)</f>
        <v>#REF!</v>
      </c>
      <c r="I35" s="459" t="e">
        <f>#REF!+#REF!</f>
        <v>#REF!</v>
      </c>
      <c r="J35" s="459" t="e">
        <f>#REF!+#REF!</f>
        <v>#REF!</v>
      </c>
      <c r="K35" s="459" t="e">
        <f>#REF!+#REF!</f>
        <v>#REF!</v>
      </c>
      <c r="L35" s="512" t="e">
        <f>#REF!+#REF!</f>
        <v>#REF!</v>
      </c>
      <c r="M35" s="381"/>
      <c r="N35" s="381"/>
      <c r="O35" s="381"/>
    </row>
    <row r="36" spans="1:15">
      <c r="A36" s="206" t="s">
        <v>120</v>
      </c>
      <c r="B36" s="207" t="s">
        <v>121</v>
      </c>
      <c r="C36" s="465"/>
      <c r="D36" s="288" t="e">
        <f>#REF!+#REF!</f>
        <v>#REF!</v>
      </c>
      <c r="E36" s="288"/>
      <c r="F36" s="288" t="e">
        <f>#REF!+#REF!</f>
        <v>#REF!</v>
      </c>
      <c r="G36" s="288" t="e">
        <f>#REF!+#REF!</f>
        <v>#REF!</v>
      </c>
      <c r="H36" s="288" t="e">
        <f>#REF!+#REF!</f>
        <v>#REF!</v>
      </c>
      <c r="I36" s="236" t="e">
        <f>#REF!+#REF!</f>
        <v>#REF!</v>
      </c>
      <c r="J36" s="236" t="e">
        <f>#REF!+#REF!</f>
        <v>#REF!</v>
      </c>
      <c r="K36" s="236" t="e">
        <f>#REF!+#REF!</f>
        <v>#REF!</v>
      </c>
      <c r="L36" s="511" t="e">
        <f>#REF!+#REF!</f>
        <v>#REF!</v>
      </c>
      <c r="M36" s="236"/>
      <c r="N36" s="236"/>
      <c r="O36" s="236"/>
    </row>
    <row r="37" spans="1:15">
      <c r="A37" s="206" t="s">
        <v>507</v>
      </c>
      <c r="B37" s="346" t="s">
        <v>494</v>
      </c>
      <c r="C37" s="465"/>
      <c r="D37" s="288" t="e">
        <f>#REF!+#REF!</f>
        <v>#REF!</v>
      </c>
      <c r="E37" s="288"/>
      <c r="F37" s="288" t="e">
        <f>#REF!+#REF!</f>
        <v>#REF!</v>
      </c>
      <c r="G37" s="288" t="e">
        <f>#REF!+#REF!</f>
        <v>#REF!</v>
      </c>
      <c r="H37" s="288" t="e">
        <f>#REF!+#REF!</f>
        <v>#REF!</v>
      </c>
      <c r="I37" s="236" t="e">
        <f>#REF!+#REF!</f>
        <v>#REF!</v>
      </c>
      <c r="J37" s="236"/>
      <c r="K37" s="236"/>
      <c r="L37" s="511"/>
      <c r="M37" s="236"/>
      <c r="N37" s="236"/>
      <c r="O37" s="236"/>
    </row>
    <row r="38" spans="1:15">
      <c r="A38" s="206" t="s">
        <v>508</v>
      </c>
      <c r="B38" s="346" t="s">
        <v>495</v>
      </c>
      <c r="C38" s="465"/>
      <c r="D38" s="288" t="e">
        <f>#REF!+#REF!</f>
        <v>#REF!</v>
      </c>
      <c r="E38" s="288"/>
      <c r="F38" s="288" t="e">
        <f>#REF!+#REF!</f>
        <v>#REF!</v>
      </c>
      <c r="G38" s="288" t="e">
        <f>#REF!+#REF!</f>
        <v>#REF!</v>
      </c>
      <c r="H38" s="288" t="e">
        <f>#REF!+#REF!</f>
        <v>#REF!</v>
      </c>
      <c r="I38" s="236" t="e">
        <f>#REF!+#REF!</f>
        <v>#REF!</v>
      </c>
      <c r="J38" s="236" t="e">
        <f>#REF!+#REF!</f>
        <v>#REF!</v>
      </c>
      <c r="K38" s="236" t="e">
        <f>#REF!+#REF!</f>
        <v>#REF!</v>
      </c>
      <c r="L38" s="511" t="e">
        <f>#REF!+#REF!</f>
        <v>#REF!</v>
      </c>
      <c r="M38" s="236"/>
      <c r="N38" s="236"/>
      <c r="O38" s="236"/>
    </row>
    <row r="39" spans="1:15">
      <c r="A39" s="206" t="s">
        <v>509</v>
      </c>
      <c r="B39" s="346" t="s">
        <v>496</v>
      </c>
      <c r="C39" s="465"/>
      <c r="D39" s="288" t="e">
        <f>#REF!+#REF!</f>
        <v>#REF!</v>
      </c>
      <c r="E39" s="288"/>
      <c r="F39" s="288" t="e">
        <f>#REF!+#REF!</f>
        <v>#REF!</v>
      </c>
      <c r="G39" s="288" t="e">
        <f>#REF!+#REF!</f>
        <v>#REF!</v>
      </c>
      <c r="H39" s="288" t="e">
        <f>#REF!+#REF!</f>
        <v>#REF!</v>
      </c>
      <c r="I39" s="236" t="e">
        <f>#REF!+#REF!</f>
        <v>#REF!</v>
      </c>
      <c r="J39" s="236" t="e">
        <f>#REF!+#REF!</f>
        <v>#REF!</v>
      </c>
      <c r="K39" s="236" t="e">
        <f>#REF!+#REF!</f>
        <v>#REF!</v>
      </c>
      <c r="L39" s="511" t="e">
        <f>#REF!+#REF!</f>
        <v>#REF!</v>
      </c>
      <c r="M39" s="236"/>
      <c r="N39" s="236"/>
      <c r="O39" s="236"/>
    </row>
    <row r="40" spans="1:15">
      <c r="A40" s="206" t="s">
        <v>510</v>
      </c>
      <c r="B40" s="346" t="s">
        <v>497</v>
      </c>
      <c r="C40" s="465"/>
      <c r="D40" s="288" t="e">
        <f>#REF!+#REF!</f>
        <v>#REF!</v>
      </c>
      <c r="E40" s="288"/>
      <c r="F40" s="288" t="e">
        <f>#REF!+#REF!</f>
        <v>#REF!</v>
      </c>
      <c r="G40" s="288" t="e">
        <f>#REF!+#REF!</f>
        <v>#REF!</v>
      </c>
      <c r="H40" s="288" t="e">
        <f>#REF!+#REF!</f>
        <v>#REF!</v>
      </c>
      <c r="I40" s="236" t="e">
        <f>#REF!+#REF!</f>
        <v>#REF!</v>
      </c>
      <c r="J40" s="236" t="e">
        <f>#REF!+#REF!</f>
        <v>#REF!</v>
      </c>
      <c r="K40" s="236" t="e">
        <f>#REF!+#REF!</f>
        <v>#REF!</v>
      </c>
      <c r="L40" s="511" t="e">
        <f>#REF!+#REF!</f>
        <v>#REF!</v>
      </c>
      <c r="M40" s="236"/>
      <c r="N40" s="236"/>
      <c r="O40" s="236"/>
    </row>
    <row r="41" spans="1:15" ht="25.5">
      <c r="A41" s="206" t="s">
        <v>511</v>
      </c>
      <c r="B41" s="347" t="s">
        <v>528</v>
      </c>
      <c r="C41" s="465"/>
      <c r="D41" s="288" t="e">
        <f>#REF!+#REF!</f>
        <v>#REF!</v>
      </c>
      <c r="E41" s="288"/>
      <c r="F41" s="288" t="e">
        <f>#REF!+#REF!</f>
        <v>#REF!</v>
      </c>
      <c r="G41" s="288" t="e">
        <f>#REF!+#REF!</f>
        <v>#REF!</v>
      </c>
      <c r="H41" s="288" t="e">
        <f>#REF!+#REF!</f>
        <v>#REF!</v>
      </c>
      <c r="I41" s="236" t="e">
        <f>#REF!+#REF!</f>
        <v>#REF!</v>
      </c>
      <c r="J41" s="236" t="e">
        <f>#REF!+#REF!</f>
        <v>#REF!</v>
      </c>
      <c r="K41" s="236" t="e">
        <f>#REF!+#REF!</f>
        <v>#REF!</v>
      </c>
      <c r="L41" s="511" t="e">
        <f>#REF!+#REF!</f>
        <v>#REF!</v>
      </c>
      <c r="M41" s="236"/>
      <c r="N41" s="236"/>
      <c r="O41" s="236"/>
    </row>
    <row r="42" spans="1:15">
      <c r="A42" s="206" t="s">
        <v>512</v>
      </c>
      <c r="B42" s="346" t="s">
        <v>498</v>
      </c>
      <c r="C42" s="465"/>
      <c r="D42" s="288" t="e">
        <f>#REF!+#REF!</f>
        <v>#REF!</v>
      </c>
      <c r="E42" s="288"/>
      <c r="F42" s="288" t="e">
        <f>#REF!+#REF!</f>
        <v>#REF!</v>
      </c>
      <c r="G42" s="288" t="e">
        <f>#REF!+#REF!</f>
        <v>#REF!</v>
      </c>
      <c r="H42" s="288" t="e">
        <f>#REF!+#REF!</f>
        <v>#REF!</v>
      </c>
      <c r="I42" s="236" t="e">
        <f>#REF!+#REF!</f>
        <v>#REF!</v>
      </c>
      <c r="J42" s="236" t="e">
        <f>#REF!+#REF!</f>
        <v>#REF!</v>
      </c>
      <c r="K42" s="236" t="e">
        <f>#REF!+#REF!</f>
        <v>#REF!</v>
      </c>
      <c r="L42" s="511" t="e">
        <f>#REF!+#REF!</f>
        <v>#REF!</v>
      </c>
      <c r="M42" s="236"/>
      <c r="N42" s="236"/>
      <c r="O42" s="236"/>
    </row>
    <row r="43" spans="1:15">
      <c r="A43" s="206" t="s">
        <v>513</v>
      </c>
      <c r="B43" s="346" t="s">
        <v>530</v>
      </c>
      <c r="C43" s="465"/>
      <c r="D43" s="288" t="e">
        <f>#REF!+#REF!</f>
        <v>#REF!</v>
      </c>
      <c r="E43" s="288"/>
      <c r="F43" s="288" t="e">
        <f>#REF!+#REF!</f>
        <v>#REF!</v>
      </c>
      <c r="G43" s="288" t="e">
        <f>#REF!+#REF!</f>
        <v>#REF!</v>
      </c>
      <c r="H43" s="288" t="e">
        <f>#REF!+#REF!</f>
        <v>#REF!</v>
      </c>
      <c r="I43" s="236" t="e">
        <f>#REF!+#REF!</f>
        <v>#REF!</v>
      </c>
      <c r="J43" s="236" t="e">
        <f>#REF!+#REF!</f>
        <v>#REF!</v>
      </c>
      <c r="K43" s="236" t="e">
        <f>#REF!+#REF!</f>
        <v>#REF!</v>
      </c>
      <c r="L43" s="511" t="e">
        <f>#REF!+#REF!</f>
        <v>#REF!</v>
      </c>
      <c r="M43" s="236"/>
      <c r="N43" s="236"/>
      <c r="O43" s="236"/>
    </row>
    <row r="44" spans="1:15">
      <c r="A44" s="206" t="s">
        <v>514</v>
      </c>
      <c r="B44" s="346" t="s">
        <v>529</v>
      </c>
      <c r="C44" s="465"/>
      <c r="D44" s="288" t="e">
        <f>#REF!+#REF!</f>
        <v>#REF!</v>
      </c>
      <c r="E44" s="288"/>
      <c r="F44" s="288" t="e">
        <f>#REF!+#REF!</f>
        <v>#REF!</v>
      </c>
      <c r="G44" s="288" t="e">
        <f>#REF!+#REF!</f>
        <v>#REF!</v>
      </c>
      <c r="H44" s="288" t="e">
        <f>#REF!+#REF!</f>
        <v>#REF!</v>
      </c>
      <c r="I44" s="236" t="e">
        <f>#REF!+#REF!</f>
        <v>#REF!</v>
      </c>
      <c r="J44" s="236" t="e">
        <f>#REF!+#REF!</f>
        <v>#REF!</v>
      </c>
      <c r="K44" s="236" t="e">
        <f>#REF!+#REF!</f>
        <v>#REF!</v>
      </c>
      <c r="L44" s="511" t="e">
        <f>#REF!+#REF!</f>
        <v>#REF!</v>
      </c>
      <c r="M44" s="236"/>
      <c r="N44" s="236"/>
      <c r="O44" s="236"/>
    </row>
    <row r="45" spans="1:15">
      <c r="A45" s="206" t="s">
        <v>515</v>
      </c>
      <c r="B45" s="346" t="s">
        <v>499</v>
      </c>
      <c r="C45" s="472"/>
      <c r="D45" s="288" t="e">
        <f>#REF!+#REF!</f>
        <v>#REF!</v>
      </c>
      <c r="E45" s="288"/>
      <c r="F45" s="288" t="e">
        <f>#REF!+#REF!</f>
        <v>#REF!</v>
      </c>
      <c r="G45" s="288" t="e">
        <f>#REF!+#REF!</f>
        <v>#REF!</v>
      </c>
      <c r="H45" s="288" t="e">
        <f>#REF!+#REF!</f>
        <v>#REF!</v>
      </c>
      <c r="I45" s="236" t="e">
        <f>#REF!+#REF!</f>
        <v>#REF!</v>
      </c>
      <c r="J45" s="236" t="e">
        <f>#REF!+#REF!</f>
        <v>#REF!</v>
      </c>
      <c r="K45" s="236" t="e">
        <f>#REF!+#REF!</f>
        <v>#REF!</v>
      </c>
      <c r="L45" s="511" t="e">
        <f>#REF!+#REF!</f>
        <v>#REF!</v>
      </c>
      <c r="M45" s="236"/>
      <c r="N45" s="236"/>
      <c r="O45" s="236"/>
    </row>
    <row r="46" spans="1:15">
      <c r="A46" s="206" t="s">
        <v>526</v>
      </c>
      <c r="B46" s="346" t="s">
        <v>500</v>
      </c>
      <c r="C46" s="465"/>
      <c r="D46" s="288" t="e">
        <f>#REF!+#REF!</f>
        <v>#REF!</v>
      </c>
      <c r="E46" s="288"/>
      <c r="F46" s="288" t="e">
        <f>#REF!+#REF!</f>
        <v>#REF!</v>
      </c>
      <c r="G46" s="288" t="e">
        <f>#REF!+#REF!</f>
        <v>#REF!</v>
      </c>
      <c r="H46" s="288" t="e">
        <f>#REF!+#REF!</f>
        <v>#REF!</v>
      </c>
      <c r="I46" s="236" t="e">
        <f>#REF!+#REF!</f>
        <v>#REF!</v>
      </c>
      <c r="J46" s="236" t="e">
        <f>#REF!+#REF!</f>
        <v>#REF!</v>
      </c>
      <c r="K46" s="236" t="e">
        <f>#REF!+#REF!</f>
        <v>#REF!</v>
      </c>
      <c r="L46" s="511" t="e">
        <f>#REF!+#REF!</f>
        <v>#REF!</v>
      </c>
      <c r="M46" s="236"/>
      <c r="N46" s="236"/>
      <c r="O46" s="236"/>
    </row>
    <row r="47" spans="1:15">
      <c r="A47" s="206" t="s">
        <v>527</v>
      </c>
      <c r="B47" s="346" t="s">
        <v>501</v>
      </c>
      <c r="C47" s="465"/>
      <c r="D47" s="288" t="e">
        <f>#REF!+#REF!</f>
        <v>#REF!</v>
      </c>
      <c r="E47" s="288"/>
      <c r="F47" s="288" t="e">
        <f>#REF!+#REF!</f>
        <v>#REF!</v>
      </c>
      <c r="G47" s="288" t="e">
        <f>#REF!+#REF!</f>
        <v>#REF!</v>
      </c>
      <c r="H47" s="288" t="e">
        <f>#REF!+#REF!</f>
        <v>#REF!</v>
      </c>
      <c r="I47" s="236" t="e">
        <f>#REF!+#REF!</f>
        <v>#REF!</v>
      </c>
      <c r="J47" s="236" t="e">
        <f>#REF!+#REF!</f>
        <v>#REF!</v>
      </c>
      <c r="K47" s="236" t="e">
        <f>#REF!+#REF!</f>
        <v>#REF!</v>
      </c>
      <c r="L47" s="511" t="e">
        <f>#REF!+#REF!</f>
        <v>#REF!</v>
      </c>
      <c r="M47" s="236"/>
      <c r="N47" s="236"/>
      <c r="O47" s="236"/>
    </row>
    <row r="48" spans="1:15" ht="15">
      <c r="A48" s="206" t="s">
        <v>516</v>
      </c>
      <c r="B48" s="348" t="s">
        <v>524</v>
      </c>
      <c r="C48" s="465"/>
      <c r="D48" s="288" t="e">
        <f>#REF!+#REF!</f>
        <v>#REF!</v>
      </c>
      <c r="E48" s="288"/>
      <c r="F48" s="288" t="e">
        <f>#REF!+#REF!</f>
        <v>#REF!</v>
      </c>
      <c r="G48" s="288" t="e">
        <f>#REF!+#REF!</f>
        <v>#REF!</v>
      </c>
      <c r="H48" s="288" t="e">
        <f>#REF!+#REF!</f>
        <v>#REF!</v>
      </c>
      <c r="I48" s="236" t="e">
        <f>#REF!+#REF!</f>
        <v>#REF!</v>
      </c>
      <c r="J48" s="236" t="e">
        <f>#REF!+#REF!</f>
        <v>#REF!</v>
      </c>
      <c r="K48" s="236" t="e">
        <f>#REF!+#REF!</f>
        <v>#REF!</v>
      </c>
      <c r="L48" s="511" t="e">
        <f>#REF!+#REF!</f>
        <v>#REF!</v>
      </c>
      <c r="M48" s="236"/>
      <c r="N48" s="236"/>
      <c r="O48" s="236"/>
    </row>
    <row r="49" spans="1:15" ht="15">
      <c r="A49" s="206" t="s">
        <v>517</v>
      </c>
      <c r="B49" s="348" t="s">
        <v>525</v>
      </c>
      <c r="C49" s="465"/>
      <c r="D49" s="288" t="e">
        <f>#REF!+#REF!</f>
        <v>#REF!</v>
      </c>
      <c r="E49" s="288"/>
      <c r="F49" s="288" t="e">
        <f>#REF!+#REF!</f>
        <v>#REF!</v>
      </c>
      <c r="G49" s="288" t="e">
        <f>#REF!+#REF!</f>
        <v>#REF!</v>
      </c>
      <c r="H49" s="288" t="e">
        <f>#REF!+#REF!</f>
        <v>#REF!</v>
      </c>
      <c r="I49" s="236" t="e">
        <f>#REF!+#REF!</f>
        <v>#REF!</v>
      </c>
      <c r="J49" s="236" t="e">
        <f>#REF!+#REF!</f>
        <v>#REF!</v>
      </c>
      <c r="K49" s="236" t="e">
        <f>#REF!+#REF!</f>
        <v>#REF!</v>
      </c>
      <c r="L49" s="511" t="e">
        <f>#REF!+#REF!</f>
        <v>#REF!</v>
      </c>
      <c r="M49" s="236"/>
      <c r="N49" s="236"/>
      <c r="O49" s="236"/>
    </row>
    <row r="50" spans="1:15">
      <c r="A50" s="206" t="s">
        <v>518</v>
      </c>
      <c r="B50" s="346" t="s">
        <v>502</v>
      </c>
      <c r="C50" s="465"/>
      <c r="D50" s="288" t="e">
        <f>#REF!+#REF!</f>
        <v>#REF!</v>
      </c>
      <c r="E50" s="288"/>
      <c r="F50" s="288" t="e">
        <f>#REF!+#REF!</f>
        <v>#REF!</v>
      </c>
      <c r="G50" s="288" t="e">
        <f>#REF!+#REF!</f>
        <v>#REF!</v>
      </c>
      <c r="H50" s="288" t="e">
        <f>#REF!+#REF!</f>
        <v>#REF!</v>
      </c>
      <c r="I50" s="236" t="e">
        <f>#REF!+#REF!</f>
        <v>#REF!</v>
      </c>
      <c r="J50" s="345" t="e">
        <f>#REF!+#REF!</f>
        <v>#REF!</v>
      </c>
      <c r="K50" s="345" t="e">
        <f>#REF!+#REF!</f>
        <v>#REF!</v>
      </c>
      <c r="L50" s="515" t="e">
        <f>#REF!+#REF!</f>
        <v>#REF!</v>
      </c>
      <c r="M50" s="236"/>
      <c r="N50" s="236"/>
      <c r="O50" s="236"/>
    </row>
    <row r="51" spans="1:15">
      <c r="A51" s="206" t="s">
        <v>519</v>
      </c>
      <c r="B51" s="346" t="s">
        <v>503</v>
      </c>
      <c r="C51" s="465"/>
      <c r="D51" s="288" t="e">
        <f>#REF!+#REF!</f>
        <v>#REF!</v>
      </c>
      <c r="E51" s="288"/>
      <c r="F51" s="288" t="e">
        <f>#REF!+#REF!</f>
        <v>#REF!</v>
      </c>
      <c r="G51" s="288" t="e">
        <f>#REF!+#REF!</f>
        <v>#REF!</v>
      </c>
      <c r="H51" s="288" t="e">
        <f>#REF!+#REF!</f>
        <v>#REF!</v>
      </c>
      <c r="I51" s="288" t="e">
        <f>#REF!+#REF!</f>
        <v>#REF!</v>
      </c>
      <c r="J51" s="288" t="e">
        <f>#REF!+#REF!</f>
        <v>#REF!</v>
      </c>
      <c r="K51" s="288" t="e">
        <f>#REF!+#REF!</f>
        <v>#REF!</v>
      </c>
      <c r="L51" s="513" t="e">
        <f>#REF!+#REF!</f>
        <v>#REF!</v>
      </c>
      <c r="M51" s="236"/>
      <c r="N51" s="236"/>
      <c r="O51" s="236"/>
    </row>
    <row r="52" spans="1:15">
      <c r="A52" s="206" t="s">
        <v>520</v>
      </c>
      <c r="B52" s="346" t="s">
        <v>504</v>
      </c>
      <c r="C52" s="465"/>
      <c r="D52" s="236"/>
      <c r="E52" s="236"/>
      <c r="F52" s="236"/>
      <c r="G52" s="236"/>
      <c r="H52" s="236"/>
      <c r="I52" s="236" t="e">
        <f>#REF!+#REF!</f>
        <v>#REF!</v>
      </c>
      <c r="J52" s="236" t="e">
        <f>#REF!+#REF!</f>
        <v>#REF!</v>
      </c>
      <c r="K52" s="236" t="e">
        <f>#REF!+#REF!</f>
        <v>#REF!</v>
      </c>
      <c r="L52" s="511" t="e">
        <f>#REF!+#REF!</f>
        <v>#REF!</v>
      </c>
      <c r="M52" s="236"/>
      <c r="N52" s="236"/>
      <c r="O52" s="236"/>
    </row>
    <row r="53" spans="1:15">
      <c r="A53" s="206" t="s">
        <v>521</v>
      </c>
      <c r="B53" s="346" t="s">
        <v>505</v>
      </c>
      <c r="C53" s="465"/>
      <c r="D53" s="288" t="e">
        <f>#REF!+#REF!</f>
        <v>#REF!</v>
      </c>
      <c r="E53" s="288"/>
      <c r="F53" s="288" t="e">
        <f>#REF!+#REF!</f>
        <v>#REF!</v>
      </c>
      <c r="G53" s="288" t="e">
        <f>#REF!+#REF!</f>
        <v>#REF!</v>
      </c>
      <c r="H53" s="288" t="e">
        <f>#REF!+#REF!</f>
        <v>#REF!</v>
      </c>
      <c r="I53" s="236" t="e">
        <f>#REF!+#REF!</f>
        <v>#REF!</v>
      </c>
      <c r="J53" s="236" t="e">
        <f>#REF!+#REF!</f>
        <v>#REF!</v>
      </c>
      <c r="K53" s="236" t="e">
        <f>#REF!+#REF!</f>
        <v>#REF!</v>
      </c>
      <c r="L53" s="511" t="e">
        <f>#REF!+#REF!</f>
        <v>#REF!</v>
      </c>
      <c r="M53" s="236"/>
      <c r="N53" s="236"/>
      <c r="O53" s="236"/>
    </row>
    <row r="54" spans="1:15" ht="25.5">
      <c r="A54" s="206" t="s">
        <v>522</v>
      </c>
      <c r="B54" s="347" t="s">
        <v>506</v>
      </c>
      <c r="C54" s="465"/>
      <c r="D54" s="288" t="e">
        <f>#REF!+#REF!</f>
        <v>#REF!</v>
      </c>
      <c r="E54" s="288"/>
      <c r="F54" s="288" t="e">
        <f>#REF!+#REF!</f>
        <v>#REF!</v>
      </c>
      <c r="G54" s="288" t="e">
        <f>#REF!+#REF!</f>
        <v>#REF!</v>
      </c>
      <c r="H54" s="288" t="e">
        <f>#REF!+#REF!</f>
        <v>#REF!</v>
      </c>
      <c r="I54" s="236" t="e">
        <f>#REF!+#REF!</f>
        <v>#REF!</v>
      </c>
      <c r="J54" s="236" t="e">
        <f>#REF!+#REF!</f>
        <v>#REF!</v>
      </c>
      <c r="K54" s="236" t="e">
        <f>#REF!+#REF!</f>
        <v>#REF!</v>
      </c>
      <c r="L54" s="511" t="e">
        <f>#REF!+#REF!</f>
        <v>#REF!</v>
      </c>
      <c r="M54" s="236"/>
      <c r="N54" s="236"/>
      <c r="O54" s="236"/>
    </row>
    <row r="55" spans="1:15">
      <c r="A55" s="206" t="s">
        <v>523</v>
      </c>
      <c r="B55" s="346" t="s">
        <v>539</v>
      </c>
      <c r="C55" s="465"/>
      <c r="D55" s="288" t="e">
        <f>#REF!+#REF!</f>
        <v>#REF!</v>
      </c>
      <c r="E55" s="288"/>
      <c r="F55" s="288" t="e">
        <f>#REF!+#REF!</f>
        <v>#REF!</v>
      </c>
      <c r="G55" s="288" t="e">
        <f>#REF!+#REF!</f>
        <v>#REF!</v>
      </c>
      <c r="H55" s="288" t="e">
        <f>#REF!+#REF!</f>
        <v>#REF!</v>
      </c>
      <c r="I55" s="236" t="e">
        <f>#REF!+#REF!</f>
        <v>#REF!</v>
      </c>
      <c r="J55" s="236" t="e">
        <f>#REF!+#REF!</f>
        <v>#REF!</v>
      </c>
      <c r="K55" s="236" t="e">
        <f>#REF!+#REF!</f>
        <v>#REF!</v>
      </c>
      <c r="L55" s="511" t="e">
        <f>#REF!+#REF!</f>
        <v>#REF!</v>
      </c>
      <c r="M55" s="236"/>
      <c r="N55" s="236"/>
      <c r="O55" s="236"/>
    </row>
    <row r="56" spans="1:15">
      <c r="A56" s="206" t="s">
        <v>540</v>
      </c>
      <c r="B56" s="347" t="s">
        <v>563</v>
      </c>
      <c r="C56" s="642"/>
      <c r="M56" s="236"/>
      <c r="N56" s="236"/>
      <c r="O56" s="236"/>
    </row>
    <row r="57" spans="1:15">
      <c r="A57" s="206" t="s">
        <v>541</v>
      </c>
      <c r="B57" s="376" t="s">
        <v>542</v>
      </c>
      <c r="C57" s="465"/>
      <c r="D57" s="288" t="e">
        <f>#REF!</f>
        <v>#REF!</v>
      </c>
      <c r="E57" s="288"/>
      <c r="F57" s="288" t="e">
        <f>#REF!</f>
        <v>#REF!</v>
      </c>
      <c r="G57" s="288" t="e">
        <f>#REF!</f>
        <v>#REF!</v>
      </c>
      <c r="H57" s="288" t="e">
        <f>#REF!</f>
        <v>#REF!</v>
      </c>
      <c r="I57" s="288" t="e">
        <f>#REF!</f>
        <v>#REF!</v>
      </c>
      <c r="J57" s="288" t="e">
        <f>#REF!</f>
        <v>#REF!</v>
      </c>
      <c r="K57" s="288" t="e">
        <f>#REF!</f>
        <v>#REF!</v>
      </c>
      <c r="L57" s="513" t="e">
        <f>#REF!</f>
        <v>#REF!</v>
      </c>
      <c r="M57" s="236"/>
      <c r="N57" s="236"/>
      <c r="O57" s="236"/>
    </row>
    <row r="58" spans="1:15" s="218" customFormat="1" ht="19.149999999999999" customHeight="1">
      <c r="A58" s="294" t="s">
        <v>122</v>
      </c>
      <c r="B58" s="295" t="s">
        <v>123</v>
      </c>
      <c r="C58" s="480"/>
      <c r="D58" s="479" t="e">
        <f>D7+D8+D10+D14+D17+D22+D24+D25</f>
        <v>#REF!</v>
      </c>
      <c r="E58" s="479"/>
      <c r="F58" s="479" t="e">
        <f t="shared" ref="F58:L58" si="1">F7+F8+F10+F14+F17+F22+F24+F25</f>
        <v>#REF!</v>
      </c>
      <c r="G58" s="479" t="e">
        <f t="shared" si="1"/>
        <v>#REF!</v>
      </c>
      <c r="H58" s="479" t="e">
        <f t="shared" si="1"/>
        <v>#REF!</v>
      </c>
      <c r="I58" s="479" t="e">
        <f t="shared" si="1"/>
        <v>#REF!</v>
      </c>
      <c r="J58" s="479" t="e">
        <f t="shared" si="1"/>
        <v>#REF!</v>
      </c>
      <c r="K58" s="479" t="e">
        <f t="shared" si="1"/>
        <v>#REF!</v>
      </c>
      <c r="L58" s="1048" t="e">
        <f t="shared" si="1"/>
        <v>#REF!</v>
      </c>
      <c r="M58" s="1045"/>
      <c r="N58" s="1045"/>
      <c r="O58" s="1045"/>
    </row>
    <row r="59" spans="1:15">
      <c r="A59" s="206"/>
      <c r="B59" s="207" t="s">
        <v>91</v>
      </c>
      <c r="C59" s="481"/>
      <c r="D59" s="288" t="e">
        <f>D9</f>
        <v>#REF!</v>
      </c>
      <c r="E59" s="288"/>
      <c r="F59" s="288" t="e">
        <f t="shared" ref="F59:H59" si="2">F9</f>
        <v>#REF!</v>
      </c>
      <c r="G59" s="288" t="e">
        <f t="shared" si="2"/>
        <v>#REF!</v>
      </c>
      <c r="H59" s="288" t="e">
        <f t="shared" si="2"/>
        <v>#REF!</v>
      </c>
      <c r="I59" s="236"/>
      <c r="J59" s="236"/>
      <c r="K59" s="236"/>
      <c r="L59" s="511"/>
      <c r="M59" s="236"/>
      <c r="N59" s="236"/>
      <c r="O59" s="236"/>
    </row>
    <row r="60" spans="1:15">
      <c r="A60" s="206" t="s">
        <v>124</v>
      </c>
      <c r="B60" s="207" t="s">
        <v>125</v>
      </c>
      <c r="C60" s="481"/>
      <c r="D60" s="236"/>
      <c r="E60" s="236"/>
      <c r="F60" s="236"/>
      <c r="G60" s="236"/>
      <c r="H60" s="236"/>
      <c r="I60" s="236"/>
      <c r="J60" s="236"/>
      <c r="K60" s="236"/>
      <c r="L60" s="511"/>
      <c r="M60" s="236"/>
      <c r="N60" s="236"/>
      <c r="O60" s="236"/>
    </row>
    <row r="61" spans="1:15">
      <c r="A61" s="208" t="s">
        <v>126</v>
      </c>
      <c r="B61" s="207" t="s">
        <v>127</v>
      </c>
      <c r="C61" s="481"/>
      <c r="D61" s="236"/>
      <c r="E61" s="236"/>
      <c r="F61" s="236"/>
      <c r="G61" s="236"/>
      <c r="H61" s="236"/>
      <c r="I61" s="236"/>
      <c r="J61" s="236"/>
      <c r="K61" s="236"/>
      <c r="L61" s="511"/>
      <c r="M61" s="236"/>
      <c r="N61" s="236"/>
      <c r="O61" s="236"/>
    </row>
    <row r="62" spans="1:15">
      <c r="A62" s="206" t="s">
        <v>128</v>
      </c>
      <c r="B62" s="207" t="s">
        <v>129</v>
      </c>
      <c r="C62" s="481"/>
      <c r="D62" s="484" t="e">
        <f t="shared" ref="D62:L62" si="3">D58+D60-D61</f>
        <v>#REF!</v>
      </c>
      <c r="E62" s="484"/>
      <c r="F62" s="484" t="e">
        <f t="shared" si="3"/>
        <v>#REF!</v>
      </c>
      <c r="G62" s="484" t="e">
        <f t="shared" si="3"/>
        <v>#REF!</v>
      </c>
      <c r="H62" s="484" t="e">
        <f t="shared" si="3"/>
        <v>#REF!</v>
      </c>
      <c r="I62" s="484" t="e">
        <f t="shared" si="3"/>
        <v>#REF!</v>
      </c>
      <c r="J62" s="484" t="e">
        <f t="shared" si="3"/>
        <v>#REF!</v>
      </c>
      <c r="K62" s="484" t="e">
        <f t="shared" si="3"/>
        <v>#REF!</v>
      </c>
      <c r="L62" s="1049" t="e">
        <f t="shared" si="3"/>
        <v>#REF!</v>
      </c>
      <c r="M62" s="236"/>
      <c r="N62" s="236"/>
      <c r="O62" s="236"/>
    </row>
    <row r="63" spans="1:15">
      <c r="A63" s="206"/>
      <c r="B63" s="207" t="s">
        <v>42</v>
      </c>
      <c r="C63" s="481"/>
      <c r="D63" s="236"/>
      <c r="E63" s="236"/>
      <c r="F63" s="236"/>
      <c r="G63" s="236"/>
      <c r="H63" s="236"/>
      <c r="I63" s="236"/>
      <c r="J63" s="236"/>
      <c r="K63" s="236"/>
      <c r="L63" s="511"/>
      <c r="M63" s="236"/>
      <c r="N63" s="236"/>
      <c r="O63" s="236"/>
    </row>
    <row r="64" spans="1:15">
      <c r="A64" s="206" t="s">
        <v>130</v>
      </c>
      <c r="B64" s="209" t="s">
        <v>131</v>
      </c>
      <c r="C64" s="481"/>
      <c r="D64" s="236"/>
      <c r="E64" s="236"/>
      <c r="F64" s="236"/>
      <c r="G64" s="236"/>
      <c r="H64" s="236"/>
      <c r="I64" s="236"/>
      <c r="J64" s="236"/>
      <c r="K64" s="236"/>
      <c r="L64" s="511"/>
      <c r="M64" s="236"/>
      <c r="N64" s="236"/>
      <c r="O64" s="236"/>
    </row>
    <row r="65" spans="1:15">
      <c r="A65" s="206" t="s">
        <v>132</v>
      </c>
      <c r="B65" s="207" t="s">
        <v>133</v>
      </c>
      <c r="C65" s="481"/>
      <c r="D65" s="236"/>
      <c r="E65" s="236"/>
      <c r="F65" s="236"/>
      <c r="G65" s="236"/>
      <c r="H65" s="236"/>
      <c r="I65" s="236"/>
      <c r="J65" s="236"/>
      <c r="K65" s="236"/>
      <c r="L65" s="511"/>
      <c r="M65" s="236"/>
      <c r="N65" s="236"/>
      <c r="O65" s="236"/>
    </row>
    <row r="66" spans="1:15">
      <c r="A66" s="206" t="s">
        <v>134</v>
      </c>
      <c r="B66" s="207" t="s">
        <v>135</v>
      </c>
      <c r="C66" s="481"/>
      <c r="D66" s="236"/>
      <c r="E66" s="236"/>
      <c r="F66" s="236"/>
      <c r="G66" s="236"/>
      <c r="H66" s="236"/>
      <c r="I66" s="236"/>
      <c r="J66" s="236"/>
      <c r="K66" s="236"/>
      <c r="L66" s="511"/>
      <c r="M66" s="236"/>
      <c r="N66" s="236"/>
      <c r="O66" s="236"/>
    </row>
    <row r="67" spans="1:15">
      <c r="A67" s="206" t="s">
        <v>136</v>
      </c>
      <c r="B67" s="207" t="s">
        <v>137</v>
      </c>
      <c r="C67" s="481"/>
      <c r="D67" s="484" t="e">
        <f t="shared" ref="D67:L67" si="4">D62</f>
        <v>#REF!</v>
      </c>
      <c r="E67" s="484"/>
      <c r="F67" s="484" t="e">
        <f t="shared" si="4"/>
        <v>#REF!</v>
      </c>
      <c r="G67" s="484" t="e">
        <f t="shared" si="4"/>
        <v>#REF!</v>
      </c>
      <c r="H67" s="484" t="e">
        <f t="shared" si="4"/>
        <v>#REF!</v>
      </c>
      <c r="I67" s="484" t="e">
        <f t="shared" si="4"/>
        <v>#REF!</v>
      </c>
      <c r="J67" s="484" t="e">
        <f t="shared" si="4"/>
        <v>#REF!</v>
      </c>
      <c r="K67" s="484" t="e">
        <f t="shared" si="4"/>
        <v>#REF!</v>
      </c>
      <c r="L67" s="1049" t="e">
        <f t="shared" si="4"/>
        <v>#REF!</v>
      </c>
      <c r="M67" s="236"/>
      <c r="N67" s="236"/>
      <c r="O67" s="236"/>
    </row>
    <row r="68" spans="1:15">
      <c r="A68" s="206" t="s">
        <v>138</v>
      </c>
      <c r="B68" s="209" t="s">
        <v>139</v>
      </c>
      <c r="C68" s="481"/>
      <c r="D68" s="236"/>
      <c r="E68" s="236"/>
      <c r="F68" s="236"/>
      <c r="G68" s="236"/>
      <c r="H68" s="236"/>
      <c r="I68" s="236"/>
      <c r="J68" s="236"/>
      <c r="K68" s="236"/>
      <c r="L68" s="511"/>
      <c r="M68" s="236"/>
      <c r="N68" s="236"/>
      <c r="O68" s="236"/>
    </row>
    <row r="69" spans="1:15">
      <c r="A69" s="206" t="s">
        <v>140</v>
      </c>
      <c r="B69" s="207" t="s">
        <v>141</v>
      </c>
      <c r="C69" s="481"/>
      <c r="D69" s="236"/>
      <c r="E69" s="236"/>
      <c r="F69" s="236"/>
      <c r="G69" s="236"/>
      <c r="H69" s="236"/>
      <c r="I69" s="236"/>
      <c r="J69" s="236"/>
      <c r="K69" s="236"/>
      <c r="L69" s="511"/>
      <c r="M69" s="236"/>
      <c r="N69" s="236"/>
      <c r="O69" s="236"/>
    </row>
    <row r="70" spans="1:15">
      <c r="A70" s="206" t="s">
        <v>142</v>
      </c>
      <c r="B70" s="207" t="s">
        <v>143</v>
      </c>
      <c r="C70" s="481"/>
      <c r="D70" s="236"/>
      <c r="E70" s="236"/>
      <c r="F70" s="236"/>
      <c r="G70" s="236"/>
      <c r="H70" s="236"/>
      <c r="I70" s="236"/>
      <c r="J70" s="236"/>
      <c r="K70" s="236"/>
      <c r="L70" s="511"/>
      <c r="M70" s="236"/>
      <c r="N70" s="236"/>
      <c r="O70" s="236"/>
    </row>
    <row r="71" spans="1:15">
      <c r="A71" s="206" t="s">
        <v>144</v>
      </c>
      <c r="B71" s="211" t="s">
        <v>145</v>
      </c>
      <c r="C71" s="481"/>
      <c r="D71" s="236"/>
      <c r="E71" s="236"/>
      <c r="F71" s="236"/>
      <c r="G71" s="236"/>
      <c r="H71" s="236"/>
      <c r="I71" s="236"/>
      <c r="J71" s="236"/>
      <c r="K71" s="236"/>
      <c r="L71" s="511"/>
      <c r="M71" s="236"/>
      <c r="N71" s="236"/>
      <c r="O71" s="236"/>
    </row>
    <row r="72" spans="1:15">
      <c r="A72" s="206" t="s">
        <v>146</v>
      </c>
      <c r="B72" s="209" t="s">
        <v>147</v>
      </c>
      <c r="C72" s="481"/>
      <c r="D72" s="236"/>
      <c r="E72" s="236"/>
      <c r="F72" s="236"/>
      <c r="G72" s="236"/>
      <c r="H72" s="236"/>
      <c r="I72" s="236"/>
      <c r="J72" s="236"/>
      <c r="K72" s="236"/>
      <c r="L72" s="511"/>
      <c r="M72" s="236"/>
      <c r="N72" s="236"/>
      <c r="O72" s="236"/>
    </row>
    <row r="73" spans="1:15" s="188" customFormat="1">
      <c r="A73" s="361" t="s">
        <v>148</v>
      </c>
      <c r="B73" s="386" t="s">
        <v>149</v>
      </c>
      <c r="C73" s="482"/>
      <c r="D73" s="459" t="e">
        <f>#REF!+#REF!</f>
        <v>#REF!</v>
      </c>
      <c r="E73" s="459"/>
      <c r="F73" s="459" t="e">
        <f>#REF!+#REF!</f>
        <v>#REF!</v>
      </c>
      <c r="G73" s="459" t="e">
        <f>#REF!+#REF!</f>
        <v>#REF!</v>
      </c>
      <c r="H73" s="459" t="e">
        <f>#REF!+#REF!</f>
        <v>#REF!</v>
      </c>
      <c r="I73" s="459" t="e">
        <f>#REF!+#REF!</f>
        <v>#REF!</v>
      </c>
      <c r="J73" s="459" t="e">
        <f>#REF!+#REF!</f>
        <v>#REF!</v>
      </c>
      <c r="K73" s="459" t="e">
        <f>#REF!+#REF!</f>
        <v>#REF!</v>
      </c>
      <c r="L73" s="512" t="e">
        <f>#REF!+#REF!</f>
        <v>#REF!</v>
      </c>
      <c r="M73" s="381"/>
      <c r="N73" s="381"/>
      <c r="O73" s="381"/>
    </row>
    <row r="74" spans="1:15" s="188" customFormat="1">
      <c r="A74" s="361" t="s">
        <v>150</v>
      </c>
      <c r="B74" s="386" t="s">
        <v>413</v>
      </c>
      <c r="C74" s="483"/>
      <c r="D74" s="397" t="e">
        <f t="shared" ref="D74:L74" si="5">D67+D73</f>
        <v>#REF!</v>
      </c>
      <c r="E74" s="397"/>
      <c r="F74" s="397" t="e">
        <f t="shared" si="5"/>
        <v>#REF!</v>
      </c>
      <c r="G74" s="397" t="e">
        <f t="shared" si="5"/>
        <v>#REF!</v>
      </c>
      <c r="H74" s="397" t="e">
        <f t="shared" si="5"/>
        <v>#REF!</v>
      </c>
      <c r="I74" s="397" t="e">
        <f t="shared" si="5"/>
        <v>#REF!</v>
      </c>
      <c r="J74" s="397" t="e">
        <f t="shared" si="5"/>
        <v>#REF!</v>
      </c>
      <c r="K74" s="397" t="e">
        <f t="shared" si="5"/>
        <v>#REF!</v>
      </c>
      <c r="L74" s="1050" t="e">
        <f t="shared" si="5"/>
        <v>#REF!</v>
      </c>
      <c r="M74" s="381"/>
      <c r="N74" s="381"/>
      <c r="O74" s="381"/>
    </row>
    <row r="75" spans="1:15" s="188" customFormat="1">
      <c r="A75" s="361" t="s">
        <v>150</v>
      </c>
      <c r="B75" s="386" t="s">
        <v>151</v>
      </c>
      <c r="C75" s="482"/>
      <c r="D75" s="387">
        <f>'1.2.2.'!G17</f>
        <v>1.406015</v>
      </c>
      <c r="E75" s="387"/>
      <c r="F75" s="381">
        <f>'1.2.2.'!I17</f>
        <v>1.3160000000000001</v>
      </c>
      <c r="G75" s="381" t="e">
        <f>'1.2.2.'!#REF!</f>
        <v>#REF!</v>
      </c>
      <c r="H75" s="381" t="e">
        <f>'1.2.2.'!#REF!</f>
        <v>#REF!</v>
      </c>
      <c r="I75" s="381">
        <f>'1.2.2.'!J19</f>
        <v>1.3160000000000001</v>
      </c>
      <c r="J75" s="381">
        <f>'1.2.2.'!K19</f>
        <v>1.3672580000000001</v>
      </c>
      <c r="K75" s="381">
        <f>'1.2.2.'!L19</f>
        <v>0.59265400000000001</v>
      </c>
      <c r="L75" s="1046">
        <f>'1.2.2.'!M19</f>
        <v>0.774644</v>
      </c>
      <c r="M75" s="381"/>
      <c r="N75" s="381"/>
      <c r="O75" s="381"/>
    </row>
    <row r="76" spans="1:15" s="188" customFormat="1">
      <c r="A76" s="361" t="s">
        <v>152</v>
      </c>
      <c r="B76" s="386" t="s">
        <v>379</v>
      </c>
      <c r="C76" s="483"/>
      <c r="D76" s="460" t="e">
        <f t="shared" ref="D76:L76" si="6">D74/D75/1000</f>
        <v>#REF!</v>
      </c>
      <c r="E76" s="460"/>
      <c r="F76" s="460" t="e">
        <f t="shared" si="6"/>
        <v>#REF!</v>
      </c>
      <c r="G76" s="460" t="e">
        <f t="shared" si="6"/>
        <v>#REF!</v>
      </c>
      <c r="H76" s="460" t="e">
        <f t="shared" si="6"/>
        <v>#REF!</v>
      </c>
      <c r="I76" s="460" t="e">
        <f t="shared" si="6"/>
        <v>#REF!</v>
      </c>
      <c r="J76" s="460" t="e">
        <f t="shared" si="6"/>
        <v>#REF!</v>
      </c>
      <c r="K76" s="460" t="e">
        <f t="shared" si="6"/>
        <v>#REF!</v>
      </c>
      <c r="L76" s="1051" t="e">
        <f t="shared" si="6"/>
        <v>#REF!</v>
      </c>
      <c r="M76" s="381"/>
      <c r="N76" s="381"/>
      <c r="O76" s="381"/>
    </row>
    <row r="77" spans="1:15" s="188" customFormat="1">
      <c r="A77" s="361" t="s">
        <v>378</v>
      </c>
      <c r="B77" s="386"/>
      <c r="C77" s="466"/>
      <c r="D77" s="381"/>
      <c r="E77" s="381"/>
      <c r="F77" s="381"/>
      <c r="G77" s="381"/>
      <c r="H77" s="381"/>
      <c r="I77" s="381"/>
      <c r="J77" s="381"/>
      <c r="K77" s="381"/>
      <c r="L77" s="1046"/>
      <c r="M77" s="381"/>
      <c r="N77" s="381"/>
      <c r="O77" s="381"/>
    </row>
    <row r="78" spans="1:15">
      <c r="A78" s="212"/>
      <c r="B78" s="213"/>
      <c r="C78" s="467"/>
    </row>
    <row r="79" spans="1:15" ht="29.45" customHeight="1">
      <c r="A79" s="212"/>
      <c r="B79" s="536" t="s">
        <v>548</v>
      </c>
    </row>
    <row r="80" spans="1:15" ht="15.75">
      <c r="A80" s="212"/>
      <c r="B80" s="83"/>
    </row>
    <row r="81" spans="1:2" ht="15" customHeight="1"/>
    <row r="82" spans="1:2" ht="15" customHeight="1"/>
    <row r="83" spans="1:2" s="216" customFormat="1" ht="15" customHeight="1">
      <c r="A83" s="214"/>
      <c r="B83" s="215"/>
    </row>
    <row r="84" spans="1:2" ht="15.75" customHeight="1">
      <c r="A84" s="217"/>
      <c r="B84" s="217"/>
    </row>
  </sheetData>
  <customSheetViews>
    <customSheetView guid="{4ABAEE21-E07D-4473-944B-EE2EA61FD553}" scale="75" showPageBreaks="1" printArea="1" hiddenColumns="1" view="pageBreakPreview">
      <pane xSplit="3" ySplit="9" topLeftCell="E10" activePane="bottomRight" state="frozen"/>
      <selection pane="bottomRight" activeCell="K11" sqref="K11"/>
      <colBreaks count="6" manualBreakCount="6">
        <brk id="11" max="1048575" man="1"/>
        <brk id="20" max="62" man="1"/>
        <brk id="29" max="62" man="1"/>
        <brk id="38" max="62" man="1"/>
        <brk id="47" max="62" man="1"/>
        <brk id="56" max="62" man="1"/>
      </colBreaks>
      <pageMargins left="0.59055118110236227" right="0.39370078740157483" top="0.62992125984251968" bottom="0.19685039370078741" header="0.19685039370078741" footer="0.19685039370078741"/>
      <printOptions horizontalCentered="1"/>
      <pageSetup paperSize="9" scale="55" orientation="portrait" r:id="rId1"/>
      <headerFooter alignWithMargins="0"/>
    </customSheetView>
    <customSheetView guid="{D54CF5D4-AA29-4597-AAAF-1C3339C48122}" scale="80" showPageBreaks="1" printArea="1" hiddenRows="1" hiddenColumns="1" view="pageBreakPreview">
      <pane xSplit="3" ySplit="11" topLeftCell="AZ36" activePane="bottomRight" state="frozen"/>
      <selection pane="bottomRight" activeCell="BM63" sqref="BM63"/>
      <colBreaks count="1" manualBreakCount="1">
        <brk id="31" max="60" man="1"/>
      </colBreaks>
      <pageMargins left="0.19685039370078741" right="0.19685039370078741" top="0.19685039370078741" bottom="0.19685039370078741" header="0.19685039370078741" footer="0.19685039370078741"/>
      <printOptions horizontalCentered="1"/>
      <pageSetup paperSize="9" scale="35" fitToWidth="2" orientation="landscape" r:id="rId2"/>
      <headerFooter alignWithMargins="0"/>
    </customSheetView>
    <customSheetView guid="{DCA98D39-64C9-458A-87F7-EF3601A4D95E}" scale="75" showPageBreaks="1" view="pageBreakPreview">
      <pane xSplit="3" ySplit="9" topLeftCell="E40" activePane="bottomRight" state="frozen"/>
      <selection pane="bottomRight" activeCell="B64" sqref="B64:I66"/>
      <colBreaks count="8" manualBreakCount="8">
        <brk id="8" max="60" man="1"/>
        <brk id="10" max="69" man="1"/>
        <brk id="18" max="69" man="1"/>
        <brk id="26" max="69" man="1"/>
        <brk id="34" max="69" man="1"/>
        <brk id="42" max="69" man="1"/>
        <brk id="50" max="69" man="1"/>
        <brk id="59" max="69" man="1"/>
      </colBreaks>
      <pageMargins left="0.59055118110236227" right="0.39370078740157483" top="0.19685039370078741" bottom="0.19685039370078741" header="0.19685039370078741" footer="0.19685039370078741"/>
      <printOptions horizontalCentered="1"/>
      <pageSetup paperSize="9" scale="61" orientation="portrait" r:id="rId3"/>
      <headerFooter alignWithMargins="0"/>
    </customSheetView>
    <customSheetView guid="{BFA68E3F-6208-4036-8FAB-24920CE57862}" scale="88" showPageBreaks="1" printArea="1" hiddenRows="1" hiddenColumns="1" view="pageBreakPreview">
      <pane xSplit="3" ySplit="9" topLeftCell="E10" activePane="bottomRight" state="frozen"/>
      <selection pane="bottomRight" activeCell="K32" sqref="K32"/>
      <colBreaks count="6" manualBreakCount="6">
        <brk id="11" max="71" man="1"/>
        <brk id="20" max="71" man="1"/>
        <brk id="29" max="71" man="1"/>
        <brk id="38" max="71" man="1"/>
        <brk id="47" max="71" man="1"/>
        <brk id="56" max="71" man="1"/>
      </colBreaks>
      <pageMargins left="0.59055118110236227" right="0.39370078740157483" top="0.19685039370078741" bottom="0.19685039370078741" header="0.19685039370078741" footer="0.19685039370078741"/>
      <printOptions horizontalCentered="1"/>
      <pageSetup paperSize="9" scale="61" orientation="portrait" r:id="rId4"/>
      <headerFooter alignWithMargins="0"/>
    </customSheetView>
    <customSheetView guid="{3D2ED0E6-0166-467B-BFC2-52D672D0584D}" scale="75" showPageBreaks="1" printArea="1" hiddenColumns="1" view="pageBreakPreview">
      <pane xSplit="3" ySplit="9" topLeftCell="E10" activePane="bottomRight" state="frozen"/>
      <selection pane="bottomRight" activeCell="K11" sqref="K11"/>
      <colBreaks count="6" manualBreakCount="6">
        <brk id="11" max="1048575" man="1"/>
        <brk id="20" max="62" man="1"/>
        <brk id="29" max="62" man="1"/>
        <brk id="38" max="62" man="1"/>
        <brk id="47" max="62" man="1"/>
        <brk id="56" max="62" man="1"/>
      </colBreaks>
      <pageMargins left="0.59055118110236227" right="0.39370078740157483" top="0.62992125984251968" bottom="0.19685039370078741" header="0.19685039370078741" footer="0.19685039370078741"/>
      <printOptions horizontalCentered="1"/>
      <pageSetup paperSize="9" scale="55" orientation="portrait" r:id="rId5"/>
      <headerFooter alignWithMargins="0"/>
    </customSheetView>
    <customSheetView guid="{C9BC7A53-92DC-4B92-8B57-A1B6D8E342A9}" scale="75" showPageBreaks="1" printArea="1" hiddenColumns="1" view="pageBreakPreview">
      <pane xSplit="3" ySplit="9" topLeftCell="E10" activePane="bottomRight" state="frozen"/>
      <selection pane="bottomRight" activeCell="K11" sqref="K11"/>
      <colBreaks count="6" manualBreakCount="6">
        <brk id="11" max="1048575" man="1"/>
        <brk id="20" max="62" man="1"/>
        <brk id="29" max="62" man="1"/>
        <brk id="38" max="62" man="1"/>
        <brk id="47" max="62" man="1"/>
        <brk id="56" max="62" man="1"/>
      </colBreaks>
      <pageMargins left="0.59055118110236227" right="0.39370078740157483" top="0.62992125984251968" bottom="0.19685039370078741" header="0.19685039370078741" footer="0.19685039370078741"/>
      <printOptions horizontalCentered="1"/>
      <pageSetup paperSize="9" scale="55" orientation="portrait" r:id="rId6"/>
      <headerFooter alignWithMargins="0"/>
    </customSheetView>
  </customSheetViews>
  <mergeCells count="1">
    <mergeCell ref="A3:B3"/>
  </mergeCells>
  <phoneticPr fontId="17" type="noConversion"/>
  <pageMargins left="0.78740157480314965" right="0" top="3.937007874015748E-2" bottom="0" header="0" footer="0"/>
  <pageSetup paperSize="9" scale="65" orientation="portrait" r:id="rId7"/>
  <headerFooter alignWithMargins="0"/>
</worksheet>
</file>

<file path=xl/worksheets/sheet15.xml><?xml version="1.0" encoding="utf-8"?>
<worksheet xmlns="http://schemas.openxmlformats.org/spreadsheetml/2006/main" xmlns:r="http://schemas.openxmlformats.org/officeDocument/2006/relationships">
  <sheetPr codeName="Лист11">
    <tabColor theme="8" tint="0.39997558519241921"/>
  </sheetPr>
  <dimension ref="A3:W53"/>
  <sheetViews>
    <sheetView view="pageBreakPreview" zoomScale="75" zoomScaleNormal="100" zoomScaleSheetLayoutView="75" workbookViewId="0">
      <pane xSplit="3" ySplit="5" topLeftCell="D6" activePane="bottomRight" state="frozen"/>
      <selection activeCell="H35" sqref="H35"/>
      <selection pane="topRight" activeCell="H35" sqref="H35"/>
      <selection pane="bottomLeft" activeCell="H35" sqref="H35"/>
      <selection pane="bottomRight" activeCell="E22" sqref="E22"/>
    </sheetView>
  </sheetViews>
  <sheetFormatPr defaultColWidth="9.140625" defaultRowHeight="12.75"/>
  <cols>
    <col min="1" max="1" width="5.7109375" style="115" customWidth="1"/>
    <col min="2" max="2" width="41.85546875" style="115" customWidth="1"/>
    <col min="3" max="4" width="10.140625" style="115" customWidth="1"/>
    <col min="5" max="6" width="12.28515625" style="115" customWidth="1"/>
    <col min="7" max="7" width="12.140625" style="115" customWidth="1"/>
    <col min="8" max="8" width="14" style="115" customWidth="1"/>
    <col min="9" max="9" width="13.28515625" style="115" customWidth="1"/>
    <col min="10" max="10" width="12.28515625" style="115" customWidth="1"/>
    <col min="11" max="11" width="14.5703125" style="115" customWidth="1"/>
    <col min="12" max="12" width="10.5703125" style="115" bestFit="1" customWidth="1"/>
    <col min="13" max="13" width="15.7109375" style="115" customWidth="1"/>
    <col min="14" max="16384" width="9.140625" style="115"/>
  </cols>
  <sheetData>
    <row r="3" spans="1:23" ht="15" customHeight="1">
      <c r="A3" s="1239" t="s">
        <v>484</v>
      </c>
      <c r="B3" s="1368"/>
      <c r="C3" s="117"/>
      <c r="D3" s="117"/>
      <c r="E3" s="39"/>
      <c r="F3" s="39"/>
      <c r="G3" s="289"/>
      <c r="H3" s="290"/>
      <c r="I3" s="372"/>
    </row>
    <row r="4" spans="1:23" ht="44.45" customHeight="1">
      <c r="A4" s="532" t="e">
        <f>#REF!</f>
        <v>#REF!</v>
      </c>
      <c r="B4" s="117"/>
      <c r="C4" s="117"/>
      <c r="D4" s="117"/>
      <c r="E4" s="446"/>
      <c r="F4" s="446"/>
    </row>
    <row r="5" spans="1:23" ht="81" customHeight="1">
      <c r="A5" s="350" t="s">
        <v>15</v>
      </c>
      <c r="B5" s="194" t="s">
        <v>16</v>
      </c>
      <c r="C5" s="350" t="s">
        <v>56</v>
      </c>
      <c r="D5" s="662" t="s">
        <v>983</v>
      </c>
      <c r="E5" s="353" t="s">
        <v>620</v>
      </c>
      <c r="F5" s="353" t="s">
        <v>984</v>
      </c>
      <c r="G5" s="430" t="s">
        <v>621</v>
      </c>
      <c r="H5" s="430" t="s">
        <v>599</v>
      </c>
      <c r="I5" s="558" t="s">
        <v>600</v>
      </c>
      <c r="J5" s="558" t="s">
        <v>601</v>
      </c>
      <c r="K5" s="558" t="s">
        <v>622</v>
      </c>
      <c r="L5" s="1197" t="s">
        <v>982</v>
      </c>
    </row>
    <row r="6" spans="1:23">
      <c r="A6" s="123">
        <v>1</v>
      </c>
      <c r="B6" s="118">
        <v>2</v>
      </c>
      <c r="C6" s="123">
        <v>3</v>
      </c>
      <c r="D6" s="1202"/>
      <c r="E6" s="248">
        <v>4</v>
      </c>
      <c r="F6" s="248"/>
      <c r="G6" s="248">
        <v>5</v>
      </c>
      <c r="H6" s="123">
        <v>6</v>
      </c>
      <c r="I6" s="552">
        <v>7</v>
      </c>
      <c r="J6" s="552">
        <v>8</v>
      </c>
      <c r="K6" s="552">
        <v>9</v>
      </c>
      <c r="L6" s="1198"/>
    </row>
    <row r="7" spans="1:23">
      <c r="A7" s="126">
        <v>1</v>
      </c>
      <c r="B7" s="127" t="s">
        <v>153</v>
      </c>
      <c r="C7" s="123"/>
      <c r="D7" s="1202"/>
      <c r="E7" s="248"/>
      <c r="F7" s="248"/>
      <c r="G7" s="248"/>
      <c r="H7" s="235"/>
      <c r="I7" s="541"/>
      <c r="J7" s="541"/>
      <c r="K7" s="541"/>
      <c r="L7" s="1198"/>
    </row>
    <row r="8" spans="1:23">
      <c r="A8" s="126"/>
      <c r="B8" s="127" t="s">
        <v>154</v>
      </c>
      <c r="C8" s="123" t="s">
        <v>155</v>
      </c>
      <c r="D8" s="1202">
        <v>20.399999999999999</v>
      </c>
      <c r="E8" s="250" t="e">
        <f>'16 пр '!D8+'1.16.2'!D7</f>
        <v>#REF!</v>
      </c>
      <c r="F8" s="250"/>
      <c r="G8" s="250" t="e">
        <f>'16 пр '!F8+'1.16.2'!E7</f>
        <v>#REF!</v>
      </c>
      <c r="H8" s="296" t="e">
        <f>'16 пр '!G8+'1.16.2'!H7</f>
        <v>#REF!</v>
      </c>
      <c r="I8" s="542" t="e">
        <f>'16 пр '!H8+'1.16.2'!I7</f>
        <v>#REF!</v>
      </c>
      <c r="J8" s="542" t="e">
        <f>'16 пр '!I8+'1.16.2'!J7</f>
        <v>#REF!</v>
      </c>
      <c r="K8" s="542" t="e">
        <f>'16 пр '!J8+'1.16.2'!K7</f>
        <v>#REF!</v>
      </c>
      <c r="L8" s="1198"/>
    </row>
    <row r="9" spans="1:23">
      <c r="A9" s="126">
        <v>2</v>
      </c>
      <c r="B9" s="127" t="s">
        <v>156</v>
      </c>
      <c r="C9" s="123"/>
      <c r="D9" s="1202"/>
      <c r="E9" s="234"/>
      <c r="F9" s="234"/>
      <c r="G9" s="234"/>
      <c r="H9" s="235"/>
      <c r="I9" s="541"/>
      <c r="J9" s="541"/>
      <c r="K9" s="541"/>
      <c r="L9" s="1198"/>
    </row>
    <row r="10" spans="1:23">
      <c r="A10" s="126" t="s">
        <v>48</v>
      </c>
      <c r="B10" s="127" t="s">
        <v>157</v>
      </c>
      <c r="C10" s="123" t="s">
        <v>158</v>
      </c>
      <c r="D10" s="1202"/>
      <c r="E10" s="249">
        <v>10973.25</v>
      </c>
      <c r="F10" s="249"/>
      <c r="G10" s="239">
        <v>8389.51</v>
      </c>
      <c r="H10" s="235">
        <v>12021.31</v>
      </c>
      <c r="I10" s="545">
        <v>16242</v>
      </c>
      <c r="J10" s="545">
        <v>16242</v>
      </c>
      <c r="K10" s="545">
        <v>16242</v>
      </c>
      <c r="L10" s="1198"/>
    </row>
    <row r="11" spans="1:23">
      <c r="A11" s="126"/>
      <c r="B11" s="23" t="s">
        <v>159</v>
      </c>
      <c r="C11" s="123"/>
      <c r="D11" s="1202"/>
      <c r="E11" s="250"/>
      <c r="F11" s="250"/>
      <c r="G11" s="250"/>
      <c r="H11" s="235"/>
      <c r="I11" s="545"/>
      <c r="J11" s="545"/>
      <c r="K11" s="545"/>
      <c r="L11" s="1198"/>
    </row>
    <row r="12" spans="1:23" ht="25.5">
      <c r="A12" s="126"/>
      <c r="B12" s="23" t="s">
        <v>160</v>
      </c>
      <c r="C12" s="123"/>
      <c r="D12" s="1202"/>
      <c r="E12" s="251">
        <f>E10</f>
        <v>10973.25</v>
      </c>
      <c r="F12" s="251"/>
      <c r="G12" s="251">
        <v>16242</v>
      </c>
      <c r="H12" s="235">
        <v>16242</v>
      </c>
      <c r="I12" s="545">
        <v>19242</v>
      </c>
      <c r="J12" s="545">
        <v>19242</v>
      </c>
      <c r="K12" s="545">
        <v>12253.7</v>
      </c>
      <c r="L12" s="1198"/>
    </row>
    <row r="13" spans="1:23">
      <c r="A13" s="126" t="s">
        <v>49</v>
      </c>
      <c r="B13" s="127" t="s">
        <v>473</v>
      </c>
      <c r="C13" s="123"/>
      <c r="D13" s="1202"/>
      <c r="E13" s="371"/>
      <c r="F13" s="371"/>
      <c r="G13" s="249"/>
      <c r="H13" s="235"/>
      <c r="I13" s="545"/>
      <c r="J13" s="545"/>
      <c r="K13" s="545"/>
      <c r="L13" s="1198"/>
    </row>
    <row r="14" spans="1:23" ht="25.5">
      <c r="A14" s="126" t="s">
        <v>50</v>
      </c>
      <c r="B14" s="127" t="s">
        <v>160</v>
      </c>
      <c r="C14" s="123" t="s">
        <v>158</v>
      </c>
      <c r="D14" s="1202"/>
      <c r="E14" s="251">
        <f>E12</f>
        <v>10973.25</v>
      </c>
      <c r="F14" s="251"/>
      <c r="G14" s="447">
        <f>G12</f>
        <v>16242</v>
      </c>
      <c r="H14" s="235">
        <f>H12</f>
        <v>16242</v>
      </c>
      <c r="I14" s="545">
        <f>I12</f>
        <v>19242</v>
      </c>
      <c r="J14" s="545">
        <f t="shared" ref="J14" si="0">J12</f>
        <v>19242</v>
      </c>
      <c r="K14" s="545">
        <v>19242</v>
      </c>
      <c r="L14" s="1198"/>
    </row>
    <row r="15" spans="1:23">
      <c r="A15" s="126" t="s">
        <v>161</v>
      </c>
      <c r="B15" s="127" t="s">
        <v>401</v>
      </c>
      <c r="C15" s="123"/>
      <c r="D15" s="1202"/>
      <c r="E15" s="442"/>
      <c r="F15" s="442"/>
      <c r="G15" s="442"/>
      <c r="H15" s="235"/>
      <c r="I15" s="545"/>
      <c r="J15" s="545"/>
      <c r="K15" s="545"/>
      <c r="L15" s="1198"/>
    </row>
    <row r="16" spans="1:23" ht="38.25">
      <c r="A16" s="349" t="s">
        <v>163</v>
      </c>
      <c r="B16" s="127" t="s">
        <v>164</v>
      </c>
      <c r="C16" s="131" t="s">
        <v>158</v>
      </c>
      <c r="D16" s="1203"/>
      <c r="E16" s="458">
        <v>1.9131775</v>
      </c>
      <c r="F16" s="458"/>
      <c r="G16" s="458">
        <v>1.86</v>
      </c>
      <c r="H16" s="389">
        <f>E16</f>
        <v>1.9131775</v>
      </c>
      <c r="I16" s="573">
        <f>H16</f>
        <v>1.9131775</v>
      </c>
      <c r="J16" s="573">
        <f t="shared" ref="J16:K16" si="1">I16</f>
        <v>1.9131775</v>
      </c>
      <c r="K16" s="573">
        <f t="shared" si="1"/>
        <v>1.9131775</v>
      </c>
      <c r="L16" s="1198"/>
      <c r="U16" s="115">
        <v>1</v>
      </c>
      <c r="V16" s="115">
        <v>20</v>
      </c>
      <c r="W16" s="115">
        <v>1344.1</v>
      </c>
    </row>
    <row r="17" spans="1:23">
      <c r="A17" s="126" t="s">
        <v>165</v>
      </c>
      <c r="B17" s="127" t="s">
        <v>166</v>
      </c>
      <c r="C17" s="123" t="s">
        <v>158</v>
      </c>
      <c r="D17" s="1202"/>
      <c r="E17" s="447">
        <f>E14*E16</f>
        <v>20993.775001875001</v>
      </c>
      <c r="F17" s="447"/>
      <c r="G17" s="447">
        <f>G14*G16</f>
        <v>30210.120000000003</v>
      </c>
      <c r="H17" s="447">
        <f t="shared" ref="H17" si="2">H14*H16</f>
        <v>31073.828955000001</v>
      </c>
      <c r="I17" s="545">
        <f t="shared" ref="I17" si="3">I14*I16</f>
        <v>36813.361454999998</v>
      </c>
      <c r="J17" s="545">
        <f t="shared" ref="J17" si="4">J14*J16</f>
        <v>36813.361454999998</v>
      </c>
      <c r="K17" s="545">
        <f t="shared" ref="K17" si="5">K14*K16</f>
        <v>36813.361454999998</v>
      </c>
      <c r="L17" s="1198"/>
      <c r="M17" s="290"/>
      <c r="U17" s="115">
        <v>2</v>
      </c>
      <c r="V17" s="115">
        <v>20</v>
      </c>
      <c r="W17" s="115">
        <v>1292.0999999999999</v>
      </c>
    </row>
    <row r="18" spans="1:23" ht="25.5">
      <c r="A18" s="349" t="s">
        <v>167</v>
      </c>
      <c r="B18" s="127" t="s">
        <v>168</v>
      </c>
      <c r="C18" s="131"/>
      <c r="D18" s="1203"/>
      <c r="E18" s="253"/>
      <c r="F18" s="253"/>
      <c r="G18" s="253"/>
      <c r="H18" s="235"/>
      <c r="I18" s="541"/>
      <c r="J18" s="541"/>
      <c r="K18" s="541"/>
      <c r="L18" s="1198"/>
      <c r="U18" s="115">
        <v>3</v>
      </c>
      <c r="V18" s="115">
        <v>20</v>
      </c>
      <c r="W18" s="115">
        <v>1906.1</v>
      </c>
    </row>
    <row r="19" spans="1:23">
      <c r="A19" s="126" t="s">
        <v>169</v>
      </c>
      <c r="B19" s="127" t="s">
        <v>170</v>
      </c>
      <c r="C19" s="123" t="s">
        <v>64</v>
      </c>
      <c r="D19" s="1202"/>
      <c r="E19" s="243">
        <v>17.395289999999999</v>
      </c>
      <c r="F19" s="243"/>
      <c r="G19" s="249">
        <v>17</v>
      </c>
      <c r="H19" s="243">
        <v>17.399999999999999</v>
      </c>
      <c r="I19" s="574">
        <v>17.399999999999999</v>
      </c>
      <c r="J19" s="574">
        <v>17.399999999999999</v>
      </c>
      <c r="K19" s="574">
        <v>17.399999999999999</v>
      </c>
      <c r="L19" s="1198"/>
      <c r="U19" s="115">
        <v>4</v>
      </c>
      <c r="V19" s="115">
        <v>20</v>
      </c>
      <c r="W19" s="115">
        <v>1711.8</v>
      </c>
    </row>
    <row r="20" spans="1:23">
      <c r="A20" s="126" t="s">
        <v>171</v>
      </c>
      <c r="B20" s="127" t="s">
        <v>172</v>
      </c>
      <c r="C20" s="123" t="s">
        <v>158</v>
      </c>
      <c r="D20" s="1202"/>
      <c r="E20" s="251">
        <f>E17*E19%</f>
        <v>3651.9280435236619</v>
      </c>
      <c r="F20" s="251"/>
      <c r="G20" s="251">
        <f>G17*G19%</f>
        <v>5135.7204000000011</v>
      </c>
      <c r="H20" s="251">
        <f t="shared" ref="H20" si="6">H17*H19%</f>
        <v>5406.8462381700001</v>
      </c>
      <c r="I20" s="553">
        <f t="shared" ref="I20" si="7">I17*I19%</f>
        <v>6405.5248931699989</v>
      </c>
      <c r="J20" s="553">
        <f t="shared" ref="J20" si="8">J17*J19%</f>
        <v>6405.5248931699989</v>
      </c>
      <c r="K20" s="553">
        <f t="shared" ref="K20" si="9">K17*K19%</f>
        <v>6405.5248931699989</v>
      </c>
      <c r="L20" s="1198"/>
      <c r="U20" s="115">
        <v>5</v>
      </c>
      <c r="V20" s="115">
        <v>20</v>
      </c>
      <c r="W20" s="115">
        <v>1317.6</v>
      </c>
    </row>
    <row r="21" spans="1:23">
      <c r="A21" s="126" t="s">
        <v>173</v>
      </c>
      <c r="B21" s="127" t="s">
        <v>174</v>
      </c>
      <c r="C21" s="123"/>
      <c r="D21" s="1202"/>
      <c r="E21" s="234"/>
      <c r="F21" s="234"/>
      <c r="G21" s="234"/>
      <c r="H21" s="235"/>
      <c r="I21" s="541"/>
      <c r="J21" s="541"/>
      <c r="K21" s="541"/>
      <c r="L21" s="1198"/>
      <c r="U21" s="115">
        <v>6</v>
      </c>
      <c r="V21" s="115">
        <v>20</v>
      </c>
      <c r="W21" s="115">
        <v>1755.5</v>
      </c>
    </row>
    <row r="22" spans="1:23">
      <c r="A22" s="126" t="s">
        <v>175</v>
      </c>
      <c r="B22" s="127" t="s">
        <v>170</v>
      </c>
      <c r="C22" s="123" t="s">
        <v>64</v>
      </c>
      <c r="D22" s="1202"/>
      <c r="E22" s="249">
        <v>30</v>
      </c>
      <c r="F22" s="249"/>
      <c r="G22" s="249">
        <v>26.899750000000001</v>
      </c>
      <c r="H22" s="432">
        <v>50</v>
      </c>
      <c r="I22" s="550">
        <v>50</v>
      </c>
      <c r="J22" s="550">
        <v>50</v>
      </c>
      <c r="K22" s="550">
        <v>50</v>
      </c>
      <c r="L22" s="1198"/>
      <c r="U22" s="115">
        <v>7</v>
      </c>
      <c r="V22" s="115">
        <v>20</v>
      </c>
      <c r="W22" s="115">
        <v>1777.6</v>
      </c>
    </row>
    <row r="23" spans="1:23">
      <c r="A23" s="126" t="s">
        <v>176</v>
      </c>
      <c r="B23" s="127" t="s">
        <v>172</v>
      </c>
      <c r="C23" s="123" t="s">
        <v>158</v>
      </c>
      <c r="D23" s="1202"/>
      <c r="E23" s="251">
        <f>(E17+E20)*E22%</f>
        <v>7393.7109136195986</v>
      </c>
      <c r="F23" s="251"/>
      <c r="G23" s="251">
        <f>(G17+G20)*G22%</f>
        <v>9507.9427029990002</v>
      </c>
      <c r="H23" s="251">
        <f t="shared" ref="H23" si="10">(H17+H20)*H22%</f>
        <v>18240.337596584999</v>
      </c>
      <c r="I23" s="553">
        <f t="shared" ref="I23" si="11">(I17+I20)*I22%</f>
        <v>21609.443174084998</v>
      </c>
      <c r="J23" s="553">
        <f t="shared" ref="J23" si="12">(J17+J20)*J22%</f>
        <v>21609.443174084998</v>
      </c>
      <c r="K23" s="553">
        <f t="shared" ref="K23" si="13">(K17+K20)*K22%</f>
        <v>21609.443174084998</v>
      </c>
      <c r="L23" s="1198"/>
      <c r="U23" s="115">
        <v>8</v>
      </c>
      <c r="V23" s="115">
        <v>20</v>
      </c>
      <c r="W23" s="115">
        <v>1353.6</v>
      </c>
    </row>
    <row r="24" spans="1:23">
      <c r="A24" s="126" t="s">
        <v>177</v>
      </c>
      <c r="B24" s="127" t="s">
        <v>178</v>
      </c>
      <c r="C24" s="123"/>
      <c r="D24" s="1202"/>
      <c r="E24" s="234"/>
      <c r="F24" s="234"/>
      <c r="G24" s="234"/>
      <c r="H24" s="235"/>
      <c r="I24" s="541"/>
      <c r="J24" s="541"/>
      <c r="K24" s="541"/>
      <c r="L24" s="1198"/>
      <c r="U24" s="115">
        <v>9</v>
      </c>
      <c r="V24" s="115">
        <v>20</v>
      </c>
      <c r="W24" s="115">
        <v>1719.2</v>
      </c>
    </row>
    <row r="25" spans="1:23">
      <c r="A25" s="126" t="s">
        <v>179</v>
      </c>
      <c r="B25" s="127" t="s">
        <v>170</v>
      </c>
      <c r="C25" s="123" t="s">
        <v>64</v>
      </c>
      <c r="D25" s="1202"/>
      <c r="E25" s="234"/>
      <c r="F25" s="234"/>
      <c r="G25" s="249"/>
      <c r="H25" s="235"/>
      <c r="I25" s="541"/>
      <c r="J25" s="541"/>
      <c r="K25" s="541"/>
      <c r="L25" s="1198"/>
      <c r="U25" s="115">
        <v>10</v>
      </c>
      <c r="V25" s="115">
        <v>20</v>
      </c>
      <c r="W25" s="115">
        <v>1339.9</v>
      </c>
    </row>
    <row r="26" spans="1:23">
      <c r="A26" s="126" t="s">
        <v>180</v>
      </c>
      <c r="B26" s="127" t="s">
        <v>172</v>
      </c>
      <c r="C26" s="123" t="s">
        <v>158</v>
      </c>
      <c r="D26" s="1202"/>
      <c r="E26" s="234"/>
      <c r="F26" s="234"/>
      <c r="G26" s="251"/>
      <c r="H26" s="354"/>
      <c r="I26" s="541"/>
      <c r="J26" s="541"/>
      <c r="K26" s="541"/>
      <c r="L26" s="1198"/>
      <c r="U26" s="115">
        <v>11</v>
      </c>
      <c r="V26" s="115">
        <v>20</v>
      </c>
      <c r="W26" s="115">
        <v>2451.3000000000002</v>
      </c>
    </row>
    <row r="27" spans="1:23">
      <c r="A27" s="126" t="s">
        <v>181</v>
      </c>
      <c r="B27" s="127" t="s">
        <v>182</v>
      </c>
      <c r="C27" s="123"/>
      <c r="D27" s="1202"/>
      <c r="E27" s="234"/>
      <c r="F27" s="234"/>
      <c r="G27" s="442"/>
      <c r="H27" s="235"/>
      <c r="I27" s="541"/>
      <c r="J27" s="541"/>
      <c r="K27" s="541"/>
      <c r="L27" s="1198"/>
      <c r="U27" s="115">
        <v>12</v>
      </c>
      <c r="V27" s="115">
        <v>20</v>
      </c>
      <c r="W27" s="115">
        <v>1276.9000000000001</v>
      </c>
    </row>
    <row r="28" spans="1:23">
      <c r="A28" s="126" t="s">
        <v>183</v>
      </c>
      <c r="B28" s="127" t="s">
        <v>170</v>
      </c>
      <c r="C28" s="123" t="s">
        <v>64</v>
      </c>
      <c r="D28" s="1202"/>
      <c r="E28" s="249"/>
      <c r="F28" s="249"/>
      <c r="G28" s="442"/>
      <c r="H28" s="235"/>
      <c r="I28" s="575"/>
      <c r="J28" s="541"/>
      <c r="K28" s="541"/>
      <c r="L28" s="1198"/>
      <c r="V28" s="237">
        <f>SUM(V16:V27)/12</f>
        <v>20</v>
      </c>
      <c r="W28" s="237">
        <f>SUM(W16:W27)/12</f>
        <v>1603.8083333333334</v>
      </c>
    </row>
    <row r="29" spans="1:23">
      <c r="A29" s="126" t="s">
        <v>184</v>
      </c>
      <c r="B29" s="127" t="s">
        <v>172</v>
      </c>
      <c r="C29" s="123" t="s">
        <v>158</v>
      </c>
      <c r="D29" s="1202"/>
      <c r="E29" s="234"/>
      <c r="F29" s="234"/>
      <c r="G29" s="234"/>
      <c r="H29" s="296"/>
      <c r="I29" s="541"/>
      <c r="J29" s="541"/>
      <c r="K29" s="541"/>
      <c r="L29" s="1198"/>
    </row>
    <row r="30" spans="1:23" ht="12.75" customHeight="1">
      <c r="A30" s="126" t="s">
        <v>185</v>
      </c>
      <c r="B30" s="127" t="s">
        <v>186</v>
      </c>
      <c r="C30" s="131"/>
      <c r="D30" s="1203"/>
      <c r="E30" s="253"/>
      <c r="F30" s="253"/>
      <c r="G30" s="253"/>
      <c r="H30" s="296"/>
      <c r="I30" s="541"/>
      <c r="J30" s="541"/>
      <c r="K30" s="541"/>
      <c r="L30" s="1198"/>
    </row>
    <row r="31" spans="1:23">
      <c r="A31" s="126" t="s">
        <v>187</v>
      </c>
      <c r="B31" s="127" t="s">
        <v>170</v>
      </c>
      <c r="C31" s="123" t="s">
        <v>64</v>
      </c>
      <c r="D31" s="1202"/>
      <c r="E31" s="234">
        <v>180</v>
      </c>
      <c r="F31" s="234"/>
      <c r="G31" s="234">
        <v>180</v>
      </c>
      <c r="H31" s="234">
        <v>180</v>
      </c>
      <c r="I31" s="556">
        <v>180</v>
      </c>
      <c r="J31" s="556">
        <v>180</v>
      </c>
      <c r="K31" s="556">
        <v>180</v>
      </c>
      <c r="L31" s="1198"/>
    </row>
    <row r="32" spans="1:23">
      <c r="A32" s="126" t="s">
        <v>188</v>
      </c>
      <c r="B32" s="127" t="s">
        <v>172</v>
      </c>
      <c r="C32" s="123" t="s">
        <v>158</v>
      </c>
      <c r="D32" s="1202"/>
      <c r="E32" s="251">
        <f>(E17+E20+E23)*E31%</f>
        <v>57670.945126232873</v>
      </c>
      <c r="F32" s="251"/>
      <c r="G32" s="234">
        <f>(G17+G20+G23+G26)*G31%</f>
        <v>80736.809585398209</v>
      </c>
      <c r="H32" s="234">
        <f t="shared" ref="H32" si="14">(H17+H20+H23+H26)*H31%</f>
        <v>98497.823021559001</v>
      </c>
      <c r="I32" s="556">
        <f>(I17+I20+I23+I26)*I31%</f>
        <v>116690.99314005898</v>
      </c>
      <c r="J32" s="556">
        <f t="shared" ref="J32:K32" si="15">(J17+J20+J23+J26)*J31%</f>
        <v>116690.99314005898</v>
      </c>
      <c r="K32" s="556">
        <f t="shared" si="15"/>
        <v>116690.99314005898</v>
      </c>
      <c r="L32" s="1198"/>
    </row>
    <row r="33" spans="1:21" ht="25.5">
      <c r="A33" s="126" t="s">
        <v>189</v>
      </c>
      <c r="B33" s="127" t="s">
        <v>190</v>
      </c>
      <c r="C33" s="123" t="s">
        <v>158</v>
      </c>
      <c r="D33" s="1204">
        <f>D37/D8/12*1000</f>
        <v>111851.22221704575</v>
      </c>
      <c r="E33" s="251">
        <f>E17+E20+E23+E32</f>
        <v>89710.359085251141</v>
      </c>
      <c r="F33" s="251"/>
      <c r="G33" s="249">
        <f>G17+G20+G23+G26+G32</f>
        <v>125590.59268839721</v>
      </c>
      <c r="H33" s="251">
        <f t="shared" ref="H33:I33" si="16">H17+H20+H23+H26+H32</f>
        <v>153218.835811314</v>
      </c>
      <c r="I33" s="553">
        <f t="shared" si="16"/>
        <v>181519.32266231399</v>
      </c>
      <c r="J33" s="553">
        <f t="shared" ref="J33" si="17">J17+J20+J23+J26+J32</f>
        <v>181519.32266231399</v>
      </c>
      <c r="K33" s="553">
        <f t="shared" ref="K33" si="18">K17+K20+K23+K26+K32</f>
        <v>181519.32266231399</v>
      </c>
      <c r="L33" s="1198"/>
    </row>
    <row r="34" spans="1:21" s="54" customFormat="1" ht="25.5">
      <c r="A34" s="144" t="s">
        <v>36</v>
      </c>
      <c r="B34" s="145" t="s">
        <v>474</v>
      </c>
      <c r="C34" s="375" t="s">
        <v>82</v>
      </c>
      <c r="D34" s="1205">
        <f>D35+D37</f>
        <v>27914.422544332803</v>
      </c>
      <c r="E34" s="283" t="e">
        <f>E35+E37</f>
        <v>#REF!</v>
      </c>
      <c r="F34" s="283"/>
      <c r="G34" s="283" t="e">
        <f>G35+G37</f>
        <v>#REF!</v>
      </c>
      <c r="H34" s="283" t="e">
        <f t="shared" ref="H34:K34" si="19">H35+H37</f>
        <v>#REF!</v>
      </c>
      <c r="I34" s="589" t="e">
        <f t="shared" si="19"/>
        <v>#REF!</v>
      </c>
      <c r="J34" s="589" t="e">
        <f t="shared" si="19"/>
        <v>#REF!</v>
      </c>
      <c r="K34" s="589" t="e">
        <f t="shared" si="19"/>
        <v>#REF!</v>
      </c>
      <c r="L34" s="1201"/>
      <c r="U34" s="115"/>
    </row>
    <row r="35" spans="1:21">
      <c r="A35" s="126" t="s">
        <v>79</v>
      </c>
      <c r="B35" s="127" t="s">
        <v>192</v>
      </c>
      <c r="C35" s="123" t="s">
        <v>82</v>
      </c>
      <c r="D35" s="1204">
        <v>533.2433456</v>
      </c>
      <c r="E35" s="443" t="e">
        <f>'16 пр '!D35+'1.16.2'!D34</f>
        <v>#REF!</v>
      </c>
      <c r="F35" s="443"/>
      <c r="G35" s="443" t="e">
        <f>'16 пр '!F35+'1.16.2'!E34</f>
        <v>#REF!</v>
      </c>
      <c r="H35" s="293" t="e">
        <f>'16 пр '!G35+'1.16.2'!H34</f>
        <v>#REF!</v>
      </c>
      <c r="I35" s="545" t="e">
        <f>'16 пр '!H35+'1.16.2'!I34</f>
        <v>#REF!</v>
      </c>
      <c r="J35" s="545" t="e">
        <f>'16 пр '!I35+'1.16.2'!J34</f>
        <v>#REF!</v>
      </c>
      <c r="K35" s="545" t="e">
        <f>'16 пр '!J35+'1.16.2'!K34</f>
        <v>#REF!</v>
      </c>
      <c r="L35" s="1198"/>
    </row>
    <row r="36" spans="1:21" hidden="1">
      <c r="A36" s="126" t="s">
        <v>81</v>
      </c>
      <c r="B36" s="127" t="s">
        <v>193</v>
      </c>
      <c r="C36" s="123" t="s">
        <v>82</v>
      </c>
      <c r="D36" s="1204"/>
      <c r="E36" s="234"/>
      <c r="F36" s="234"/>
      <c r="G36" s="234"/>
      <c r="H36" s="235"/>
      <c r="I36" s="541"/>
      <c r="J36" s="541"/>
      <c r="K36" s="541"/>
      <c r="L36" s="1198"/>
    </row>
    <row r="37" spans="1:21">
      <c r="A37" s="126" t="s">
        <v>194</v>
      </c>
      <c r="B37" s="127" t="s">
        <v>195</v>
      </c>
      <c r="C37" s="123" t="s">
        <v>82</v>
      </c>
      <c r="D37" s="1204">
        <v>27381.179198732803</v>
      </c>
      <c r="E37" s="251" t="e">
        <f>'16 пр '!D37+'1.16.2'!D36</f>
        <v>#REF!</v>
      </c>
      <c r="F37" s="251"/>
      <c r="G37" s="254" t="e">
        <f>'16 пр '!F37+'1.16.2'!E36</f>
        <v>#REF!</v>
      </c>
      <c r="H37" s="356" t="e">
        <f>'16 пр '!G37+'1.16.2'!H36</f>
        <v>#REF!</v>
      </c>
      <c r="I37" s="546" t="e">
        <f>'16 пр '!H37+'1.16.2'!I36</f>
        <v>#REF!</v>
      </c>
      <c r="J37" s="546" t="e">
        <f>'16 пр '!I37+'1.16.2'!J36</f>
        <v>#REF!</v>
      </c>
      <c r="K37" s="546" t="e">
        <f>'16 пр '!J37+'1.16.2'!K36</f>
        <v>#REF!</v>
      </c>
      <c r="L37" s="1198"/>
    </row>
    <row r="38" spans="1:21" ht="38.25">
      <c r="A38" s="130" t="s">
        <v>38</v>
      </c>
      <c r="B38" s="127" t="s">
        <v>196</v>
      </c>
      <c r="C38" s="131"/>
      <c r="D38" s="1203"/>
      <c r="E38" s="253"/>
      <c r="F38" s="253"/>
      <c r="G38" s="236"/>
      <c r="H38" s="235"/>
      <c r="I38" s="541"/>
      <c r="J38" s="541"/>
      <c r="K38" s="541"/>
      <c r="L38" s="1198"/>
    </row>
    <row r="39" spans="1:21" ht="25.5">
      <c r="A39" s="130" t="s">
        <v>68</v>
      </c>
      <c r="B39" s="127" t="s">
        <v>197</v>
      </c>
      <c r="C39" s="131" t="s">
        <v>155</v>
      </c>
      <c r="D39" s="1203"/>
      <c r="E39" s="253"/>
      <c r="F39" s="253"/>
      <c r="G39" s="236"/>
      <c r="H39" s="235"/>
      <c r="I39" s="541"/>
      <c r="J39" s="541"/>
      <c r="K39" s="541"/>
      <c r="L39" s="1198"/>
    </row>
    <row r="40" spans="1:21">
      <c r="A40" s="126" t="s">
        <v>69</v>
      </c>
      <c r="B40" s="127" t="s">
        <v>198</v>
      </c>
      <c r="C40" s="123" t="s">
        <v>158</v>
      </c>
      <c r="D40" s="1202"/>
      <c r="E40" s="234"/>
      <c r="F40" s="234"/>
      <c r="G40" s="236"/>
      <c r="H40" s="235"/>
      <c r="I40" s="541"/>
      <c r="J40" s="541"/>
      <c r="K40" s="541"/>
      <c r="L40" s="1198"/>
    </row>
    <row r="41" spans="1:21">
      <c r="A41" s="126" t="s">
        <v>70</v>
      </c>
      <c r="B41" s="127" t="s">
        <v>192</v>
      </c>
      <c r="C41" s="123" t="s">
        <v>82</v>
      </c>
      <c r="D41" s="1202"/>
      <c r="E41" s="234"/>
      <c r="F41" s="234"/>
      <c r="G41" s="236"/>
      <c r="H41" s="235"/>
      <c r="I41" s="541"/>
      <c r="J41" s="541"/>
      <c r="K41" s="541"/>
      <c r="L41" s="1198"/>
    </row>
    <row r="42" spans="1:21">
      <c r="A42" s="126" t="s">
        <v>199</v>
      </c>
      <c r="B42" s="127" t="s">
        <v>193</v>
      </c>
      <c r="C42" s="123" t="s">
        <v>82</v>
      </c>
      <c r="D42" s="1202"/>
      <c r="E42" s="234"/>
      <c r="F42" s="234"/>
      <c r="G42" s="445"/>
      <c r="H42" s="235"/>
      <c r="I42" s="541"/>
      <c r="J42" s="541"/>
      <c r="K42" s="541"/>
      <c r="L42" s="1198"/>
    </row>
    <row r="43" spans="1:21" ht="25.5">
      <c r="A43" s="130" t="s">
        <v>200</v>
      </c>
      <c r="B43" s="127" t="s">
        <v>201</v>
      </c>
      <c r="C43" s="131" t="s">
        <v>82</v>
      </c>
      <c r="D43" s="1203"/>
      <c r="E43" s="253"/>
      <c r="F43" s="253"/>
      <c r="G43" s="442"/>
      <c r="H43" s="235"/>
      <c r="I43" s="576"/>
      <c r="J43" s="541"/>
      <c r="K43" s="541"/>
      <c r="L43" s="1198"/>
    </row>
    <row r="44" spans="1:21">
      <c r="A44" s="126" t="s">
        <v>44</v>
      </c>
      <c r="B44" s="127" t="s">
        <v>202</v>
      </c>
      <c r="C44" s="123"/>
      <c r="D44" s="1202"/>
      <c r="E44" s="234"/>
      <c r="F44" s="234"/>
      <c r="G44" s="442"/>
      <c r="H44" s="235"/>
      <c r="I44" s="541"/>
      <c r="J44" s="541"/>
      <c r="K44" s="541"/>
      <c r="L44" s="1198"/>
    </row>
    <row r="45" spans="1:21" ht="25.5">
      <c r="A45" s="130" t="s">
        <v>53</v>
      </c>
      <c r="B45" s="127" t="s">
        <v>203</v>
      </c>
      <c r="C45" s="131" t="s">
        <v>155</v>
      </c>
      <c r="D45" s="1203"/>
      <c r="E45" s="252" t="e">
        <f>E8</f>
        <v>#REF!</v>
      </c>
      <c r="F45" s="252"/>
      <c r="G45" s="252" t="e">
        <f>G8</f>
        <v>#REF!</v>
      </c>
      <c r="H45" s="252" t="e">
        <f t="shared" ref="H45:K45" si="20">H8</f>
        <v>#REF!</v>
      </c>
      <c r="I45" s="577" t="e">
        <f t="shared" si="20"/>
        <v>#REF!</v>
      </c>
      <c r="J45" s="577" t="e">
        <f t="shared" si="20"/>
        <v>#REF!</v>
      </c>
      <c r="K45" s="577" t="e">
        <f t="shared" si="20"/>
        <v>#REF!</v>
      </c>
      <c r="L45" s="1198"/>
    </row>
    <row r="46" spans="1:21">
      <c r="A46" s="126" t="s">
        <v>54</v>
      </c>
      <c r="B46" s="127" t="s">
        <v>204</v>
      </c>
      <c r="C46" s="123" t="s">
        <v>158</v>
      </c>
      <c r="D46" s="1202"/>
      <c r="E46" s="234">
        <v>0</v>
      </c>
      <c r="F46" s="234"/>
      <c r="G46" s="234">
        <v>675</v>
      </c>
      <c r="H46" s="235">
        <v>675</v>
      </c>
      <c r="I46" s="541">
        <v>675</v>
      </c>
      <c r="J46" s="541">
        <f>I46/2</f>
        <v>337.5</v>
      </c>
      <c r="K46" s="541">
        <f>I46-J46</f>
        <v>337.5</v>
      </c>
      <c r="L46" s="1198"/>
    </row>
    <row r="47" spans="1:21">
      <c r="A47" s="126" t="s">
        <v>55</v>
      </c>
      <c r="B47" s="127" t="s">
        <v>205</v>
      </c>
      <c r="C47" s="123" t="s">
        <v>82</v>
      </c>
      <c r="D47" s="1202"/>
      <c r="E47" s="234">
        <v>0</v>
      </c>
      <c r="F47" s="234"/>
      <c r="G47" s="234" t="e">
        <f>G45*G46*12/1000</f>
        <v>#REF!</v>
      </c>
      <c r="H47" s="234" t="e">
        <f t="shared" ref="H47:K47" si="21">H45*H46*12/1000</f>
        <v>#REF!</v>
      </c>
      <c r="I47" s="556" t="e">
        <f t="shared" si="21"/>
        <v>#REF!</v>
      </c>
      <c r="J47" s="556" t="e">
        <f t="shared" si="21"/>
        <v>#REF!</v>
      </c>
      <c r="K47" s="556" t="e">
        <f t="shared" si="21"/>
        <v>#REF!</v>
      </c>
      <c r="L47" s="1198"/>
    </row>
    <row r="48" spans="1:21">
      <c r="A48" s="126" t="s">
        <v>45</v>
      </c>
      <c r="B48" s="127" t="s">
        <v>206</v>
      </c>
      <c r="C48" s="123" t="s">
        <v>82</v>
      </c>
      <c r="D48" s="1202"/>
      <c r="E48" s="234" t="e">
        <f>E47+E34</f>
        <v>#REF!</v>
      </c>
      <c r="F48" s="234"/>
      <c r="G48" s="234" t="e">
        <f>G34+G47</f>
        <v>#REF!</v>
      </c>
      <c r="H48" s="234" t="e">
        <f t="shared" ref="H48:K48" si="22">H34+H47</f>
        <v>#REF!</v>
      </c>
      <c r="I48" s="556" t="e">
        <f t="shared" si="22"/>
        <v>#REF!</v>
      </c>
      <c r="J48" s="556" t="e">
        <f t="shared" si="22"/>
        <v>#REF!</v>
      </c>
      <c r="K48" s="556" t="e">
        <f t="shared" si="22"/>
        <v>#REF!</v>
      </c>
      <c r="L48" s="1198"/>
    </row>
    <row r="49" spans="1:12">
      <c r="A49" s="126" t="s">
        <v>46</v>
      </c>
      <c r="B49" s="127" t="s">
        <v>207</v>
      </c>
      <c r="C49" s="123" t="s">
        <v>158</v>
      </c>
      <c r="D49" s="1202"/>
      <c r="E49" s="234" t="e">
        <f>E48/E8/12*1000</f>
        <v>#REF!</v>
      </c>
      <c r="F49" s="234"/>
      <c r="G49" s="234">
        <v>67671</v>
      </c>
      <c r="H49" s="234" t="e">
        <f>H48+H33</f>
        <v>#REF!</v>
      </c>
      <c r="I49" s="556" t="e">
        <f t="shared" ref="I49:K49" si="23">I48+I33</f>
        <v>#REF!</v>
      </c>
      <c r="J49" s="556" t="e">
        <f t="shared" si="23"/>
        <v>#REF!</v>
      </c>
      <c r="K49" s="556" t="e">
        <f t="shared" si="23"/>
        <v>#REF!</v>
      </c>
      <c r="L49" s="1198"/>
    </row>
    <row r="50" spans="1:12" ht="15.75" customHeight="1">
      <c r="E50" s="247"/>
      <c r="F50" s="247"/>
      <c r="G50" s="247"/>
    </row>
    <row r="51" spans="1:12" ht="31.15" customHeight="1">
      <c r="A51" s="138" t="s">
        <v>402</v>
      </c>
      <c r="B51" s="502" t="s">
        <v>559</v>
      </c>
      <c r="C51" s="106"/>
      <c r="D51" s="106"/>
    </row>
    <row r="52" spans="1:12" ht="18.75" customHeight="1">
      <c r="A52" s="139"/>
      <c r="B52" s="285"/>
    </row>
    <row r="53" spans="1:12">
      <c r="B53" s="36"/>
    </row>
  </sheetData>
  <customSheetViews>
    <customSheetView guid="{4ABAEE21-E07D-4473-944B-EE2EA61FD553}" scale="75" showPageBreaks="1" view="pageBreakPreview">
      <pane xSplit="2" ySplit="6" topLeftCell="K25" activePane="bottomRight" state="frozen"/>
      <selection pane="bottomRight" activeCell="AR6" sqref="AR6"/>
      <colBreaks count="8" manualBreakCount="8">
        <brk id="9" max="53" man="1"/>
        <brk id="11" max="57" man="1"/>
        <brk id="19" max="57" man="1"/>
        <brk id="27" max="57" man="1"/>
        <brk id="35" max="57" man="1"/>
        <brk id="44" max="1048575" man="1"/>
        <brk id="51" max="57" man="1"/>
        <brk id="60" max="53" man="1"/>
      </colBreaks>
      <pageMargins left="0.59055118110236227" right="0.31496062992125984" top="0.59055118110236227" bottom="0.39370078740157483" header="0.19685039370078741" footer="0.19685039370078741"/>
      <printOptions horizontalCentered="1"/>
      <pageSetup paperSize="9" scale="68" orientation="portrait"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89" showPageBreaks="1" printArea="1" hiddenColumns="1" view="pageBreakPreview">
      <pane xSplit="2" ySplit="6" topLeftCell="BB19" activePane="bottomRight" state="frozen"/>
      <selection pane="bottomRight" activeCell="BH33" sqref="BH33"/>
      <colBreaks count="8" manualBreakCount="8">
        <brk id="12" max="52" man="1"/>
        <brk id="20" max="52" man="1"/>
        <brk id="28" max="1048575" man="1"/>
        <brk id="36" max="52" man="1"/>
        <brk id="44" max="52" man="1"/>
        <brk id="52" max="52" man="1"/>
        <brk id="53" max="52" man="1"/>
        <brk id="60" max="52" man="1"/>
      </colBreaks>
      <pageMargins left="0.59055118110236227" right="0.31496062992125984" top="0.59055118110236227" bottom="0.39370078740157483" header="0.19685039370078741" footer="0.19685039370078741"/>
      <printOptions horizontalCentered="1"/>
      <pageSetup paperSize="9" scale="42" orientation="portrait" r:id="rId2"/>
      <headerFooter alignWithMargins="0"/>
    </customSheetView>
    <customSheetView guid="{DCA98D39-64C9-458A-87F7-EF3601A4D95E}" scale="75" showPageBreaks="1" view="pageBreakPreview">
      <pane xSplit="2" ySplit="6" topLeftCell="AT34" activePane="bottomRight" state="frozen"/>
      <selection pane="bottomRight" activeCell="B16" sqref="B16"/>
      <colBreaks count="8" manualBreakCount="8">
        <brk id="9" max="52" man="1"/>
        <brk id="11" max="57" man="1"/>
        <brk id="19" max="57" man="1"/>
        <brk id="27" max="57" man="1"/>
        <brk id="35" max="57" man="1"/>
        <brk id="43" max="57" man="1"/>
        <brk id="51" max="57" man="1"/>
        <brk id="61" max="52" man="1"/>
      </colBreaks>
      <pageMargins left="0.59055118110236227" right="0.31496062992125984" top="0.59055118110236227" bottom="0.39370078740157483" header="0.19685039370078741" footer="0.19685039370078741"/>
      <printOptions horizontalCentered="1"/>
      <pageSetup paperSize="9" scale="66"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89" showPageBreaks="1" hiddenColumns="1" view="pageBreakPreview">
      <pane xSplit="2" ySplit="6" topLeftCell="AT25" activePane="bottomRight" state="frozen"/>
      <selection pane="bottomRight" activeCell="BH35" sqref="BH35"/>
      <colBreaks count="6" manualBreakCount="6">
        <brk id="12" max="57" man="1"/>
        <brk id="20" max="57" man="1"/>
        <brk id="28" max="1048575" man="1"/>
        <brk id="36" max="57" man="1"/>
        <brk id="44" max="57" man="1"/>
        <brk id="53" max="57" man="1"/>
      </colBreaks>
      <pageMargins left="0.59055118110236227" right="0.31496062992125984" top="0.59055118110236227" bottom="0.39370078740157483" header="0.19685039370078741" footer="0.19685039370078741"/>
      <printOptions horizontalCentered="1"/>
      <pageSetup paperSize="9" scale="46"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75" showPageBreaks="1" view="pageBreakPreview">
      <pane xSplit="2" ySplit="6" topLeftCell="K25" activePane="bottomRight" state="frozen"/>
      <selection pane="bottomRight" activeCell="AR6" sqref="AR6"/>
      <colBreaks count="8" manualBreakCount="8">
        <brk id="9" max="53" man="1"/>
        <brk id="11" max="57" man="1"/>
        <brk id="19" max="57" man="1"/>
        <brk id="27" max="57" man="1"/>
        <brk id="35" max="57" man="1"/>
        <brk id="44" max="1048575" man="1"/>
        <brk id="51" max="57" man="1"/>
        <brk id="60" max="53" man="1"/>
      </colBreaks>
      <pageMargins left="0.59055118110236227" right="0.31496062992125984" top="0.59055118110236227" bottom="0.39370078740157483" header="0.19685039370078741" footer="0.19685039370078741"/>
      <printOptions horizontalCentered="1"/>
      <pageSetup paperSize="9" scale="68" orientation="portrait"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75" showPageBreaks="1" view="pageBreakPreview">
      <pane xSplit="2" ySplit="6" topLeftCell="K25" activePane="bottomRight" state="frozen"/>
      <selection pane="bottomRight" activeCell="AR6" sqref="AR6"/>
      <colBreaks count="8" manualBreakCount="8">
        <brk id="9" max="53" man="1"/>
        <brk id="11" max="57" man="1"/>
        <brk id="19" max="57" man="1"/>
        <brk id="27" max="57" man="1"/>
        <brk id="35" max="57" man="1"/>
        <brk id="44" max="1048575" man="1"/>
        <brk id="51" max="57" man="1"/>
        <brk id="60" max="53" man="1"/>
      </colBreaks>
      <pageMargins left="0.59055118110236227" right="0.31496062992125984" top="0.59055118110236227" bottom="0.39370078740157483" header="0.19685039370078741" footer="0.19685039370078741"/>
      <printOptions horizontalCentered="1"/>
      <pageSetup paperSize="9" scale="68" orientation="portrait"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1">
    <mergeCell ref="A3:B3"/>
  </mergeCells>
  <phoneticPr fontId="17" type="noConversion"/>
  <pageMargins left="0.78740157480314965" right="0" top="0.59055118110236227" bottom="0.39370078740157483" header="0.19685039370078741" footer="0.19685039370078741"/>
  <pageSetup paperSize="9" scale="55" orientation="portrait" r:id="rId7"/>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16.xml><?xml version="1.0" encoding="utf-8"?>
<worksheet xmlns="http://schemas.openxmlformats.org/spreadsheetml/2006/main" xmlns:r="http://schemas.openxmlformats.org/officeDocument/2006/relationships">
  <sheetPr codeName="Лист12">
    <tabColor theme="8" tint="0.39997558519241921"/>
  </sheetPr>
  <dimension ref="A1:M52"/>
  <sheetViews>
    <sheetView view="pageBreakPreview" zoomScale="75" zoomScaleNormal="100" zoomScaleSheetLayoutView="75" workbookViewId="0">
      <pane xSplit="3" ySplit="5" topLeftCell="D6" activePane="bottomRight" state="frozen"/>
      <selection activeCell="H35" sqref="H35"/>
      <selection pane="topRight" activeCell="H35" sqref="H35"/>
      <selection pane="bottomLeft" activeCell="H35" sqref="H35"/>
      <selection pane="bottomRight" activeCell="O14" sqref="O14"/>
    </sheetView>
  </sheetViews>
  <sheetFormatPr defaultColWidth="9.140625" defaultRowHeight="12.75"/>
  <cols>
    <col min="1" max="1" width="5.7109375" style="115" customWidth="1"/>
    <col min="2" max="2" width="41" style="115" customWidth="1"/>
    <col min="3" max="4" width="12.42578125" style="115" customWidth="1"/>
    <col min="5" max="5" width="11.28515625" style="115" customWidth="1"/>
    <col min="6" max="6" width="12.85546875" style="115" customWidth="1"/>
    <col min="7" max="7" width="12.140625" style="115" customWidth="1"/>
    <col min="8" max="8" width="11.7109375" style="115" bestFit="1" customWidth="1"/>
    <col min="9" max="9" width="9.85546875" style="115" bestFit="1" customWidth="1"/>
    <col min="10" max="10" width="12.85546875" style="115" customWidth="1"/>
    <col min="11" max="11" width="13.85546875" style="115" customWidth="1"/>
    <col min="12" max="16384" width="9.140625" style="115"/>
  </cols>
  <sheetData>
    <row r="1" spans="1:13">
      <c r="D1" s="410"/>
    </row>
    <row r="3" spans="1:13" ht="28.9" customHeight="1">
      <c r="A3" s="1239" t="s">
        <v>483</v>
      </c>
      <c r="B3" s="1368"/>
      <c r="C3" s="117"/>
      <c r="D3" s="290"/>
      <c r="F3" s="290"/>
      <c r="G3" s="369"/>
      <c r="H3" s="290"/>
    </row>
    <row r="4" spans="1:13" ht="36.6" customHeight="1">
      <c r="A4" s="532" t="e">
        <f>#REF!</f>
        <v>#REF!</v>
      </c>
      <c r="B4" s="117"/>
      <c r="C4" s="117"/>
    </row>
    <row r="5" spans="1:13" ht="81" customHeight="1">
      <c r="A5" s="119" t="s">
        <v>15</v>
      </c>
      <c r="B5" s="194" t="s">
        <v>16</v>
      </c>
      <c r="C5" s="119" t="s">
        <v>56</v>
      </c>
      <c r="D5" s="579" t="s">
        <v>609</v>
      </c>
      <c r="E5" s="579" t="s">
        <v>981</v>
      </c>
      <c r="F5" s="579" t="s">
        <v>610</v>
      </c>
      <c r="G5" s="430" t="s">
        <v>611</v>
      </c>
      <c r="H5" s="558" t="s">
        <v>612</v>
      </c>
      <c r="I5" s="558" t="s">
        <v>613</v>
      </c>
      <c r="J5" s="558" t="s">
        <v>614</v>
      </c>
      <c r="K5" s="430" t="s">
        <v>982</v>
      </c>
      <c r="L5" s="1197" t="s">
        <v>613</v>
      </c>
      <c r="M5" s="1197" t="s">
        <v>614</v>
      </c>
    </row>
    <row r="6" spans="1:13" ht="14.45" customHeight="1">
      <c r="A6" s="119">
        <v>1</v>
      </c>
      <c r="B6" s="119">
        <v>2</v>
      </c>
      <c r="C6" s="119">
        <v>3</v>
      </c>
      <c r="D6" s="248">
        <v>4</v>
      </c>
      <c r="E6" s="442"/>
      <c r="F6" s="248">
        <v>5</v>
      </c>
      <c r="G6" s="123">
        <v>6</v>
      </c>
      <c r="H6" s="552">
        <v>7</v>
      </c>
      <c r="I6" s="552">
        <v>8</v>
      </c>
      <c r="J6" s="552">
        <v>9</v>
      </c>
      <c r="K6" s="1198"/>
      <c r="L6" s="1198"/>
      <c r="M6" s="1198"/>
    </row>
    <row r="7" spans="1:13">
      <c r="A7" s="126">
        <v>1</v>
      </c>
      <c r="B7" s="127" t="s">
        <v>153</v>
      </c>
      <c r="C7" s="123"/>
      <c r="D7" s="442"/>
      <c r="E7" s="442"/>
      <c r="F7" s="442"/>
      <c r="G7" s="235"/>
      <c r="H7" s="541"/>
      <c r="I7" s="541"/>
      <c r="J7" s="541"/>
      <c r="K7" s="1198"/>
      <c r="L7" s="1198"/>
      <c r="M7" s="1198"/>
    </row>
    <row r="8" spans="1:13">
      <c r="A8" s="126"/>
      <c r="B8" s="23" t="s">
        <v>492</v>
      </c>
      <c r="C8" s="123" t="s">
        <v>155</v>
      </c>
      <c r="D8" s="535">
        <v>15</v>
      </c>
      <c r="E8" s="442"/>
      <c r="F8" s="371">
        <v>13.5</v>
      </c>
      <c r="G8" s="235">
        <v>15</v>
      </c>
      <c r="H8" s="541">
        <v>15</v>
      </c>
      <c r="I8" s="541">
        <v>15</v>
      </c>
      <c r="J8" s="541">
        <v>15</v>
      </c>
      <c r="K8" s="1200"/>
      <c r="L8" s="1198"/>
      <c r="M8" s="1198"/>
    </row>
    <row r="9" spans="1:13">
      <c r="A9" s="126">
        <v>2</v>
      </c>
      <c r="B9" s="127" t="s">
        <v>156</v>
      </c>
      <c r="C9" s="123"/>
      <c r="D9" s="442"/>
      <c r="E9" s="442"/>
      <c r="F9" s="442"/>
      <c r="G9" s="235"/>
      <c r="H9" s="541"/>
      <c r="I9" s="541"/>
      <c r="J9" s="541"/>
      <c r="K9" s="1198"/>
      <c r="L9" s="1198"/>
      <c r="M9" s="1198"/>
    </row>
    <row r="10" spans="1:13">
      <c r="A10" s="126" t="s">
        <v>48</v>
      </c>
      <c r="B10" s="127" t="s">
        <v>157</v>
      </c>
      <c r="C10" s="123" t="s">
        <v>158</v>
      </c>
      <c r="D10" s="251">
        <v>12792</v>
      </c>
      <c r="E10" s="447"/>
      <c r="F10" s="251">
        <v>12792</v>
      </c>
      <c r="G10" s="293">
        <v>12792</v>
      </c>
      <c r="H10" s="545">
        <v>19242</v>
      </c>
      <c r="I10" s="545">
        <v>19242</v>
      </c>
      <c r="J10" s="545">
        <v>19242</v>
      </c>
      <c r="K10" s="1198"/>
      <c r="L10" s="1198"/>
      <c r="M10" s="1198"/>
    </row>
    <row r="11" spans="1:13">
      <c r="A11" s="126"/>
      <c r="B11" s="23" t="s">
        <v>159</v>
      </c>
      <c r="C11" s="123"/>
      <c r="D11" s="250">
        <f>D12/D10</f>
        <v>1</v>
      </c>
      <c r="E11" s="566"/>
      <c r="F11" s="250">
        <f>F12/F10</f>
        <v>1.5042213883677298</v>
      </c>
      <c r="G11" s="355">
        <f>G12/G10</f>
        <v>1.5042213883677298</v>
      </c>
      <c r="H11" s="569">
        <f>H12/H10</f>
        <v>1.108512628624883</v>
      </c>
      <c r="I11" s="569">
        <f t="shared" ref="I11:J11" si="0">I12/I10</f>
        <v>1.108512628624883</v>
      </c>
      <c r="J11" s="569">
        <f t="shared" si="0"/>
        <v>1.108512628624883</v>
      </c>
      <c r="K11" s="1198"/>
      <c r="L11" s="1198"/>
      <c r="M11" s="1198"/>
    </row>
    <row r="12" spans="1:13" ht="25.5">
      <c r="A12" s="126"/>
      <c r="B12" s="23" t="s">
        <v>160</v>
      </c>
      <c r="C12" s="123"/>
      <c r="D12" s="251">
        <v>12792</v>
      </c>
      <c r="E12" s="447"/>
      <c r="F12" s="251">
        <v>19242</v>
      </c>
      <c r="G12" s="292">
        <v>19242</v>
      </c>
      <c r="H12" s="545">
        <v>21330</v>
      </c>
      <c r="I12" s="545">
        <v>21330</v>
      </c>
      <c r="J12" s="545">
        <v>21330</v>
      </c>
      <c r="K12" s="1198"/>
      <c r="L12" s="1198"/>
      <c r="M12" s="1198"/>
    </row>
    <row r="13" spans="1:13">
      <c r="A13" s="126" t="s">
        <v>49</v>
      </c>
      <c r="B13" s="127" t="s">
        <v>473</v>
      </c>
      <c r="C13" s="123"/>
      <c r="D13" s="371"/>
      <c r="E13" s="447"/>
      <c r="F13" s="371"/>
      <c r="G13" s="235"/>
      <c r="H13" s="545"/>
      <c r="I13" s="545"/>
      <c r="J13" s="545"/>
      <c r="K13" s="1198"/>
      <c r="L13" s="1198"/>
      <c r="M13" s="1198"/>
    </row>
    <row r="14" spans="1:13" ht="25.5">
      <c r="A14" s="126" t="s">
        <v>50</v>
      </c>
      <c r="B14" s="127" t="s">
        <v>160</v>
      </c>
      <c r="C14" s="123" t="s">
        <v>158</v>
      </c>
      <c r="D14" s="251">
        <v>12792</v>
      </c>
      <c r="E14" s="447"/>
      <c r="F14" s="251">
        <f>F12</f>
        <v>19242</v>
      </c>
      <c r="G14" s="292">
        <v>19242</v>
      </c>
      <c r="H14" s="545">
        <f>H12</f>
        <v>21330</v>
      </c>
      <c r="I14" s="545">
        <f t="shared" ref="I14:J14" si="1">I12</f>
        <v>21330</v>
      </c>
      <c r="J14" s="545">
        <f t="shared" si="1"/>
        <v>21330</v>
      </c>
      <c r="K14" s="1198"/>
      <c r="L14" s="1198"/>
      <c r="M14" s="1198"/>
    </row>
    <row r="15" spans="1:13">
      <c r="A15" s="126" t="s">
        <v>161</v>
      </c>
      <c r="B15" s="127" t="s">
        <v>401</v>
      </c>
      <c r="C15" s="123"/>
      <c r="D15" s="249">
        <v>3.5</v>
      </c>
      <c r="E15" s="567"/>
      <c r="F15" s="249">
        <v>3.5</v>
      </c>
      <c r="G15" s="235">
        <v>3.5</v>
      </c>
      <c r="H15" s="545">
        <v>3.5</v>
      </c>
      <c r="I15" s="545">
        <v>3.5</v>
      </c>
      <c r="J15" s="545">
        <v>3.5</v>
      </c>
      <c r="K15" s="1198"/>
      <c r="L15" s="1198"/>
      <c r="M15" s="1198"/>
    </row>
    <row r="16" spans="1:13" ht="25.5">
      <c r="A16" s="130" t="s">
        <v>163</v>
      </c>
      <c r="B16" s="23" t="s">
        <v>560</v>
      </c>
      <c r="C16" s="131" t="s">
        <v>158</v>
      </c>
      <c r="D16" s="252">
        <v>1.8</v>
      </c>
      <c r="E16" s="447"/>
      <c r="F16" s="252">
        <v>1.8</v>
      </c>
      <c r="G16" s="503">
        <v>1.8</v>
      </c>
      <c r="H16" s="570">
        <v>1.8</v>
      </c>
      <c r="I16" s="570">
        <v>1.8</v>
      </c>
      <c r="J16" s="570">
        <v>1.8</v>
      </c>
      <c r="K16" s="1198"/>
      <c r="L16" s="1198"/>
      <c r="M16" s="1198"/>
    </row>
    <row r="17" spans="1:13">
      <c r="A17" s="126" t="s">
        <v>165</v>
      </c>
      <c r="B17" s="127" t="s">
        <v>166</v>
      </c>
      <c r="C17" s="123" t="s">
        <v>158</v>
      </c>
      <c r="D17" s="251">
        <f>D14*D16</f>
        <v>23025.600000000002</v>
      </c>
      <c r="E17" s="447"/>
      <c r="F17" s="251">
        <f>F14*F16</f>
        <v>34635.599999999999</v>
      </c>
      <c r="G17" s="293">
        <f>G14*G16</f>
        <v>34635.599999999999</v>
      </c>
      <c r="H17" s="545">
        <f>H14*H16</f>
        <v>38394</v>
      </c>
      <c r="I17" s="545">
        <f t="shared" ref="I17:J17" si="2">I14*I16</f>
        <v>38394</v>
      </c>
      <c r="J17" s="545">
        <f t="shared" si="2"/>
        <v>38394</v>
      </c>
      <c r="K17" s="1198"/>
      <c r="L17" s="1198"/>
      <c r="M17" s="1198"/>
    </row>
    <row r="18" spans="1:13" ht="25.5">
      <c r="A18" s="130" t="s">
        <v>167</v>
      </c>
      <c r="B18" s="127" t="s">
        <v>168</v>
      </c>
      <c r="C18" s="131"/>
      <c r="D18" s="442"/>
      <c r="E18" s="447"/>
      <c r="F18" s="442"/>
      <c r="G18" s="235"/>
      <c r="H18" s="545"/>
      <c r="I18" s="545"/>
      <c r="J18" s="545"/>
      <c r="K18" s="1198"/>
      <c r="L18" s="1198"/>
      <c r="M18" s="1198"/>
    </row>
    <row r="19" spans="1:13">
      <c r="A19" s="126" t="s">
        <v>169</v>
      </c>
      <c r="B19" s="127" t="s">
        <v>170</v>
      </c>
      <c r="C19" s="123" t="s">
        <v>64</v>
      </c>
      <c r="D19" s="234">
        <v>18.48</v>
      </c>
      <c r="E19" s="447"/>
      <c r="F19" s="234">
        <v>10.588200000000001</v>
      </c>
      <c r="G19" s="291">
        <v>18.48</v>
      </c>
      <c r="H19" s="545">
        <v>18.48</v>
      </c>
      <c r="I19" s="545">
        <v>18.48</v>
      </c>
      <c r="J19" s="545">
        <v>18.48</v>
      </c>
      <c r="K19" s="1198"/>
      <c r="L19" s="1198"/>
      <c r="M19" s="1198"/>
    </row>
    <row r="20" spans="1:13">
      <c r="A20" s="126" t="s">
        <v>171</v>
      </c>
      <c r="B20" s="127" t="s">
        <v>172</v>
      </c>
      <c r="C20" s="123" t="s">
        <v>158</v>
      </c>
      <c r="D20" s="234">
        <f>D17*D19%</f>
        <v>4255.1308800000006</v>
      </c>
      <c r="E20" s="447"/>
      <c r="F20" s="251">
        <f>F17*F19%</f>
        <v>3667.2865992000002</v>
      </c>
      <c r="G20" s="293">
        <f>G17*G19%</f>
        <v>6400.658879999999</v>
      </c>
      <c r="H20" s="545">
        <f>H17*H19%</f>
        <v>7095.2111999999997</v>
      </c>
      <c r="I20" s="545">
        <f t="shared" ref="I20:J20" si="3">I17*I19%</f>
        <v>7095.2111999999997</v>
      </c>
      <c r="J20" s="545">
        <f t="shared" si="3"/>
        <v>7095.2111999999997</v>
      </c>
      <c r="K20" s="1198"/>
      <c r="L20" s="1198"/>
      <c r="M20" s="1198"/>
    </row>
    <row r="21" spans="1:13">
      <c r="A21" s="126" t="s">
        <v>173</v>
      </c>
      <c r="B21" s="127" t="s">
        <v>174</v>
      </c>
      <c r="C21" s="123"/>
      <c r="D21" s="442"/>
      <c r="E21" s="447"/>
      <c r="F21" s="442"/>
      <c r="G21" s="293"/>
      <c r="H21" s="545"/>
      <c r="I21" s="545"/>
      <c r="J21" s="545"/>
      <c r="K21" s="1198"/>
      <c r="L21" s="1198"/>
      <c r="M21" s="1198"/>
    </row>
    <row r="22" spans="1:13">
      <c r="A22" s="126" t="s">
        <v>175</v>
      </c>
      <c r="B22" s="127" t="s">
        <v>170</v>
      </c>
      <c r="C22" s="123" t="s">
        <v>64</v>
      </c>
      <c r="D22" s="249">
        <v>30</v>
      </c>
      <c r="E22" s="447"/>
      <c r="F22" s="249">
        <v>13.8</v>
      </c>
      <c r="G22" s="293">
        <v>50</v>
      </c>
      <c r="H22" s="545">
        <v>50</v>
      </c>
      <c r="I22" s="545">
        <v>50</v>
      </c>
      <c r="J22" s="545">
        <v>50</v>
      </c>
      <c r="K22" s="1198"/>
      <c r="L22" s="1198"/>
      <c r="M22" s="1198"/>
    </row>
    <row r="23" spans="1:13">
      <c r="A23" s="126" t="s">
        <v>176</v>
      </c>
      <c r="B23" s="127" t="s">
        <v>172</v>
      </c>
      <c r="C23" s="123" t="s">
        <v>158</v>
      </c>
      <c r="D23" s="234">
        <f>(D17+D20)*D22%</f>
        <v>8184.2192640000003</v>
      </c>
      <c r="E23" s="447"/>
      <c r="F23" s="251">
        <f>(F17+F20)*F22%</f>
        <v>5285.7983506896007</v>
      </c>
      <c r="G23" s="293">
        <f>(G17+G20)*G22%</f>
        <v>20518.129439999997</v>
      </c>
      <c r="H23" s="545">
        <f>(H17+H20)*H22%</f>
        <v>22744.605599999999</v>
      </c>
      <c r="I23" s="545">
        <f t="shared" ref="I23:J23" si="4">(I17+I20)*I22%</f>
        <v>22744.605599999999</v>
      </c>
      <c r="J23" s="545">
        <f t="shared" si="4"/>
        <v>22744.605599999999</v>
      </c>
      <c r="K23" s="1198"/>
      <c r="L23" s="1198"/>
      <c r="M23" s="1198"/>
    </row>
    <row r="24" spans="1:13">
      <c r="A24" s="126" t="s">
        <v>177</v>
      </c>
      <c r="B24" s="127" t="s">
        <v>178</v>
      </c>
      <c r="C24" s="123"/>
      <c r="D24" s="442"/>
      <c r="E24" s="447"/>
      <c r="F24" s="442"/>
      <c r="G24" s="293"/>
      <c r="H24" s="545"/>
      <c r="I24" s="545"/>
      <c r="J24" s="545"/>
      <c r="K24" s="1198"/>
      <c r="L24" s="1198"/>
      <c r="M24" s="1198"/>
    </row>
    <row r="25" spans="1:13">
      <c r="A25" s="126" t="s">
        <v>179</v>
      </c>
      <c r="B25" s="127" t="s">
        <v>170</v>
      </c>
      <c r="C25" s="123" t="s">
        <v>64</v>
      </c>
      <c r="D25" s="442"/>
      <c r="E25" s="447"/>
      <c r="F25" s="442"/>
      <c r="G25" s="293"/>
      <c r="H25" s="545"/>
      <c r="I25" s="545"/>
      <c r="J25" s="545"/>
      <c r="K25" s="1198"/>
      <c r="L25" s="1198"/>
      <c r="M25" s="1198"/>
    </row>
    <row r="26" spans="1:13">
      <c r="A26" s="126" t="s">
        <v>180</v>
      </c>
      <c r="B26" s="127" t="s">
        <v>172</v>
      </c>
      <c r="C26" s="123" t="s">
        <v>158</v>
      </c>
      <c r="D26" s="442"/>
      <c r="E26" s="447"/>
      <c r="F26" s="442"/>
      <c r="G26" s="293"/>
      <c r="H26" s="545"/>
      <c r="I26" s="545"/>
      <c r="J26" s="545"/>
      <c r="K26" s="1198"/>
      <c r="L26" s="1198"/>
      <c r="M26" s="1198"/>
    </row>
    <row r="27" spans="1:13">
      <c r="A27" s="126" t="s">
        <v>181</v>
      </c>
      <c r="B27" s="127" t="s">
        <v>182</v>
      </c>
      <c r="C27" s="123"/>
      <c r="D27" s="442"/>
      <c r="E27" s="447"/>
      <c r="F27" s="442"/>
      <c r="G27" s="293"/>
      <c r="H27" s="545"/>
      <c r="I27" s="545"/>
      <c r="J27" s="545"/>
      <c r="K27" s="1198"/>
      <c r="L27" s="1198"/>
      <c r="M27" s="1198"/>
    </row>
    <row r="28" spans="1:13">
      <c r="A28" s="126" t="s">
        <v>183</v>
      </c>
      <c r="B28" s="127" t="s">
        <v>170</v>
      </c>
      <c r="C28" s="123" t="s">
        <v>64</v>
      </c>
      <c r="D28" s="538"/>
      <c r="E28" s="447"/>
      <c r="F28" s="538"/>
      <c r="G28" s="293"/>
      <c r="H28" s="545"/>
      <c r="I28" s="545"/>
      <c r="J28" s="545"/>
      <c r="K28" s="1198"/>
      <c r="L28" s="1198"/>
      <c r="M28" s="1198"/>
    </row>
    <row r="29" spans="1:13">
      <c r="A29" s="126" t="s">
        <v>184</v>
      </c>
      <c r="B29" s="127" t="s">
        <v>172</v>
      </c>
      <c r="C29" s="123" t="s">
        <v>158</v>
      </c>
      <c r="D29" s="538"/>
      <c r="E29" s="447"/>
      <c r="F29" s="538"/>
      <c r="G29" s="293"/>
      <c r="H29" s="545"/>
      <c r="I29" s="545"/>
      <c r="J29" s="545"/>
      <c r="K29" s="1198"/>
      <c r="L29" s="1198"/>
      <c r="M29" s="1198"/>
    </row>
    <row r="30" spans="1:13" ht="12.75" customHeight="1">
      <c r="A30" s="126" t="s">
        <v>185</v>
      </c>
      <c r="B30" s="127" t="s">
        <v>186</v>
      </c>
      <c r="C30" s="131"/>
      <c r="D30" s="442"/>
      <c r="E30" s="447"/>
      <c r="F30" s="442"/>
      <c r="G30" s="293"/>
      <c r="H30" s="545"/>
      <c r="I30" s="545"/>
      <c r="J30" s="545"/>
      <c r="K30" s="1198"/>
      <c r="L30" s="1198"/>
      <c r="M30" s="1198"/>
    </row>
    <row r="31" spans="1:13">
      <c r="A31" s="126" t="s">
        <v>187</v>
      </c>
      <c r="B31" s="127" t="s">
        <v>170</v>
      </c>
      <c r="C31" s="123" t="s">
        <v>64</v>
      </c>
      <c r="D31" s="249">
        <v>180</v>
      </c>
      <c r="E31" s="447"/>
      <c r="F31" s="249">
        <v>180</v>
      </c>
      <c r="G31" s="293">
        <v>180</v>
      </c>
      <c r="H31" s="545">
        <v>180</v>
      </c>
      <c r="I31" s="545">
        <v>180</v>
      </c>
      <c r="J31" s="545">
        <v>180</v>
      </c>
      <c r="K31" s="1198"/>
      <c r="L31" s="1198"/>
      <c r="M31" s="1198"/>
    </row>
    <row r="32" spans="1:13">
      <c r="A32" s="126" t="s">
        <v>188</v>
      </c>
      <c r="B32" s="127" t="s">
        <v>172</v>
      </c>
      <c r="C32" s="123" t="s">
        <v>158</v>
      </c>
      <c r="D32" s="234">
        <f>(D17+D20+D23)*D31%</f>
        <v>63836.910259200005</v>
      </c>
      <c r="E32" s="447"/>
      <c r="F32" s="251">
        <f>(F17+F20+F23)*180%</f>
        <v>78459.632909801279</v>
      </c>
      <c r="G32" s="293">
        <f>(G17+G20+G23)*G31%</f>
        <v>110797.89897599998</v>
      </c>
      <c r="H32" s="545">
        <f>(H17+H20+H23)*H31%</f>
        <v>122820.87024</v>
      </c>
      <c r="I32" s="545">
        <f t="shared" ref="I32:J32" si="5">(I17+I20+I23)*I31%</f>
        <v>122820.87024</v>
      </c>
      <c r="J32" s="545">
        <f t="shared" si="5"/>
        <v>122820.87024</v>
      </c>
      <c r="K32" s="1198"/>
      <c r="L32" s="1198"/>
      <c r="M32" s="1198"/>
    </row>
    <row r="33" spans="1:13" ht="25.5">
      <c r="A33" s="126" t="s">
        <v>189</v>
      </c>
      <c r="B33" s="127" t="s">
        <v>190</v>
      </c>
      <c r="C33" s="123" t="s">
        <v>158</v>
      </c>
      <c r="D33" s="234">
        <f>D17+D20+D23+D32</f>
        <v>99301.8604032</v>
      </c>
      <c r="E33" s="447"/>
      <c r="F33" s="234">
        <f>F17+F20+F23+F32</f>
        <v>122048.31785969087</v>
      </c>
      <c r="G33" s="293">
        <f>G17+G20+G23+G32</f>
        <v>172352.28729599997</v>
      </c>
      <c r="H33" s="545">
        <f>H17+H20+H23+H32</f>
        <v>191054.68703999999</v>
      </c>
      <c r="I33" s="545">
        <f t="shared" ref="I33:J33" si="6">I17+I20+I23+I32</f>
        <v>191054.68703999999</v>
      </c>
      <c r="J33" s="545">
        <f t="shared" si="6"/>
        <v>191054.68703999999</v>
      </c>
      <c r="K33" s="1198"/>
      <c r="L33" s="1198"/>
      <c r="M33" s="1198"/>
    </row>
    <row r="34" spans="1:13" ht="38.25">
      <c r="A34" s="135" t="s">
        <v>36</v>
      </c>
      <c r="B34" s="136" t="s">
        <v>191</v>
      </c>
      <c r="C34" s="137" t="s">
        <v>82</v>
      </c>
      <c r="D34" s="571">
        <f>D35+D37</f>
        <v>18014.934872575999</v>
      </c>
      <c r="E34" s="450"/>
      <c r="F34" s="450">
        <f>F35+F37</f>
        <v>20121.827493269921</v>
      </c>
      <c r="G34" s="572">
        <f>G35+G37</f>
        <v>31373.411713279991</v>
      </c>
      <c r="H34" s="572">
        <f t="shared" ref="H34:J34" si="7">H35+H37</f>
        <v>34789.843667200003</v>
      </c>
      <c r="I34" s="572">
        <f t="shared" si="7"/>
        <v>17394.921833600001</v>
      </c>
      <c r="J34" s="572">
        <f t="shared" si="7"/>
        <v>17394.921833600001</v>
      </c>
      <c r="K34" s="1198"/>
      <c r="L34" s="1198"/>
      <c r="M34" s="1198"/>
    </row>
    <row r="35" spans="1:13">
      <c r="A35" s="126" t="s">
        <v>79</v>
      </c>
      <c r="B35" s="127" t="s">
        <v>192</v>
      </c>
      <c r="C35" s="123" t="s">
        <v>82</v>
      </c>
      <c r="D35" s="535">
        <v>140.6</v>
      </c>
      <c r="E35" s="447"/>
      <c r="F35" s="444">
        <v>350</v>
      </c>
      <c r="G35" s="293">
        <v>350</v>
      </c>
      <c r="H35" s="545">
        <v>400</v>
      </c>
      <c r="I35" s="545">
        <v>200</v>
      </c>
      <c r="J35" s="545">
        <v>200</v>
      </c>
      <c r="K35" s="1198"/>
      <c r="L35" s="1198"/>
      <c r="M35" s="1198"/>
    </row>
    <row r="36" spans="1:13">
      <c r="A36" s="126" t="s">
        <v>81</v>
      </c>
      <c r="B36" s="127" t="s">
        <v>193</v>
      </c>
      <c r="C36" s="123" t="s">
        <v>82</v>
      </c>
      <c r="D36" s="442"/>
      <c r="E36" s="447"/>
      <c r="F36" s="442"/>
      <c r="G36" s="293"/>
      <c r="H36" s="545"/>
      <c r="I36" s="545"/>
      <c r="J36" s="545"/>
      <c r="K36" s="1198"/>
      <c r="L36" s="1198"/>
      <c r="M36" s="1198"/>
    </row>
    <row r="37" spans="1:13">
      <c r="A37" s="126" t="s">
        <v>194</v>
      </c>
      <c r="B37" s="127" t="s">
        <v>195</v>
      </c>
      <c r="C37" s="123" t="s">
        <v>82</v>
      </c>
      <c r="D37" s="251">
        <f>D8*D33*12/1000</f>
        <v>17874.334872576001</v>
      </c>
      <c r="E37" s="234"/>
      <c r="F37" s="251">
        <f>F8*F33*12/1000</f>
        <v>19771.827493269921</v>
      </c>
      <c r="G37" s="293">
        <f>G8*G33*12/1000</f>
        <v>31023.411713279991</v>
      </c>
      <c r="H37" s="545">
        <f>H33*H8*12/1000</f>
        <v>34389.843667200003</v>
      </c>
      <c r="I37" s="545">
        <f>I33*I8*6/1000</f>
        <v>17194.921833600001</v>
      </c>
      <c r="J37" s="545">
        <f>J33*J8*6/1000</f>
        <v>17194.921833600001</v>
      </c>
      <c r="K37" s="1198" t="e">
        <f>-#REF!</f>
        <v>#REF!</v>
      </c>
      <c r="L37" s="1198"/>
      <c r="M37" s="1198"/>
    </row>
    <row r="38" spans="1:13" ht="38.25">
      <c r="A38" s="130" t="s">
        <v>38</v>
      </c>
      <c r="B38" s="127" t="s">
        <v>196</v>
      </c>
      <c r="C38" s="131"/>
      <c r="D38" s="442"/>
      <c r="E38" s="447"/>
      <c r="F38" s="442"/>
      <c r="G38" s="293"/>
      <c r="H38" s="545"/>
      <c r="I38" s="545"/>
      <c r="J38" s="545"/>
      <c r="K38" s="1198"/>
      <c r="L38" s="1198"/>
      <c r="M38" s="1199" t="s">
        <v>562</v>
      </c>
    </row>
    <row r="39" spans="1:13" ht="25.5">
      <c r="A39" s="130" t="s">
        <v>68</v>
      </c>
      <c r="B39" s="127" t="s">
        <v>197</v>
      </c>
      <c r="C39" s="131" t="s">
        <v>155</v>
      </c>
      <c r="D39" s="442"/>
      <c r="E39" s="447"/>
      <c r="F39" s="442"/>
      <c r="G39" s="293"/>
      <c r="H39" s="545"/>
      <c r="I39" s="545"/>
      <c r="J39" s="545"/>
      <c r="K39" s="1198"/>
      <c r="L39" s="1198"/>
      <c r="M39" s="1198"/>
    </row>
    <row r="40" spans="1:13">
      <c r="A40" s="126" t="s">
        <v>69</v>
      </c>
      <c r="B40" s="127" t="s">
        <v>198</v>
      </c>
      <c r="C40" s="123" t="s">
        <v>158</v>
      </c>
      <c r="D40" s="442"/>
      <c r="E40" s="447"/>
      <c r="F40" s="442"/>
      <c r="G40" s="293"/>
      <c r="H40" s="545"/>
      <c r="I40" s="545"/>
      <c r="J40" s="545"/>
      <c r="K40" s="1198"/>
      <c r="L40" s="1198"/>
      <c r="M40" s="1198"/>
    </row>
    <row r="41" spans="1:13">
      <c r="A41" s="126" t="s">
        <v>70</v>
      </c>
      <c r="B41" s="127" t="s">
        <v>192</v>
      </c>
      <c r="C41" s="123" t="s">
        <v>82</v>
      </c>
      <c r="D41" s="442"/>
      <c r="E41" s="447"/>
      <c r="F41" s="442"/>
      <c r="G41" s="293"/>
      <c r="H41" s="545"/>
      <c r="I41" s="545"/>
      <c r="J41" s="545"/>
      <c r="K41" s="1198"/>
      <c r="L41" s="1198"/>
      <c r="M41" s="1198"/>
    </row>
    <row r="42" spans="1:13">
      <c r="A42" s="126" t="s">
        <v>199</v>
      </c>
      <c r="B42" s="127" t="s">
        <v>193</v>
      </c>
      <c r="C42" s="123" t="s">
        <v>82</v>
      </c>
      <c r="D42" s="442"/>
      <c r="E42" s="447"/>
      <c r="F42" s="442"/>
      <c r="G42" s="293"/>
      <c r="H42" s="545"/>
      <c r="I42" s="545"/>
      <c r="J42" s="545"/>
      <c r="K42" s="1198"/>
      <c r="L42" s="1198"/>
      <c r="M42" s="1198"/>
    </row>
    <row r="43" spans="1:13" ht="25.5">
      <c r="A43" s="130" t="s">
        <v>200</v>
      </c>
      <c r="B43" s="127" t="s">
        <v>201</v>
      </c>
      <c r="C43" s="131" t="s">
        <v>82</v>
      </c>
      <c r="D43" s="442"/>
      <c r="E43" s="447"/>
      <c r="F43" s="442"/>
      <c r="G43" s="293"/>
      <c r="H43" s="545"/>
      <c r="I43" s="545"/>
      <c r="J43" s="545"/>
      <c r="K43" s="1198"/>
      <c r="L43" s="1198"/>
      <c r="M43" s="1198"/>
    </row>
    <row r="44" spans="1:13">
      <c r="A44" s="126" t="s">
        <v>44</v>
      </c>
      <c r="B44" s="127" t="s">
        <v>202</v>
      </c>
      <c r="C44" s="123"/>
      <c r="D44" s="442"/>
      <c r="E44" s="447"/>
      <c r="F44" s="442"/>
      <c r="G44" s="293"/>
      <c r="H44" s="545"/>
      <c r="I44" s="545"/>
      <c r="J44" s="545"/>
      <c r="K44" s="1198"/>
      <c r="L44" s="1198"/>
      <c r="M44" s="1198"/>
    </row>
    <row r="45" spans="1:13" ht="25.5">
      <c r="A45" s="130" t="s">
        <v>53</v>
      </c>
      <c r="B45" s="127" t="s">
        <v>203</v>
      </c>
      <c r="C45" s="131" t="s">
        <v>155</v>
      </c>
      <c r="D45" s="539">
        <f t="shared" ref="D45" si="8">D8</f>
        <v>15</v>
      </c>
      <c r="E45" s="568"/>
      <c r="F45" s="594">
        <f t="shared" ref="F45" si="9">F8</f>
        <v>13.5</v>
      </c>
      <c r="G45" s="435">
        <v>13.5</v>
      </c>
      <c r="H45" s="570">
        <f>H8</f>
        <v>15</v>
      </c>
      <c r="I45" s="570">
        <f t="shared" ref="I45:J45" si="10">I8</f>
        <v>15</v>
      </c>
      <c r="J45" s="570">
        <f t="shared" si="10"/>
        <v>15</v>
      </c>
      <c r="K45" s="1198"/>
      <c r="L45" s="1198"/>
      <c r="M45" s="1198"/>
    </row>
    <row r="46" spans="1:13">
      <c r="A46" s="126" t="s">
        <v>54</v>
      </c>
      <c r="B46" s="127" t="s">
        <v>204</v>
      </c>
      <c r="C46" s="123" t="s">
        <v>158</v>
      </c>
      <c r="D46" s="371"/>
      <c r="E46" s="447"/>
      <c r="F46" s="371">
        <v>258.20999999999998</v>
      </c>
      <c r="G46" s="293">
        <v>258.20999999999998</v>
      </c>
      <c r="H46" s="545">
        <f>G46</f>
        <v>258.20999999999998</v>
      </c>
      <c r="I46" s="545">
        <f>H46/2</f>
        <v>129.10499999999999</v>
      </c>
      <c r="J46" s="545">
        <f>H46-I46</f>
        <v>129.10499999999999</v>
      </c>
      <c r="K46" s="1198"/>
      <c r="L46" s="1198"/>
      <c r="M46" s="1198"/>
    </row>
    <row r="47" spans="1:13">
      <c r="A47" s="126" t="s">
        <v>55</v>
      </c>
      <c r="B47" s="127" t="s">
        <v>205</v>
      </c>
      <c r="C47" s="123" t="s">
        <v>82</v>
      </c>
      <c r="D47" s="371">
        <f>D46*D45*12/1000</f>
        <v>0</v>
      </c>
      <c r="E47" s="447"/>
      <c r="F47" s="371">
        <f>F46*F45*12/1000</f>
        <v>41.830019999999998</v>
      </c>
      <c r="G47" s="293">
        <v>40</v>
      </c>
      <c r="H47" s="545">
        <v>45</v>
      </c>
      <c r="I47" s="545">
        <v>25</v>
      </c>
      <c r="J47" s="545">
        <v>20</v>
      </c>
      <c r="K47" s="1198"/>
      <c r="L47" s="1198"/>
      <c r="M47" s="1198"/>
    </row>
    <row r="48" spans="1:13">
      <c r="A48" s="126" t="s">
        <v>45</v>
      </c>
      <c r="B48" s="127" t="s">
        <v>206</v>
      </c>
      <c r="C48" s="123" t="s">
        <v>82</v>
      </c>
      <c r="D48" s="234">
        <f>D47+D34</f>
        <v>18014.934872575999</v>
      </c>
      <c r="E48" s="234"/>
      <c r="F48" s="234">
        <f>F47+F34</f>
        <v>20163.657513269922</v>
      </c>
      <c r="G48" s="293">
        <f>G47+G34</f>
        <v>31413.411713279991</v>
      </c>
      <c r="H48" s="545">
        <f>H34+H47</f>
        <v>34834.843667200003</v>
      </c>
      <c r="I48" s="545">
        <f>I34+I47</f>
        <v>17419.921833600001</v>
      </c>
      <c r="J48" s="545">
        <f>J34+J47</f>
        <v>17414.921833600001</v>
      </c>
      <c r="K48" s="1198"/>
      <c r="L48" s="1198"/>
      <c r="M48" s="1198"/>
    </row>
    <row r="49" spans="1:13">
      <c r="A49" s="126" t="s">
        <v>46</v>
      </c>
      <c r="B49" s="127" t="s">
        <v>207</v>
      </c>
      <c r="C49" s="123" t="s">
        <v>158</v>
      </c>
      <c r="D49" s="251">
        <f>D48/D45/12*1000</f>
        <v>100082.97151431111</v>
      </c>
      <c r="E49" s="251"/>
      <c r="F49" s="251">
        <v>67671</v>
      </c>
      <c r="G49" s="293">
        <f>G48/G45/12*1000</f>
        <v>193909.94884740736</v>
      </c>
      <c r="H49" s="545">
        <f>H48/H8/12*1000</f>
        <v>193526.90926222224</v>
      </c>
      <c r="I49" s="545">
        <f>I48/I8/6*1000</f>
        <v>193554.68704000002</v>
      </c>
      <c r="J49" s="545">
        <f>J48/J8/6*1000</f>
        <v>193499.13148444446</v>
      </c>
      <c r="K49" s="1198"/>
      <c r="L49" s="1198"/>
      <c r="M49" s="1198"/>
    </row>
    <row r="50" spans="1:13" ht="12.6" customHeight="1"/>
    <row r="51" spans="1:13" ht="31.15" customHeight="1">
      <c r="A51" s="142"/>
      <c r="B51" s="502"/>
      <c r="C51" s="106"/>
    </row>
    <row r="52" spans="1:13" ht="20.25" customHeight="1"/>
  </sheetData>
  <customSheetViews>
    <customSheetView guid="{4ABAEE21-E07D-4473-944B-EE2EA61FD553}" scale="75" showPageBreaks="1" hiddenColumns="1" view="pageBreakPreview">
      <pane xSplit="2" ySplit="6" topLeftCell="C19" activePane="bottomRight" state="frozen"/>
      <selection pane="bottomRight" activeCell="AE1" sqref="AE1:AF65536"/>
      <colBreaks count="10" manualBreakCount="10">
        <brk id="13" max="54" man="1"/>
        <brk id="20" max="54" man="1"/>
        <brk id="21" max="54" man="1"/>
        <brk id="28" max="54" man="1"/>
        <brk id="29" max="54" man="1"/>
        <brk id="37" max="54" man="1"/>
        <brk id="43" max="54" man="1"/>
        <brk id="45" max="54" man="1"/>
        <brk id="51" max="54" man="1"/>
        <brk id="53" max="54" man="1"/>
      </colBreaks>
      <pageMargins left="0.59055118110236227" right="0.31496062992125984" top="0.59055118110236227" bottom="0.39370078740157483" header="0.19685039370078741" footer="0.19685039370078741"/>
      <printOptions horizontalCentered="1"/>
      <pageSetup paperSize="9" scale="60" orientation="portrait"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hiddenColumns="1" view="pageBreakPreview">
      <pane xSplit="2" ySplit="6" topLeftCell="AZ31" activePane="bottomRight" state="frozen"/>
      <selection pane="bottomRight" activeCell="BJ47" sqref="BJ47"/>
      <colBreaks count="6" manualBreakCount="6">
        <brk id="14" max="1048575" man="1"/>
        <brk id="22" max="53" man="1"/>
        <brk id="31" max="53" man="1"/>
        <brk id="39" max="53" man="1"/>
        <brk id="46" max="53" man="1"/>
        <brk id="54" max="53" man="1"/>
      </colBreaks>
      <pageMargins left="0.59055118110236227" right="0.31496062992125984" top="0.59055118110236227" bottom="0.39370078740157483" header="0.19685039370078741" footer="0.19685039370078741"/>
      <printOptions horizontalCentered="1"/>
      <pageSetup paperSize="9" scale="41" orientation="portrait"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2" ySplit="6" topLeftCell="C31" activePane="bottomRight" state="frozen"/>
      <selection pane="bottomRight" activeCell="A52" sqref="A52:H55"/>
      <colBreaks count="8" manualBreakCount="8">
        <brk id="9" max="48" man="1"/>
        <brk id="13" max="54" man="1"/>
        <brk id="21" max="54" man="1"/>
        <brk id="29" max="54" man="1"/>
        <brk id="37" max="54" man="1"/>
        <brk id="45" max="54" man="1"/>
        <brk id="53" max="54" man="1"/>
        <brk id="61" max="48" man="1"/>
      </colBreaks>
      <pageMargins left="0.59055118110236227" right="0.31496062992125984" top="0.59055118110236227" bottom="0.39370078740157483" header="0.19685039370078741" footer="0.19685039370078741"/>
      <printOptions horizontalCentered="1"/>
      <pageSetup paperSize="9" scale="60"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hiddenColumns="1" view="pageBreakPreview">
      <pane xSplit="2" ySplit="6" topLeftCell="I10" activePane="bottomRight" state="frozen"/>
      <selection pane="bottomRight" activeCell="V34" sqref="V34"/>
      <colBreaks count="6" manualBreakCount="6">
        <brk id="14" max="1048575" man="1"/>
        <brk id="22" max="54" man="1"/>
        <brk id="31" max="54" man="1"/>
        <brk id="39" max="54" man="1"/>
        <brk id="46" max="54" man="1"/>
        <brk id="54" max="54" man="1"/>
      </colBreaks>
      <pageMargins left="0.59055118110236227" right="0.31496062992125984" top="0.59055118110236227" bottom="0.39370078740157483" header="0.19685039370078741" footer="0.19685039370078741"/>
      <printOptions horizontalCentered="1"/>
      <pageSetup paperSize="9" scale="41"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75" showPageBreaks="1" hiddenColumns="1" view="pageBreakPreview">
      <pane xSplit="2" ySplit="6" topLeftCell="C19" activePane="bottomRight" state="frozen"/>
      <selection pane="bottomRight" activeCell="AE1" sqref="AE1:AF65536"/>
      <colBreaks count="10" manualBreakCount="10">
        <brk id="13" max="54" man="1"/>
        <brk id="20" max="54" man="1"/>
        <brk id="21" max="54" man="1"/>
        <brk id="28" max="54" man="1"/>
        <brk id="29" max="54" man="1"/>
        <brk id="37" max="54" man="1"/>
        <brk id="43" max="54" man="1"/>
        <brk id="45" max="54" man="1"/>
        <brk id="51" max="54" man="1"/>
        <brk id="53" max="54" man="1"/>
      </colBreaks>
      <pageMargins left="0.59055118110236227" right="0.31496062992125984" top="0.59055118110236227" bottom="0.39370078740157483" header="0.19685039370078741" footer="0.19685039370078741"/>
      <printOptions horizontalCentered="1"/>
      <pageSetup paperSize="9" scale="60" orientation="portrait"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75" showPageBreaks="1" hiddenColumns="1" view="pageBreakPreview">
      <pane xSplit="2" ySplit="6" topLeftCell="C19" activePane="bottomRight" state="frozen"/>
      <selection pane="bottomRight" activeCell="AE1" sqref="AE1:AF65536"/>
      <colBreaks count="10" manualBreakCount="10">
        <brk id="13" max="54" man="1"/>
        <brk id="20" max="54" man="1"/>
        <brk id="21" max="54" man="1"/>
        <brk id="28" max="54" man="1"/>
        <brk id="29" max="54" man="1"/>
        <brk id="37" max="54" man="1"/>
        <brk id="43" max="54" man="1"/>
        <brk id="45" max="54" man="1"/>
        <brk id="51" max="54" man="1"/>
        <brk id="53" max="54" man="1"/>
      </colBreaks>
      <pageMargins left="0.59055118110236227" right="0.31496062992125984" top="0.59055118110236227" bottom="0.39370078740157483" header="0.19685039370078741" footer="0.19685039370078741"/>
      <printOptions horizontalCentered="1"/>
      <pageSetup paperSize="9" scale="60" orientation="portrait"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1">
    <mergeCell ref="A3:B3"/>
  </mergeCells>
  <phoneticPr fontId="17" type="noConversion"/>
  <pageMargins left="0.39370078740157483" right="0" top="0.59055118110236227" bottom="0.39370078740157483" header="0.19685039370078741" footer="0.19685039370078741"/>
  <pageSetup paperSize="9" scale="53" orientation="portrait" r:id="rId7"/>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17.xml><?xml version="1.0" encoding="utf-8"?>
<worksheet xmlns="http://schemas.openxmlformats.org/spreadsheetml/2006/main" xmlns:r="http://schemas.openxmlformats.org/officeDocument/2006/relationships">
  <sheetPr codeName="Лист13">
    <tabColor theme="8" tint="0.39997558519241921"/>
  </sheetPr>
  <dimension ref="A2:M53"/>
  <sheetViews>
    <sheetView view="pageBreakPreview" zoomScale="75" zoomScaleNormal="100" zoomScaleSheetLayoutView="75" workbookViewId="0">
      <pane xSplit="3" ySplit="4" topLeftCell="D5" activePane="bottomRight" state="frozen"/>
      <selection activeCell="H35" sqref="H35"/>
      <selection pane="topRight" activeCell="H35" sqref="H35"/>
      <selection pane="bottomLeft" activeCell="H35" sqref="H35"/>
      <selection pane="bottomRight" activeCell="E36" sqref="E36"/>
    </sheetView>
  </sheetViews>
  <sheetFormatPr defaultColWidth="9.140625" defaultRowHeight="12.75"/>
  <cols>
    <col min="1" max="1" width="5.7109375" style="10" customWidth="1"/>
    <col min="2" max="2" width="40.7109375" style="10" customWidth="1"/>
    <col min="3" max="3" width="9.7109375" style="10" customWidth="1"/>
    <col min="4" max="4" width="10.140625" style="10" customWidth="1"/>
    <col min="5" max="5" width="13.140625" style="10" customWidth="1"/>
    <col min="6" max="6" width="11.7109375" style="10" hidden="1" customWidth="1"/>
    <col min="7" max="7" width="11.5703125" style="10" hidden="1" customWidth="1"/>
    <col min="8" max="8" width="12.7109375" style="10" customWidth="1"/>
    <col min="9" max="9" width="12.28515625" style="10" customWidth="1"/>
    <col min="10" max="10" width="11.85546875" style="10" customWidth="1"/>
    <col min="11" max="11" width="12.7109375" style="10" customWidth="1"/>
    <col min="12" max="12" width="9.140625" style="10"/>
    <col min="13" max="13" width="10" style="10" bestFit="1" customWidth="1"/>
    <col min="14" max="16384" width="9.140625" style="10"/>
  </cols>
  <sheetData>
    <row r="2" spans="1:13" ht="36.6" customHeight="1">
      <c r="A2" s="1239" t="s">
        <v>482</v>
      </c>
      <c r="B2" s="1239"/>
      <c r="C2" s="19"/>
      <c r="D2" s="446"/>
      <c r="E2" s="456"/>
      <c r="F2" s="276"/>
      <c r="H2" s="456"/>
      <c r="I2" s="156"/>
    </row>
    <row r="3" spans="1:13" ht="40.15" customHeight="1">
      <c r="A3" s="532" t="e">
        <f>#REF!</f>
        <v>#REF!</v>
      </c>
      <c r="B3" s="19"/>
      <c r="C3" s="19"/>
    </row>
    <row r="4" spans="1:13" s="112" customFormat="1" ht="81" customHeight="1">
      <c r="A4" s="196" t="s">
        <v>15</v>
      </c>
      <c r="B4" s="195" t="s">
        <v>16</v>
      </c>
      <c r="C4" s="196" t="s">
        <v>56</v>
      </c>
      <c r="D4" s="579" t="s">
        <v>623</v>
      </c>
      <c r="E4" s="579" t="s">
        <v>624</v>
      </c>
      <c r="F4" s="229" t="s">
        <v>549</v>
      </c>
      <c r="G4" s="229" t="s">
        <v>550</v>
      </c>
      <c r="H4" s="592" t="s">
        <v>625</v>
      </c>
      <c r="I4" s="593" t="s">
        <v>626</v>
      </c>
      <c r="J4" s="593" t="s">
        <v>627</v>
      </c>
      <c r="K4" s="593" t="s">
        <v>628</v>
      </c>
    </row>
    <row r="5" spans="1:13">
      <c r="A5" s="21">
        <v>1</v>
      </c>
      <c r="B5" s="20">
        <v>2</v>
      </c>
      <c r="C5" s="21">
        <v>3</v>
      </c>
      <c r="D5" s="248">
        <v>4</v>
      </c>
      <c r="E5" s="238">
        <v>5</v>
      </c>
      <c r="F5" s="238"/>
      <c r="G5" s="238"/>
      <c r="H5" s="238">
        <v>6</v>
      </c>
      <c r="I5" s="578">
        <v>7</v>
      </c>
      <c r="J5" s="578">
        <v>8</v>
      </c>
      <c r="K5" s="578">
        <v>9</v>
      </c>
    </row>
    <row r="6" spans="1:13">
      <c r="A6" s="22">
        <v>1</v>
      </c>
      <c r="B6" s="23" t="s">
        <v>153</v>
      </c>
      <c r="C6" s="21"/>
      <c r="D6" s="442"/>
      <c r="E6" s="354"/>
      <c r="F6" s="354"/>
      <c r="G6" s="354"/>
      <c r="H6" s="354"/>
      <c r="I6" s="559"/>
      <c r="J6" s="559"/>
      <c r="K6" s="559"/>
    </row>
    <row r="7" spans="1:13">
      <c r="A7" s="22"/>
      <c r="B7" s="23" t="s">
        <v>154</v>
      </c>
      <c r="C7" s="21" t="s">
        <v>155</v>
      </c>
      <c r="D7" s="535" t="e">
        <f>'16тр'!D8+#REF!</f>
        <v>#REF!</v>
      </c>
      <c r="E7" s="360" t="e">
        <f>'16тр'!F8+#REF!</f>
        <v>#REF!</v>
      </c>
      <c r="F7" s="354" t="e">
        <f>'16тр'!#REF!+#REF!</f>
        <v>#REF!</v>
      </c>
      <c r="G7" s="354" t="e">
        <f>'16тр'!#REF!+#REF!</f>
        <v>#REF!</v>
      </c>
      <c r="H7" s="354" t="e">
        <f>'16тр'!G8+#REF!</f>
        <v>#REF!</v>
      </c>
      <c r="I7" s="559" t="e">
        <f>'16тр'!H8+#REF!</f>
        <v>#REF!</v>
      </c>
      <c r="J7" s="559" t="e">
        <f>'16тр'!I8+#REF!</f>
        <v>#REF!</v>
      </c>
      <c r="K7" s="559" t="e">
        <f>'16тр'!J8+#REF!</f>
        <v>#REF!</v>
      </c>
    </row>
    <row r="8" spans="1:13">
      <c r="A8" s="22">
        <v>2</v>
      </c>
      <c r="B8" s="23" t="s">
        <v>156</v>
      </c>
      <c r="C8" s="21"/>
      <c r="D8" s="442"/>
      <c r="E8" s="354"/>
      <c r="F8" s="354"/>
      <c r="G8" s="354"/>
      <c r="H8" s="354"/>
      <c r="I8" s="559"/>
      <c r="J8" s="559"/>
      <c r="K8" s="559"/>
    </row>
    <row r="9" spans="1:13">
      <c r="A9" s="22" t="s">
        <v>48</v>
      </c>
      <c r="B9" s="23" t="s">
        <v>157</v>
      </c>
      <c r="C9" s="21" t="s">
        <v>158</v>
      </c>
      <c r="D9" s="506">
        <v>12792</v>
      </c>
      <c r="E9" s="438">
        <v>12792</v>
      </c>
      <c r="F9" s="438">
        <v>9907</v>
      </c>
      <c r="G9" s="438">
        <v>9907</v>
      </c>
      <c r="H9" s="354">
        <v>12792</v>
      </c>
      <c r="I9" s="559">
        <v>19242</v>
      </c>
      <c r="J9" s="559">
        <v>19242</v>
      </c>
      <c r="K9" s="559">
        <v>19242</v>
      </c>
    </row>
    <row r="10" spans="1:13">
      <c r="A10" s="22" t="s">
        <v>49</v>
      </c>
      <c r="B10" s="23" t="s">
        <v>159</v>
      </c>
      <c r="C10" s="21"/>
      <c r="D10" s="506"/>
      <c r="E10" s="438">
        <v>1</v>
      </c>
      <c r="F10" s="438">
        <v>1</v>
      </c>
      <c r="G10" s="438">
        <v>1</v>
      </c>
      <c r="H10" s="354"/>
      <c r="I10" s="560">
        <v>1.075</v>
      </c>
      <c r="J10" s="560">
        <v>1.075</v>
      </c>
      <c r="K10" s="560">
        <v>1.075</v>
      </c>
    </row>
    <row r="11" spans="1:13" ht="25.5">
      <c r="A11" s="22" t="s">
        <v>50</v>
      </c>
      <c r="B11" s="23" t="s">
        <v>160</v>
      </c>
      <c r="C11" s="21" t="s">
        <v>158</v>
      </c>
      <c r="D11" s="506">
        <f>D9</f>
        <v>12792</v>
      </c>
      <c r="E11" s="438">
        <v>19242</v>
      </c>
      <c r="F11" s="438">
        <f t="shared" ref="F11:G11" si="0">F9*F10</f>
        <v>9907</v>
      </c>
      <c r="G11" s="438">
        <f t="shared" si="0"/>
        <v>9907</v>
      </c>
      <c r="H11" s="588">
        <v>19242</v>
      </c>
      <c r="I11" s="561">
        <v>21330</v>
      </c>
      <c r="J11" s="561">
        <v>21330</v>
      </c>
      <c r="K11" s="561">
        <v>21330</v>
      </c>
    </row>
    <row r="12" spans="1:13">
      <c r="A12" s="22"/>
      <c r="B12" s="127" t="s">
        <v>473</v>
      </c>
      <c r="C12" s="21"/>
      <c r="D12" s="447"/>
      <c r="E12" s="438"/>
      <c r="F12" s="438"/>
      <c r="G12" s="438"/>
      <c r="H12" s="588"/>
      <c r="I12" s="559"/>
      <c r="J12" s="559"/>
      <c r="K12" s="559"/>
    </row>
    <row r="13" spans="1:13" ht="25.5">
      <c r="A13" s="22"/>
      <c r="B13" s="127" t="s">
        <v>160</v>
      </c>
      <c r="C13" s="21"/>
      <c r="D13" s="506">
        <f>D11</f>
        <v>12792</v>
      </c>
      <c r="E13" s="438">
        <v>19242</v>
      </c>
      <c r="F13" s="438">
        <f t="shared" ref="F13:G13" si="1">F11</f>
        <v>9907</v>
      </c>
      <c r="G13" s="438">
        <f t="shared" si="1"/>
        <v>9907</v>
      </c>
      <c r="H13" s="588">
        <v>19242</v>
      </c>
      <c r="I13" s="561">
        <f>I11</f>
        <v>21330</v>
      </c>
      <c r="J13" s="561">
        <f t="shared" ref="J13:K13" si="2">J11</f>
        <v>21330</v>
      </c>
      <c r="K13" s="561">
        <f t="shared" si="2"/>
        <v>21330</v>
      </c>
    </row>
    <row r="14" spans="1:13">
      <c r="A14" s="22" t="s">
        <v>161</v>
      </c>
      <c r="B14" s="23" t="s">
        <v>162</v>
      </c>
      <c r="C14" s="21"/>
      <c r="D14" s="506"/>
      <c r="E14" s="438"/>
      <c r="F14" s="438"/>
      <c r="G14" s="438"/>
      <c r="H14" s="354"/>
      <c r="I14" s="559"/>
      <c r="J14" s="559"/>
      <c r="K14" s="559"/>
    </row>
    <row r="15" spans="1:13" ht="38.25">
      <c r="A15" s="24" t="s">
        <v>163</v>
      </c>
      <c r="B15" s="23" t="s">
        <v>164</v>
      </c>
      <c r="C15" s="25" t="s">
        <v>158</v>
      </c>
      <c r="D15" s="507">
        <v>1.9589105</v>
      </c>
      <c r="E15" s="457">
        <v>2.12</v>
      </c>
      <c r="F15" s="457">
        <v>2.12</v>
      </c>
      <c r="G15" s="457">
        <v>2.12</v>
      </c>
      <c r="H15" s="507">
        <v>1.9542355</v>
      </c>
      <c r="I15" s="562">
        <v>1.9542355</v>
      </c>
      <c r="J15" s="562">
        <v>1.9542355</v>
      </c>
      <c r="K15" s="562">
        <v>1.9542355</v>
      </c>
      <c r="M15" s="456"/>
    </row>
    <row r="16" spans="1:13">
      <c r="A16" s="22" t="s">
        <v>165</v>
      </c>
      <c r="B16" s="23" t="s">
        <v>166</v>
      </c>
      <c r="C16" s="21" t="s">
        <v>158</v>
      </c>
      <c r="D16" s="506">
        <f>D13*D15</f>
        <v>25058.383116000001</v>
      </c>
      <c r="E16" s="438">
        <f>E13*E15</f>
        <v>40793.040000000001</v>
      </c>
      <c r="F16" s="438">
        <f t="shared" ref="F16:H16" si="3">F13*F15</f>
        <v>21002.84</v>
      </c>
      <c r="G16" s="438">
        <f t="shared" si="3"/>
        <v>21002.84</v>
      </c>
      <c r="H16" s="438">
        <f t="shared" si="3"/>
        <v>37603.399491000004</v>
      </c>
      <c r="I16" s="560">
        <f>I13*I15</f>
        <v>41683.843215000001</v>
      </c>
      <c r="J16" s="560">
        <f t="shared" ref="J16:K16" si="4">J13*J15</f>
        <v>41683.843215000001</v>
      </c>
      <c r="K16" s="560">
        <f t="shared" si="4"/>
        <v>41683.843215000001</v>
      </c>
    </row>
    <row r="17" spans="1:11" ht="25.5">
      <c r="A17" s="24" t="s">
        <v>167</v>
      </c>
      <c r="B17" s="23" t="s">
        <v>168</v>
      </c>
      <c r="C17" s="25"/>
      <c r="D17" s="447"/>
      <c r="E17" s="438"/>
      <c r="F17" s="438"/>
      <c r="G17" s="438"/>
      <c r="H17" s="354"/>
      <c r="I17" s="559"/>
      <c r="J17" s="559"/>
      <c r="K17" s="559"/>
    </row>
    <row r="18" spans="1:11">
      <c r="A18" s="22" t="s">
        <v>169</v>
      </c>
      <c r="B18" s="23" t="s">
        <v>170</v>
      </c>
      <c r="C18" s="21" t="s">
        <v>64</v>
      </c>
      <c r="D18" s="506">
        <v>13.97387</v>
      </c>
      <c r="E18" s="438">
        <v>11.12458</v>
      </c>
      <c r="F18" s="438">
        <v>16.600000000000001</v>
      </c>
      <c r="G18" s="438">
        <v>16.600000000000001</v>
      </c>
      <c r="H18" s="506">
        <v>12.151730000000001</v>
      </c>
      <c r="I18" s="581">
        <v>12.151730000000001</v>
      </c>
      <c r="J18" s="581">
        <v>12.151730000000001</v>
      </c>
      <c r="K18" s="581">
        <v>12.151730000000001</v>
      </c>
    </row>
    <row r="19" spans="1:11">
      <c r="A19" s="22" t="s">
        <v>171</v>
      </c>
      <c r="B19" s="23" t="s">
        <v>172</v>
      </c>
      <c r="C19" s="21" t="s">
        <v>158</v>
      </c>
      <c r="D19" s="506">
        <f>D16*D18%</f>
        <v>3501.625880731789</v>
      </c>
      <c r="E19" s="438">
        <f t="shared" ref="E19:K19" si="5">E16*E18%</f>
        <v>4538.0543692320007</v>
      </c>
      <c r="F19" s="438">
        <f t="shared" si="5"/>
        <v>3486.4714400000003</v>
      </c>
      <c r="G19" s="438">
        <f t="shared" si="5"/>
        <v>3486.4714400000003</v>
      </c>
      <c r="H19" s="438">
        <f t="shared" si="5"/>
        <v>4569.4635769676952</v>
      </c>
      <c r="I19" s="563">
        <f t="shared" si="5"/>
        <v>5065.3080811101199</v>
      </c>
      <c r="J19" s="563">
        <f t="shared" si="5"/>
        <v>5065.3080811101199</v>
      </c>
      <c r="K19" s="563">
        <f t="shared" si="5"/>
        <v>5065.3080811101199</v>
      </c>
    </row>
    <row r="20" spans="1:11">
      <c r="A20" s="22" t="s">
        <v>173</v>
      </c>
      <c r="B20" s="23" t="s">
        <v>174</v>
      </c>
      <c r="C20" s="21"/>
      <c r="D20" s="447"/>
      <c r="E20" s="438"/>
      <c r="F20" s="438"/>
      <c r="G20" s="438"/>
      <c r="H20" s="354"/>
      <c r="I20" s="559"/>
      <c r="J20" s="559"/>
      <c r="K20" s="559"/>
    </row>
    <row r="21" spans="1:11">
      <c r="A21" s="22" t="s">
        <v>175</v>
      </c>
      <c r="B21" s="23" t="s">
        <v>170</v>
      </c>
      <c r="C21" s="21" t="s">
        <v>64</v>
      </c>
      <c r="D21" s="506">
        <v>30</v>
      </c>
      <c r="E21" s="438">
        <v>24</v>
      </c>
      <c r="F21" s="438">
        <v>30</v>
      </c>
      <c r="G21" s="438">
        <v>30</v>
      </c>
      <c r="H21" s="354">
        <v>50</v>
      </c>
      <c r="I21" s="561">
        <v>50</v>
      </c>
      <c r="J21" s="561">
        <v>50</v>
      </c>
      <c r="K21" s="561">
        <v>50</v>
      </c>
    </row>
    <row r="22" spans="1:11">
      <c r="A22" s="22" t="s">
        <v>176</v>
      </c>
      <c r="B22" s="23" t="s">
        <v>172</v>
      </c>
      <c r="C22" s="21" t="s">
        <v>158</v>
      </c>
      <c r="D22" s="506">
        <f>(D16+D19)*D21%</f>
        <v>8568.0026990195365</v>
      </c>
      <c r="E22" s="438">
        <f>(E16+E19)*E21%</f>
        <v>10879.462648615679</v>
      </c>
      <c r="F22" s="438">
        <f t="shared" ref="F22:H22" si="6">(F16+F19)*F21%</f>
        <v>7346.7934320000004</v>
      </c>
      <c r="G22" s="438">
        <f t="shared" si="6"/>
        <v>7346.7934320000004</v>
      </c>
      <c r="H22" s="438">
        <f t="shared" si="6"/>
        <v>21086.43153398385</v>
      </c>
      <c r="I22" s="563">
        <f t="shared" ref="I22" si="7">(I16+I19)*I21%</f>
        <v>23374.575648055059</v>
      </c>
      <c r="J22" s="563">
        <f t="shared" ref="J22" si="8">(J16+J19)*J21%</f>
        <v>23374.575648055059</v>
      </c>
      <c r="K22" s="563">
        <f t="shared" ref="K22" si="9">(K16+K19)*K21%</f>
        <v>23374.575648055059</v>
      </c>
    </row>
    <row r="23" spans="1:11">
      <c r="A23" s="22" t="s">
        <v>177</v>
      </c>
      <c r="B23" s="23" t="s">
        <v>178</v>
      </c>
      <c r="C23" s="21"/>
      <c r="D23" s="447"/>
      <c r="E23" s="438"/>
      <c r="F23" s="438"/>
      <c r="G23" s="438"/>
      <c r="H23" s="354"/>
      <c r="I23" s="559"/>
      <c r="J23" s="559"/>
      <c r="K23" s="559"/>
    </row>
    <row r="24" spans="1:11">
      <c r="A24" s="22" t="s">
        <v>179</v>
      </c>
      <c r="B24" s="23" t="s">
        <v>170</v>
      </c>
      <c r="C24" s="21" t="s">
        <v>64</v>
      </c>
      <c r="D24" s="447"/>
      <c r="E24" s="438"/>
      <c r="F24" s="438">
        <v>20</v>
      </c>
      <c r="G24" s="438">
        <v>20</v>
      </c>
      <c r="H24" s="354"/>
      <c r="I24" s="559"/>
      <c r="J24" s="559"/>
      <c r="K24" s="559"/>
    </row>
    <row r="25" spans="1:11">
      <c r="A25" s="22" t="s">
        <v>180</v>
      </c>
      <c r="B25" s="23" t="s">
        <v>172</v>
      </c>
      <c r="C25" s="21" t="s">
        <v>158</v>
      </c>
      <c r="D25" s="537"/>
      <c r="E25" s="438"/>
      <c r="F25" s="438">
        <f t="shared" ref="F25:G25" si="10">F16*F24%</f>
        <v>4200.5680000000002</v>
      </c>
      <c r="G25" s="438">
        <f t="shared" si="10"/>
        <v>4200.5680000000002</v>
      </c>
      <c r="H25" s="354"/>
      <c r="I25" s="559"/>
      <c r="J25" s="559"/>
      <c r="K25" s="559"/>
    </row>
    <row r="26" spans="1:11">
      <c r="A26" s="22" t="s">
        <v>181</v>
      </c>
      <c r="B26" s="23" t="s">
        <v>182</v>
      </c>
      <c r="C26" s="21"/>
      <c r="D26" s="537"/>
      <c r="E26" s="354"/>
      <c r="F26" s="354"/>
      <c r="G26" s="354"/>
      <c r="H26" s="354"/>
      <c r="I26" s="559"/>
      <c r="J26" s="559"/>
      <c r="K26" s="559"/>
    </row>
    <row r="27" spans="1:11">
      <c r="A27" s="22" t="s">
        <v>183</v>
      </c>
      <c r="B27" s="23" t="s">
        <v>170</v>
      </c>
      <c r="C27" s="21" t="s">
        <v>64</v>
      </c>
      <c r="D27" s="538"/>
      <c r="E27" s="354"/>
      <c r="F27" s="354"/>
      <c r="G27" s="354"/>
      <c r="H27" s="354"/>
      <c r="I27" s="559"/>
      <c r="J27" s="559"/>
      <c r="K27" s="559"/>
    </row>
    <row r="28" spans="1:11">
      <c r="A28" s="22" t="s">
        <v>184</v>
      </c>
      <c r="B28" s="23" t="s">
        <v>172</v>
      </c>
      <c r="C28" s="21" t="s">
        <v>158</v>
      </c>
      <c r="D28" s="538"/>
      <c r="E28" s="354"/>
      <c r="F28" s="354"/>
      <c r="G28" s="354"/>
      <c r="H28" s="354"/>
      <c r="I28" s="559"/>
      <c r="J28" s="559"/>
      <c r="K28" s="559"/>
    </row>
    <row r="29" spans="1:11" ht="12.75" customHeight="1">
      <c r="A29" s="22" t="s">
        <v>185</v>
      </c>
      <c r="B29" s="23" t="s">
        <v>186</v>
      </c>
      <c r="C29" s="25"/>
      <c r="D29" s="442"/>
      <c r="E29" s="354"/>
      <c r="F29" s="354"/>
      <c r="G29" s="354"/>
      <c r="H29" s="354"/>
      <c r="I29" s="559"/>
      <c r="J29" s="559"/>
      <c r="K29" s="559"/>
    </row>
    <row r="30" spans="1:11">
      <c r="A30" s="22" t="s">
        <v>187</v>
      </c>
      <c r="B30" s="23" t="s">
        <v>170</v>
      </c>
      <c r="C30" s="21" t="s">
        <v>64</v>
      </c>
      <c r="D30" s="249">
        <v>180</v>
      </c>
      <c r="E30" s="354">
        <v>180</v>
      </c>
      <c r="F30" s="354">
        <v>180</v>
      </c>
      <c r="G30" s="354">
        <v>180</v>
      </c>
      <c r="H30" s="354">
        <v>180</v>
      </c>
      <c r="I30" s="559">
        <v>180</v>
      </c>
      <c r="J30" s="559">
        <v>180</v>
      </c>
      <c r="K30" s="559">
        <v>180</v>
      </c>
    </row>
    <row r="31" spans="1:11">
      <c r="A31" s="22" t="s">
        <v>188</v>
      </c>
      <c r="B31" s="23" t="s">
        <v>172</v>
      </c>
      <c r="C31" s="21" t="s">
        <v>158</v>
      </c>
      <c r="D31" s="506">
        <f>(D16+D19+D22+D25)*D30%</f>
        <v>66830.42105235238</v>
      </c>
      <c r="E31" s="360">
        <f>(E16+E19+E22+E25)*E30%</f>
        <v>101179.00263212582</v>
      </c>
      <c r="F31" s="360">
        <f t="shared" ref="F31:I31" si="11">(F16+F19+F22+F25)*F30%</f>
        <v>64866.011169600009</v>
      </c>
      <c r="G31" s="360">
        <f t="shared" si="11"/>
        <v>64866.011169600009</v>
      </c>
      <c r="H31" s="360">
        <f t="shared" si="11"/>
        <v>113866.73028351279</v>
      </c>
      <c r="I31" s="560">
        <f t="shared" si="11"/>
        <v>126222.70849949731</v>
      </c>
      <c r="J31" s="560">
        <f t="shared" ref="J31" si="12">(J16+J19+J22+J25)*J30%</f>
        <v>126222.70849949731</v>
      </c>
      <c r="K31" s="560">
        <f t="shared" ref="K31" si="13">(K16+K19+K22+K25)*K30%</f>
        <v>126222.70849949731</v>
      </c>
    </row>
    <row r="32" spans="1:11" ht="25.5">
      <c r="A32" s="22" t="s">
        <v>189</v>
      </c>
      <c r="B32" s="23" t="s">
        <v>190</v>
      </c>
      <c r="C32" s="21" t="s">
        <v>158</v>
      </c>
      <c r="D32" s="506">
        <f>D16+D19+D22+D31</f>
        <v>103958.4327481037</v>
      </c>
      <c r="E32" s="438">
        <f>E16+E19+E22+E25+E31</f>
        <v>157389.5596499735</v>
      </c>
      <c r="F32" s="438">
        <f t="shared" ref="F32:I32" si="14">F16+F19+F22+F25+F31</f>
        <v>100902.68404160001</v>
      </c>
      <c r="G32" s="438">
        <f t="shared" si="14"/>
        <v>100902.68404160001</v>
      </c>
      <c r="H32" s="438">
        <f t="shared" si="14"/>
        <v>177126.02488546434</v>
      </c>
      <c r="I32" s="563">
        <f t="shared" si="14"/>
        <v>196346.43544366249</v>
      </c>
      <c r="J32" s="563">
        <f t="shared" ref="J32" si="15">J16+J19+J22+J25+J31</f>
        <v>196346.43544366249</v>
      </c>
      <c r="K32" s="563">
        <f t="shared" ref="K32" si="16">K16+K19+K22+K25+K31</f>
        <v>196346.43544366249</v>
      </c>
    </row>
    <row r="33" spans="1:11" s="54" customFormat="1" ht="38.25">
      <c r="A33" s="244" t="s">
        <v>36</v>
      </c>
      <c r="B33" s="245" t="s">
        <v>191</v>
      </c>
      <c r="C33" s="246"/>
      <c r="D33" s="450" t="e">
        <f>D34+D36</f>
        <v>#REF!</v>
      </c>
      <c r="E33" s="451" t="e">
        <f>E36+E34</f>
        <v>#REF!</v>
      </c>
      <c r="F33" s="451" t="e">
        <f t="shared" ref="F33:K33" si="17">F36+F34</f>
        <v>#REF!</v>
      </c>
      <c r="G33" s="451" t="e">
        <f t="shared" si="17"/>
        <v>#REF!</v>
      </c>
      <c r="H33" s="451" t="e">
        <f t="shared" si="17"/>
        <v>#REF!</v>
      </c>
      <c r="I33" s="451" t="e">
        <f t="shared" si="17"/>
        <v>#REF!</v>
      </c>
      <c r="J33" s="451" t="e">
        <f t="shared" si="17"/>
        <v>#REF!</v>
      </c>
      <c r="K33" s="451" t="e">
        <f t="shared" si="17"/>
        <v>#REF!</v>
      </c>
    </row>
    <row r="34" spans="1:11" s="106" customFormat="1">
      <c r="A34" s="104" t="s">
        <v>79</v>
      </c>
      <c r="B34" s="105" t="s">
        <v>192</v>
      </c>
      <c r="C34" s="51" t="s">
        <v>82</v>
      </c>
      <c r="D34" s="444" t="e">
        <f>'16тр'!D35+#REF!</f>
        <v>#REF!</v>
      </c>
      <c r="E34" s="439" t="e">
        <f>'16тр'!F35+#REF!</f>
        <v>#REF!</v>
      </c>
      <c r="F34" s="439" t="e">
        <f>'16тр'!#REF!+#REF!</f>
        <v>#REF!</v>
      </c>
      <c r="G34" s="439" t="e">
        <f>'16тр'!#REF!+#REF!</f>
        <v>#REF!</v>
      </c>
      <c r="H34" s="439" t="e">
        <f>'16тр'!G35+#REF!</f>
        <v>#REF!</v>
      </c>
      <c r="I34" s="561" t="e">
        <f>'16тр'!H35+#REF!</f>
        <v>#REF!</v>
      </c>
      <c r="J34" s="561" t="e">
        <f>'16тр'!I35+#REF!</f>
        <v>#REF!</v>
      </c>
      <c r="K34" s="561" t="e">
        <f>'16тр'!J35+#REF!</f>
        <v>#REF!</v>
      </c>
    </row>
    <row r="35" spans="1:11" s="106" customFormat="1">
      <c r="A35" s="104" t="s">
        <v>81</v>
      </c>
      <c r="B35" s="105" t="s">
        <v>193</v>
      </c>
      <c r="C35" s="51" t="s">
        <v>82</v>
      </c>
      <c r="D35" s="442"/>
      <c r="E35" s="359"/>
      <c r="F35" s="359"/>
      <c r="G35" s="359"/>
      <c r="H35" s="359"/>
      <c r="I35" s="559"/>
      <c r="J35" s="559"/>
      <c r="K35" s="559"/>
    </row>
    <row r="36" spans="1:11" s="106" customFormat="1">
      <c r="A36" s="104" t="s">
        <v>194</v>
      </c>
      <c r="B36" s="105" t="s">
        <v>195</v>
      </c>
      <c r="C36" s="51" t="s">
        <v>82</v>
      </c>
      <c r="D36" s="506" t="e">
        <f>'16тр'!D37+#REF!</f>
        <v>#REF!</v>
      </c>
      <c r="E36" s="437" t="e">
        <f>'16тр'!F37+#REF!</f>
        <v>#REF!</v>
      </c>
      <c r="F36" s="437" t="e">
        <f>'16тр'!#REF!+#REF!</f>
        <v>#REF!</v>
      </c>
      <c r="G36" s="437" t="e">
        <f>'16тр'!#REF!+#REF!</f>
        <v>#REF!</v>
      </c>
      <c r="H36" s="437" t="e">
        <f>'16тр'!G37+#REF!</f>
        <v>#REF!</v>
      </c>
      <c r="I36" s="564" t="e">
        <f>'16тр'!H37+#REF!</f>
        <v>#REF!</v>
      </c>
      <c r="J36" s="564" t="e">
        <f>'16тр'!I37+#REF!</f>
        <v>#REF!</v>
      </c>
      <c r="K36" s="564" t="e">
        <f>'16тр'!J37+#REF!</f>
        <v>#REF!</v>
      </c>
    </row>
    <row r="37" spans="1:11" s="106" customFormat="1" ht="38.25">
      <c r="A37" s="113" t="s">
        <v>38</v>
      </c>
      <c r="B37" s="105" t="s">
        <v>196</v>
      </c>
      <c r="C37" s="157"/>
      <c r="D37" s="442"/>
      <c r="E37" s="359"/>
      <c r="F37" s="359"/>
      <c r="G37" s="359"/>
      <c r="H37" s="359"/>
      <c r="I37" s="559"/>
      <c r="J37" s="559"/>
      <c r="K37" s="559"/>
    </row>
    <row r="38" spans="1:11" ht="25.5">
      <c r="A38" s="24" t="s">
        <v>68</v>
      </c>
      <c r="B38" s="23" t="s">
        <v>197</v>
      </c>
      <c r="C38" s="25" t="s">
        <v>155</v>
      </c>
      <c r="D38" s="442"/>
      <c r="E38" s="354"/>
      <c r="F38" s="354"/>
      <c r="G38" s="354"/>
      <c r="H38" s="354"/>
      <c r="I38" s="559"/>
      <c r="J38" s="559"/>
      <c r="K38" s="559"/>
    </row>
    <row r="39" spans="1:11">
      <c r="A39" s="22" t="s">
        <v>69</v>
      </c>
      <c r="B39" s="23" t="s">
        <v>198</v>
      </c>
      <c r="C39" s="21" t="s">
        <v>158</v>
      </c>
      <c r="D39" s="442"/>
      <c r="E39" s="354"/>
      <c r="F39" s="354"/>
      <c r="G39" s="354"/>
      <c r="H39" s="354"/>
      <c r="I39" s="559"/>
      <c r="J39" s="559"/>
      <c r="K39" s="559"/>
    </row>
    <row r="40" spans="1:11">
      <c r="A40" s="22" t="s">
        <v>70</v>
      </c>
      <c r="B40" s="23" t="s">
        <v>192</v>
      </c>
      <c r="C40" s="21" t="s">
        <v>82</v>
      </c>
      <c r="D40" s="442"/>
      <c r="E40" s="354"/>
      <c r="F40" s="354"/>
      <c r="G40" s="354"/>
      <c r="H40" s="354"/>
      <c r="I40" s="559"/>
      <c r="J40" s="559"/>
      <c r="K40" s="559"/>
    </row>
    <row r="41" spans="1:11">
      <c r="A41" s="22" t="s">
        <v>199</v>
      </c>
      <c r="B41" s="23" t="s">
        <v>193</v>
      </c>
      <c r="C41" s="21" t="s">
        <v>82</v>
      </c>
      <c r="D41" s="442"/>
      <c r="E41" s="354"/>
      <c r="F41" s="354"/>
      <c r="G41" s="354"/>
      <c r="H41" s="354"/>
      <c r="I41" s="559"/>
      <c r="J41" s="559"/>
      <c r="K41" s="559"/>
    </row>
    <row r="42" spans="1:11" ht="25.5">
      <c r="A42" s="24" t="s">
        <v>200</v>
      </c>
      <c r="B42" s="23" t="s">
        <v>201</v>
      </c>
      <c r="C42" s="25" t="s">
        <v>82</v>
      </c>
      <c r="D42" s="442"/>
      <c r="E42" s="354"/>
      <c r="F42" s="354"/>
      <c r="G42" s="354"/>
      <c r="H42" s="354"/>
      <c r="I42" s="559"/>
      <c r="J42" s="559"/>
      <c r="K42" s="559"/>
    </row>
    <row r="43" spans="1:11">
      <c r="A43" s="22" t="s">
        <v>44</v>
      </c>
      <c r="B43" s="23" t="s">
        <v>202</v>
      </c>
      <c r="C43" s="21"/>
      <c r="D43" s="442"/>
      <c r="E43" s="354"/>
      <c r="F43" s="354"/>
      <c r="G43" s="354"/>
      <c r="H43" s="354"/>
      <c r="I43" s="559"/>
      <c r="J43" s="559"/>
      <c r="K43" s="559"/>
    </row>
    <row r="44" spans="1:11" s="156" customFormat="1" ht="25.5">
      <c r="A44" s="154" t="s">
        <v>53</v>
      </c>
      <c r="B44" s="155" t="s">
        <v>203</v>
      </c>
      <c r="C44" s="154" t="s">
        <v>155</v>
      </c>
      <c r="D44" s="557" t="e">
        <f t="shared" ref="D44" si="18">D7</f>
        <v>#REF!</v>
      </c>
      <c r="E44" s="440" t="e">
        <f>E7</f>
        <v>#REF!</v>
      </c>
      <c r="F44" s="440" t="e">
        <f t="shared" ref="F44:K44" si="19">F7</f>
        <v>#REF!</v>
      </c>
      <c r="G44" s="440" t="e">
        <f t="shared" si="19"/>
        <v>#REF!</v>
      </c>
      <c r="H44" s="440" t="e">
        <f t="shared" si="19"/>
        <v>#REF!</v>
      </c>
      <c r="I44" s="565" t="e">
        <f t="shared" si="19"/>
        <v>#REF!</v>
      </c>
      <c r="J44" s="565" t="e">
        <f t="shared" si="19"/>
        <v>#REF!</v>
      </c>
      <c r="K44" s="565" t="e">
        <f t="shared" si="19"/>
        <v>#REF!</v>
      </c>
    </row>
    <row r="45" spans="1:11">
      <c r="A45" s="22" t="s">
        <v>54</v>
      </c>
      <c r="B45" s="23" t="s">
        <v>204</v>
      </c>
      <c r="C45" s="21" t="s">
        <v>158</v>
      </c>
      <c r="D45" s="371"/>
      <c r="E45" s="354">
        <v>675</v>
      </c>
      <c r="F45" s="354">
        <v>675</v>
      </c>
      <c r="G45" s="354">
        <v>675</v>
      </c>
      <c r="H45" s="354">
        <v>675</v>
      </c>
      <c r="I45" s="559" t="e">
        <f>'16тр'!H46+#REF!</f>
        <v>#REF!</v>
      </c>
      <c r="J45" s="559" t="e">
        <f>'16тр'!I46+#REF!</f>
        <v>#REF!</v>
      </c>
      <c r="K45" s="559" t="e">
        <f>'16тр'!J46+#REF!</f>
        <v>#REF!</v>
      </c>
    </row>
    <row r="46" spans="1:11">
      <c r="A46" s="22" t="s">
        <v>55</v>
      </c>
      <c r="B46" s="23" t="s">
        <v>205</v>
      </c>
      <c r="C46" s="21" t="s">
        <v>82</v>
      </c>
      <c r="D46" s="371" t="e">
        <f>D45*D44*12/1000</f>
        <v>#REF!</v>
      </c>
      <c r="E46" s="354" t="e">
        <f>E45*E7*12/1000</f>
        <v>#REF!</v>
      </c>
      <c r="F46" s="354" t="e">
        <f t="shared" ref="F46:H46" si="20">F45*F7*12/1000</f>
        <v>#REF!</v>
      </c>
      <c r="G46" s="354" t="e">
        <f t="shared" si="20"/>
        <v>#REF!</v>
      </c>
      <c r="H46" s="354" t="e">
        <f t="shared" si="20"/>
        <v>#REF!</v>
      </c>
      <c r="I46" s="559" t="e">
        <f t="shared" ref="I46" si="21">I45*I7*12/1000</f>
        <v>#REF!</v>
      </c>
      <c r="J46" s="559" t="e">
        <f t="shared" ref="J46" si="22">J45*J7*12/1000</f>
        <v>#REF!</v>
      </c>
      <c r="K46" s="559" t="e">
        <f t="shared" ref="K46" si="23">K45*K7*12/1000</f>
        <v>#REF!</v>
      </c>
    </row>
    <row r="47" spans="1:11">
      <c r="A47" s="22" t="s">
        <v>45</v>
      </c>
      <c r="B47" s="23" t="s">
        <v>206</v>
      </c>
      <c r="C47" s="21" t="s">
        <v>82</v>
      </c>
      <c r="D47" s="234" t="e">
        <f>D46+D33</f>
        <v>#REF!</v>
      </c>
      <c r="E47" s="441" t="e">
        <f>E33+E46</f>
        <v>#REF!</v>
      </c>
      <c r="F47" s="441" t="e">
        <f t="shared" ref="F47:H47" si="24">F33+F46</f>
        <v>#REF!</v>
      </c>
      <c r="G47" s="441" t="e">
        <f t="shared" si="24"/>
        <v>#REF!</v>
      </c>
      <c r="H47" s="441" t="e">
        <f t="shared" si="24"/>
        <v>#REF!</v>
      </c>
      <c r="I47" s="564" t="e">
        <f t="shared" ref="I47" si="25">I33+I46</f>
        <v>#REF!</v>
      </c>
      <c r="J47" s="564" t="e">
        <f t="shared" ref="J47" si="26">J33+J46</f>
        <v>#REF!</v>
      </c>
      <c r="K47" s="564" t="e">
        <f t="shared" ref="K47" si="27">K33+K46</f>
        <v>#REF!</v>
      </c>
    </row>
    <row r="48" spans="1:11">
      <c r="A48" s="22" t="s">
        <v>46</v>
      </c>
      <c r="B48" s="23" t="s">
        <v>207</v>
      </c>
      <c r="C48" s="21" t="s">
        <v>158</v>
      </c>
      <c r="D48" s="436" t="e">
        <f>D47/D44/12*1000</f>
        <v>#REF!</v>
      </c>
      <c r="E48" s="441" t="e">
        <f>E47/E44/12*1000</f>
        <v>#REF!</v>
      </c>
      <c r="F48" s="441" t="e">
        <f t="shared" ref="F48:H48" si="28">F47/F44/12*1000</f>
        <v>#REF!</v>
      </c>
      <c r="G48" s="441" t="e">
        <f t="shared" si="28"/>
        <v>#REF!</v>
      </c>
      <c r="H48" s="441" t="e">
        <f t="shared" si="28"/>
        <v>#REF!</v>
      </c>
      <c r="I48" s="564" t="e">
        <f t="shared" ref="I48" si="29">I47/I44/12*1000</f>
        <v>#REF!</v>
      </c>
      <c r="J48" s="564" t="e">
        <f t="shared" ref="J48" si="30">J47/J44/12*1000</f>
        <v>#REF!</v>
      </c>
      <c r="K48" s="564" t="e">
        <f t="shared" ref="K48" si="31">K47/K44/12*1000</f>
        <v>#REF!</v>
      </c>
    </row>
    <row r="50" spans="2:3">
      <c r="B50" s="502" t="s">
        <v>559</v>
      </c>
      <c r="C50" s="106"/>
    </row>
    <row r="53" spans="2:3" ht="15.75">
      <c r="B53" s="83"/>
    </row>
  </sheetData>
  <customSheetViews>
    <customSheetView guid="{4ABAEE21-E07D-4473-944B-EE2EA61FD553}" scale="75" showPageBreaks="1" view="pageBreakPreview">
      <pane xSplit="2" ySplit="7" topLeftCell="S32" activePane="bottomRight" state="frozen"/>
      <selection pane="bottomRight" activeCell="A51" sqref="A51:H53"/>
      <colBreaks count="9" manualBreakCount="9">
        <brk id="16" max="52" man="1"/>
        <brk id="23" max="52" man="1"/>
        <brk id="35" max="52" man="1"/>
        <brk id="51" max="52" man="1"/>
        <brk id="66" max="52" man="1"/>
        <brk id="67" max="52" man="1"/>
        <brk id="83" max="52" man="1"/>
        <brk id="99" max="52" man="1"/>
        <brk id="114" max="52" man="1"/>
      </colBreaks>
      <pageMargins left="0.59055118110236227" right="0.31496062992125984" top="0.59055118110236227" bottom="0.39370078740157483" header="0.19685039370078741" footer="0.19685039370078741"/>
      <printOptions horizontalCentered="1"/>
      <pageSetup paperSize="9" scale="52"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7" showPageBreaks="1" printArea="1" hiddenColumns="1" view="pageBreakPreview">
      <pane xSplit="2" ySplit="7" topLeftCell="CK29" activePane="bottomRight" state="frozen"/>
      <selection pane="bottomRight" activeCell="DX47" sqref="DX47"/>
      <colBreaks count="6" manualBreakCount="6">
        <brk id="25" max="52" man="1"/>
        <brk id="39" max="52" man="1"/>
        <brk id="57" max="52" man="1"/>
        <brk id="75" max="52" man="1"/>
        <brk id="93" max="52" man="1"/>
        <brk id="111" max="52" man="1"/>
      </colBreaks>
      <pageMargins left="0.59055118110236227" right="0.31496062992125984" top="0.59055118110236227" bottom="0.39370078740157483" header="0.19685039370078741" footer="0.19685039370078741"/>
      <printOptions horizontalCentered="1"/>
      <pageSetup paperSize="9" scale="41" orientation="landscape"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2" ySplit="7" topLeftCell="C32" activePane="bottomRight" state="frozen"/>
      <selection pane="bottomRight" activeCell="A51" sqref="A51:H53"/>
      <colBreaks count="10" manualBreakCount="10">
        <brk id="16" max="48" man="1"/>
        <brk id="23" max="52" man="1"/>
        <brk id="35" max="52" man="1"/>
        <brk id="51" max="52" man="1"/>
        <brk id="66" max="48" man="1"/>
        <brk id="67" max="52" man="1"/>
        <brk id="83" max="52" man="1"/>
        <brk id="99" max="52" man="1"/>
        <brk id="114" max="48" man="1"/>
        <brk id="118" max="52" man="1"/>
      </colBreaks>
      <pageMargins left="0.59055118110236227" right="0.31496062992125984" top="0.59055118110236227" bottom="0.39370078740157483" header="0.19685039370078741" footer="0.19685039370078741"/>
      <printOptions horizontalCentered="1"/>
      <pageSetup paperSize="9" scale="52" orientation="landscape"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7" showPageBreaks="1" printArea="1" hiddenColumns="1" view="pageBreakPreview">
      <pane xSplit="2" ySplit="7" topLeftCell="Z26" activePane="bottomRight" state="frozen"/>
      <selection pane="bottomRight" activeCell="AL34" sqref="AL34"/>
      <colBreaks count="6" manualBreakCount="6">
        <brk id="25" max="52" man="1"/>
        <brk id="39" max="52" man="1"/>
        <brk id="57" max="52" man="1"/>
        <brk id="75" max="52" man="1"/>
        <brk id="93" max="52" man="1"/>
        <brk id="111" max="52" man="1"/>
      </colBreaks>
      <pageMargins left="0.59055118110236227" right="0.31496062992125984" top="0.59055118110236227" bottom="0.39370078740157483" header="0.19685039370078741" footer="0.19685039370078741"/>
      <printOptions horizontalCentered="1"/>
      <pageSetup paperSize="9" scale="52" orientation="landscape"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75" showPageBreaks="1" view="pageBreakPreview">
      <pane xSplit="2" ySplit="7" topLeftCell="S32" activePane="bottomRight" state="frozen"/>
      <selection pane="bottomRight" activeCell="A51" sqref="A51:H53"/>
      <colBreaks count="9" manualBreakCount="9">
        <brk id="16" max="52" man="1"/>
        <brk id="23" max="52" man="1"/>
        <brk id="35" max="52" man="1"/>
        <brk id="51" max="52" man="1"/>
        <brk id="66" max="52" man="1"/>
        <brk id="67" max="52" man="1"/>
        <brk id="83" max="52" man="1"/>
        <brk id="99" max="52" man="1"/>
        <brk id="114" max="52" man="1"/>
      </colBreaks>
      <pageMargins left="0.59055118110236227" right="0.31496062992125984" top="0.59055118110236227" bottom="0.39370078740157483" header="0.19685039370078741" footer="0.19685039370078741"/>
      <printOptions horizontalCentered="1"/>
      <pageSetup paperSize="9" scale="52"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75" showPageBreaks="1" view="pageBreakPreview">
      <pane xSplit="2" ySplit="7" topLeftCell="S32" activePane="bottomRight" state="frozen"/>
      <selection pane="bottomRight" activeCell="A51" sqref="A51:H53"/>
      <colBreaks count="9" manualBreakCount="9">
        <brk id="16" max="52" man="1"/>
        <brk id="23" max="52" man="1"/>
        <brk id="35" max="52" man="1"/>
        <brk id="51" max="52" man="1"/>
        <brk id="66" max="52" man="1"/>
        <brk id="67" max="52" man="1"/>
        <brk id="83" max="52" man="1"/>
        <brk id="99" max="52" man="1"/>
        <brk id="114" max="52" man="1"/>
      </colBreaks>
      <pageMargins left="0.59055118110236227" right="0.31496062992125984" top="0.59055118110236227" bottom="0.39370078740157483" header="0.19685039370078741" footer="0.19685039370078741"/>
      <printOptions horizontalCentered="1"/>
      <pageSetup paperSize="9" scale="52"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1">
    <mergeCell ref="A2:B2"/>
  </mergeCells>
  <phoneticPr fontId="17" type="noConversion"/>
  <pageMargins left="0.78740157480314965" right="0" top="0.59055118110236227" bottom="0.39370078740157483" header="0.19685039370078741" footer="0.19685039370078741"/>
  <pageSetup paperSize="9" scale="51" orientation="portrait" r:id="rId7"/>
  <headerFooter alignWithMargins="0"/>
</worksheet>
</file>

<file path=xl/worksheets/sheet18.xml><?xml version="1.0" encoding="utf-8"?>
<worksheet xmlns="http://schemas.openxmlformats.org/spreadsheetml/2006/main" xmlns:r="http://schemas.openxmlformats.org/officeDocument/2006/relationships">
  <sheetPr codeName="Лист28">
    <tabColor theme="8" tint="0.39997558519241921"/>
  </sheetPr>
  <dimension ref="A3:K53"/>
  <sheetViews>
    <sheetView view="pageBreakPreview" zoomScale="75" zoomScaleNormal="100" zoomScaleSheetLayoutView="75" workbookViewId="0">
      <pane xSplit="2" ySplit="5" topLeftCell="C6" activePane="bottomRight" state="frozen"/>
      <selection activeCell="H35" sqref="H35"/>
      <selection pane="topRight" activeCell="H35" sqref="H35"/>
      <selection pane="bottomLeft" activeCell="H35" sqref="H35"/>
      <selection pane="bottomRight" activeCell="D22" sqref="D22"/>
    </sheetView>
  </sheetViews>
  <sheetFormatPr defaultColWidth="9.140625" defaultRowHeight="12.75"/>
  <cols>
    <col min="1" max="1" width="5.7109375" style="115" customWidth="1"/>
    <col min="2" max="2" width="43.7109375" style="115" customWidth="1"/>
    <col min="3" max="3" width="10.28515625" style="115" customWidth="1"/>
    <col min="4" max="5" width="14.42578125" style="115" customWidth="1"/>
    <col min="6" max="6" width="13.28515625" style="115" bestFit="1" customWidth="1"/>
    <col min="7" max="7" width="12.28515625" style="115" customWidth="1"/>
    <col min="8" max="8" width="11.85546875" style="115" customWidth="1"/>
    <col min="9" max="9" width="12.140625" style="115" customWidth="1"/>
    <col min="10" max="10" width="12.85546875" style="115" customWidth="1"/>
    <col min="11" max="11" width="10.5703125" style="115" bestFit="1" customWidth="1"/>
    <col min="12" max="16384" width="9.140625" style="115"/>
  </cols>
  <sheetData>
    <row r="3" spans="1:11" ht="34.9" customHeight="1">
      <c r="A3" s="1239" t="s">
        <v>480</v>
      </c>
      <c r="B3" s="1368"/>
      <c r="C3" s="117"/>
      <c r="D3" s="290"/>
      <c r="E3" s="290"/>
      <c r="F3" s="290"/>
    </row>
    <row r="4" spans="1:11" ht="37.15" customHeight="1">
      <c r="A4" s="532" t="e">
        <f>#REF!</f>
        <v>#REF!</v>
      </c>
      <c r="B4" s="117"/>
      <c r="C4" s="117"/>
    </row>
    <row r="5" spans="1:11" ht="79.5" customHeight="1">
      <c r="A5" s="119" t="s">
        <v>15</v>
      </c>
      <c r="B5" s="194" t="s">
        <v>16</v>
      </c>
      <c r="C5" s="119" t="s">
        <v>56</v>
      </c>
      <c r="D5" s="579" t="s">
        <v>605</v>
      </c>
      <c r="E5" s="579"/>
      <c r="F5" s="430" t="s">
        <v>603</v>
      </c>
      <c r="G5" s="430" t="s">
        <v>606</v>
      </c>
      <c r="H5" s="558" t="s">
        <v>604</v>
      </c>
      <c r="I5" s="558" t="s">
        <v>607</v>
      </c>
      <c r="J5" s="558" t="s">
        <v>608</v>
      </c>
      <c r="K5" s="430" t="s">
        <v>982</v>
      </c>
    </row>
    <row r="6" spans="1:11">
      <c r="A6" s="123">
        <v>1</v>
      </c>
      <c r="B6" s="190">
        <v>2</v>
      </c>
      <c r="C6" s="123">
        <v>3</v>
      </c>
      <c r="D6" s="248">
        <v>4</v>
      </c>
      <c r="E6" s="248"/>
      <c r="F6" s="123">
        <v>5</v>
      </c>
      <c r="G6" s="123">
        <v>6</v>
      </c>
      <c r="H6" s="552">
        <v>7</v>
      </c>
      <c r="I6" s="552">
        <v>8</v>
      </c>
      <c r="J6" s="552">
        <v>9</v>
      </c>
    </row>
    <row r="7" spans="1:11">
      <c r="A7" s="126">
        <v>1</v>
      </c>
      <c r="B7" s="127" t="s">
        <v>153</v>
      </c>
      <c r="C7" s="123"/>
      <c r="D7" s="442"/>
      <c r="E7" s="442"/>
      <c r="F7" s="235"/>
      <c r="G7" s="235"/>
      <c r="H7" s="541"/>
      <c r="I7" s="541"/>
      <c r="J7" s="541"/>
    </row>
    <row r="8" spans="1:11">
      <c r="A8" s="126"/>
      <c r="B8" s="127" t="s">
        <v>154</v>
      </c>
      <c r="C8" s="123" t="s">
        <v>155</v>
      </c>
      <c r="D8" s="535">
        <v>5</v>
      </c>
      <c r="E8" s="535"/>
      <c r="F8" s="282">
        <v>5</v>
      </c>
      <c r="G8" s="282">
        <v>5</v>
      </c>
      <c r="H8" s="543">
        <v>5</v>
      </c>
      <c r="I8" s="543">
        <v>5</v>
      </c>
      <c r="J8" s="543">
        <v>5</v>
      </c>
    </row>
    <row r="9" spans="1:11">
      <c r="A9" s="126">
        <v>2</v>
      </c>
      <c r="B9" s="127" t="s">
        <v>156</v>
      </c>
      <c r="C9" s="123"/>
      <c r="D9" s="442"/>
      <c r="E9" s="442"/>
      <c r="F9" s="235"/>
      <c r="G9" s="235"/>
      <c r="H9" s="541"/>
      <c r="I9" s="541"/>
      <c r="J9" s="541"/>
    </row>
    <row r="10" spans="1:11">
      <c r="A10" s="126" t="s">
        <v>48</v>
      </c>
      <c r="B10" s="127" t="s">
        <v>157</v>
      </c>
      <c r="C10" s="123" t="s">
        <v>158</v>
      </c>
      <c r="D10" s="249">
        <v>12792</v>
      </c>
      <c r="E10" s="249"/>
      <c r="F10" s="356">
        <v>12792</v>
      </c>
      <c r="G10" s="356">
        <v>12792</v>
      </c>
      <c r="H10" s="546">
        <v>19242</v>
      </c>
      <c r="I10" s="546">
        <v>19242</v>
      </c>
      <c r="J10" s="546">
        <v>19242</v>
      </c>
    </row>
    <row r="11" spans="1:11">
      <c r="A11" s="126"/>
      <c r="B11" s="23" t="s">
        <v>159</v>
      </c>
      <c r="C11" s="123"/>
      <c r="D11" s="250"/>
      <c r="E11" s="250"/>
      <c r="F11" s="291">
        <f>F12/F10</f>
        <v>1.5042213883677298</v>
      </c>
      <c r="G11" s="282">
        <f>G12/G10</f>
        <v>1.5042213883677298</v>
      </c>
      <c r="H11" s="544">
        <f>H12/H10</f>
        <v>1.108512628624883</v>
      </c>
      <c r="I11" s="544">
        <f t="shared" ref="I11:J11" si="0">I12/I10</f>
        <v>1.108512628624883</v>
      </c>
      <c r="J11" s="544">
        <f t="shared" si="0"/>
        <v>1.108512628624883</v>
      </c>
    </row>
    <row r="12" spans="1:11" ht="25.5">
      <c r="A12" s="126"/>
      <c r="B12" s="23" t="s">
        <v>160</v>
      </c>
      <c r="C12" s="123"/>
      <c r="D12" s="249">
        <f>D10</f>
        <v>12792</v>
      </c>
      <c r="E12" s="249"/>
      <c r="F12" s="357">
        <v>19242</v>
      </c>
      <c r="G12" s="357">
        <v>19242</v>
      </c>
      <c r="H12" s="547">
        <v>21330</v>
      </c>
      <c r="I12" s="547">
        <v>21330</v>
      </c>
      <c r="J12" s="547">
        <v>21330</v>
      </c>
    </row>
    <row r="13" spans="1:11">
      <c r="A13" s="126" t="s">
        <v>49</v>
      </c>
      <c r="B13" s="127" t="s">
        <v>473</v>
      </c>
      <c r="C13" s="123"/>
      <c r="D13" s="535"/>
      <c r="E13" s="535"/>
      <c r="F13" s="235"/>
      <c r="G13" s="235"/>
      <c r="H13" s="541"/>
      <c r="I13" s="541"/>
      <c r="J13" s="541"/>
    </row>
    <row r="14" spans="1:11" ht="25.5">
      <c r="A14" s="126" t="s">
        <v>50</v>
      </c>
      <c r="B14" s="127" t="s">
        <v>160</v>
      </c>
      <c r="C14" s="123" t="s">
        <v>158</v>
      </c>
      <c r="D14" s="249">
        <f>D12</f>
        <v>12792</v>
      </c>
      <c r="E14" s="249"/>
      <c r="F14" s="357">
        <v>19242</v>
      </c>
      <c r="G14" s="357">
        <v>19242</v>
      </c>
      <c r="H14" s="547">
        <f>H12</f>
        <v>21330</v>
      </c>
      <c r="I14" s="547">
        <f t="shared" ref="I14:J14" si="1">I12</f>
        <v>21330</v>
      </c>
      <c r="J14" s="547">
        <f t="shared" si="1"/>
        <v>21330</v>
      </c>
    </row>
    <row r="15" spans="1:11">
      <c r="A15" s="126" t="s">
        <v>161</v>
      </c>
      <c r="B15" s="127" t="s">
        <v>401</v>
      </c>
      <c r="C15" s="123"/>
      <c r="D15" s="585"/>
      <c r="E15" s="585"/>
      <c r="F15" s="583"/>
      <c r="G15" s="583"/>
      <c r="H15" s="584"/>
      <c r="I15" s="584"/>
      <c r="J15" s="584"/>
    </row>
    <row r="16" spans="1:11" ht="38.25">
      <c r="A16" s="130" t="s">
        <v>163</v>
      </c>
      <c r="B16" s="127" t="s">
        <v>164</v>
      </c>
      <c r="C16" s="131" t="s">
        <v>158</v>
      </c>
      <c r="D16" s="252">
        <v>1.36</v>
      </c>
      <c r="E16" s="252"/>
      <c r="F16" s="586">
        <v>1.44</v>
      </c>
      <c r="G16" s="586">
        <v>1.44</v>
      </c>
      <c r="H16" s="587">
        <v>1.44</v>
      </c>
      <c r="I16" s="587">
        <v>1.44</v>
      </c>
      <c r="J16" s="587">
        <v>1.44</v>
      </c>
    </row>
    <row r="17" spans="1:11">
      <c r="A17" s="126" t="s">
        <v>165</v>
      </c>
      <c r="B17" s="127" t="s">
        <v>166</v>
      </c>
      <c r="C17" s="123" t="s">
        <v>158</v>
      </c>
      <c r="D17" s="249">
        <f>D14*D16</f>
        <v>17397.120000000003</v>
      </c>
      <c r="E17" s="249"/>
      <c r="F17" s="370">
        <f>F14*F16</f>
        <v>27708.48</v>
      </c>
      <c r="G17" s="370">
        <f t="shared" ref="G17" si="2">G14*G16</f>
        <v>27708.48</v>
      </c>
      <c r="H17" s="548">
        <f>H14*H16</f>
        <v>30715.199999999997</v>
      </c>
      <c r="I17" s="548">
        <f t="shared" ref="I17:J17" si="3">I14*I16</f>
        <v>30715.199999999997</v>
      </c>
      <c r="J17" s="548">
        <f t="shared" si="3"/>
        <v>30715.199999999997</v>
      </c>
    </row>
    <row r="18" spans="1:11" ht="25.5">
      <c r="A18" s="130" t="s">
        <v>167</v>
      </c>
      <c r="B18" s="127" t="s">
        <v>168</v>
      </c>
      <c r="C18" s="131"/>
      <c r="D18" s="442"/>
      <c r="E18" s="442"/>
      <c r="F18" s="235"/>
      <c r="G18" s="235"/>
      <c r="H18" s="541"/>
      <c r="I18" s="541"/>
      <c r="J18" s="541"/>
    </row>
    <row r="19" spans="1:11">
      <c r="A19" s="126" t="s">
        <v>169</v>
      </c>
      <c r="B19" s="127" t="s">
        <v>170</v>
      </c>
      <c r="C19" s="123" t="s">
        <v>64</v>
      </c>
      <c r="D19" s="249">
        <v>19</v>
      </c>
      <c r="E19" s="249"/>
      <c r="F19" s="249">
        <v>19</v>
      </c>
      <c r="G19" s="249">
        <v>19</v>
      </c>
      <c r="H19" s="549">
        <v>19</v>
      </c>
      <c r="I19" s="549">
        <v>19</v>
      </c>
      <c r="J19" s="549">
        <v>19</v>
      </c>
    </row>
    <row r="20" spans="1:11">
      <c r="A20" s="126" t="s">
        <v>171</v>
      </c>
      <c r="B20" s="127" t="s">
        <v>172</v>
      </c>
      <c r="C20" s="123" t="s">
        <v>158</v>
      </c>
      <c r="D20" s="249">
        <f>D17*D19%</f>
        <v>3305.4528000000005</v>
      </c>
      <c r="E20" s="249"/>
      <c r="F20" s="370">
        <f>F17*F19%</f>
        <v>5264.6112000000003</v>
      </c>
      <c r="G20" s="370">
        <f t="shared" ref="G20" si="4">G17*G19%</f>
        <v>5264.6112000000003</v>
      </c>
      <c r="H20" s="548">
        <f>H17*H19%</f>
        <v>5835.8879999999999</v>
      </c>
      <c r="I20" s="548">
        <f t="shared" ref="I20:J20" si="5">I17*I19%</f>
        <v>5835.8879999999999</v>
      </c>
      <c r="J20" s="548">
        <f t="shared" si="5"/>
        <v>5835.8879999999999</v>
      </c>
    </row>
    <row r="21" spans="1:11">
      <c r="A21" s="126" t="s">
        <v>173</v>
      </c>
      <c r="B21" s="127" t="s">
        <v>174</v>
      </c>
      <c r="C21" s="123"/>
      <c r="D21" s="442"/>
      <c r="E21" s="442"/>
      <c r="F21" s="235"/>
      <c r="G21" s="235"/>
      <c r="H21" s="541"/>
      <c r="I21" s="541"/>
      <c r="J21" s="541"/>
    </row>
    <row r="22" spans="1:11">
      <c r="A22" s="126" t="s">
        <v>175</v>
      </c>
      <c r="B22" s="127" t="s">
        <v>170</v>
      </c>
      <c r="C22" s="123" t="s">
        <v>64</v>
      </c>
      <c r="D22" s="249">
        <v>32.869</v>
      </c>
      <c r="E22" s="249"/>
      <c r="F22" s="432">
        <v>30</v>
      </c>
      <c r="G22" s="432">
        <v>50</v>
      </c>
      <c r="H22" s="550">
        <v>50</v>
      </c>
      <c r="I22" s="550">
        <v>50</v>
      </c>
      <c r="J22" s="550">
        <v>50</v>
      </c>
    </row>
    <row r="23" spans="1:11">
      <c r="A23" s="126" t="s">
        <v>176</v>
      </c>
      <c r="B23" s="127" t="s">
        <v>172</v>
      </c>
      <c r="C23" s="123" t="s">
        <v>158</v>
      </c>
      <c r="D23" s="249">
        <f>(D17+D20)*D22%</f>
        <v>6804.7286536319998</v>
      </c>
      <c r="E23" s="249"/>
      <c r="F23" s="433">
        <f>(F17+F20)*F22%</f>
        <v>9891.9273599999997</v>
      </c>
      <c r="G23" s="433">
        <f t="shared" ref="G23" si="6">(G17+G20)*G22%</f>
        <v>16486.545600000001</v>
      </c>
      <c r="H23" s="551">
        <f>(H17+H20)*H22%</f>
        <v>18275.543999999998</v>
      </c>
      <c r="I23" s="551">
        <f t="shared" ref="I23:J23" si="7">(I17+I20)*I22%</f>
        <v>18275.543999999998</v>
      </c>
      <c r="J23" s="551">
        <f t="shared" si="7"/>
        <v>18275.543999999998</v>
      </c>
    </row>
    <row r="24" spans="1:11">
      <c r="A24" s="126" t="s">
        <v>177</v>
      </c>
      <c r="B24" s="127" t="s">
        <v>178</v>
      </c>
      <c r="C24" s="123"/>
      <c r="D24" s="442"/>
      <c r="E24" s="442"/>
      <c r="F24" s="235"/>
      <c r="G24" s="235"/>
      <c r="H24" s="541"/>
      <c r="I24" s="541"/>
      <c r="J24" s="541"/>
    </row>
    <row r="25" spans="1:11">
      <c r="A25" s="126" t="s">
        <v>179</v>
      </c>
      <c r="B25" s="127" t="s">
        <v>170</v>
      </c>
      <c r="C25" s="123" t="s">
        <v>64</v>
      </c>
      <c r="D25" s="442"/>
      <c r="E25" s="442"/>
      <c r="F25" s="432"/>
      <c r="G25" s="432"/>
      <c r="H25" s="550"/>
      <c r="I25" s="550"/>
      <c r="J25" s="550"/>
    </row>
    <row r="26" spans="1:11">
      <c r="A26" s="126" t="s">
        <v>180</v>
      </c>
      <c r="B26" s="127" t="s">
        <v>172</v>
      </c>
      <c r="C26" s="123" t="s">
        <v>158</v>
      </c>
      <c r="D26" s="442"/>
      <c r="E26" s="442"/>
      <c r="F26" s="370"/>
      <c r="G26" s="370"/>
      <c r="H26" s="548"/>
      <c r="I26" s="548"/>
      <c r="J26" s="548"/>
    </row>
    <row r="27" spans="1:11">
      <c r="A27" s="126" t="s">
        <v>181</v>
      </c>
      <c r="B27" s="127" t="s">
        <v>182</v>
      </c>
      <c r="C27" s="123"/>
      <c r="D27" s="537"/>
      <c r="E27" s="537"/>
      <c r="F27" s="235"/>
      <c r="G27" s="235"/>
      <c r="H27" s="541"/>
      <c r="I27" s="541"/>
      <c r="J27" s="541"/>
      <c r="K27" s="431"/>
    </row>
    <row r="28" spans="1:11">
      <c r="A28" s="126" t="s">
        <v>183</v>
      </c>
      <c r="B28" s="127" t="s">
        <v>170</v>
      </c>
      <c r="C28" s="123" t="s">
        <v>64</v>
      </c>
      <c r="D28" s="538"/>
      <c r="E28" s="538"/>
      <c r="F28" s="235"/>
      <c r="G28" s="235"/>
      <c r="H28" s="541"/>
      <c r="I28" s="541"/>
      <c r="J28" s="541"/>
    </row>
    <row r="29" spans="1:11">
      <c r="A29" s="126" t="s">
        <v>184</v>
      </c>
      <c r="B29" s="127" t="s">
        <v>172</v>
      </c>
      <c r="C29" s="123" t="s">
        <v>158</v>
      </c>
      <c r="D29" s="538"/>
      <c r="E29" s="538"/>
      <c r="F29" s="235"/>
      <c r="G29" s="235"/>
      <c r="H29" s="541"/>
      <c r="I29" s="541"/>
      <c r="J29" s="541"/>
    </row>
    <row r="30" spans="1:11" ht="12.75" customHeight="1">
      <c r="A30" s="126" t="s">
        <v>185</v>
      </c>
      <c r="B30" s="127" t="s">
        <v>186</v>
      </c>
      <c r="C30" s="131"/>
      <c r="D30" s="442"/>
      <c r="E30" s="442"/>
      <c r="F30" s="235"/>
      <c r="G30" s="235"/>
      <c r="H30" s="541"/>
      <c r="I30" s="541"/>
      <c r="J30" s="541"/>
    </row>
    <row r="31" spans="1:11">
      <c r="A31" s="126" t="s">
        <v>187</v>
      </c>
      <c r="B31" s="127" t="s">
        <v>170</v>
      </c>
      <c r="C31" s="123" t="s">
        <v>64</v>
      </c>
      <c r="D31" s="249">
        <v>180</v>
      </c>
      <c r="E31" s="249"/>
      <c r="F31" s="432">
        <v>180</v>
      </c>
      <c r="G31" s="432">
        <v>180</v>
      </c>
      <c r="H31" s="550">
        <v>180</v>
      </c>
      <c r="I31" s="550">
        <v>180</v>
      </c>
      <c r="J31" s="550">
        <v>180</v>
      </c>
    </row>
    <row r="32" spans="1:11">
      <c r="A32" s="126" t="s">
        <v>188</v>
      </c>
      <c r="B32" s="127" t="s">
        <v>172</v>
      </c>
      <c r="C32" s="123" t="s">
        <v>158</v>
      </c>
      <c r="D32" s="234">
        <f>(D17+D20+D23)*D31%</f>
        <v>49513.142616537603</v>
      </c>
      <c r="E32" s="234"/>
      <c r="F32" s="433">
        <f>(F17+F20+F23+F26)*F31%</f>
        <v>77157.033408000003</v>
      </c>
      <c r="G32" s="433">
        <f>(G17+G20+G23)*G31%</f>
        <v>89027.346240000013</v>
      </c>
      <c r="H32" s="551">
        <f>(H20+H23+H17)*H31%</f>
        <v>98687.937600000005</v>
      </c>
      <c r="I32" s="551">
        <f t="shared" ref="I32:J32" si="8">(I20+I23+I17)*I31%</f>
        <v>98687.937600000005</v>
      </c>
      <c r="J32" s="551">
        <f t="shared" si="8"/>
        <v>98687.937600000005</v>
      </c>
      <c r="K32" s="431"/>
    </row>
    <row r="33" spans="1:10">
      <c r="A33" s="126" t="s">
        <v>189</v>
      </c>
      <c r="B33" s="127" t="s">
        <v>190</v>
      </c>
      <c r="C33" s="123" t="s">
        <v>158</v>
      </c>
      <c r="D33" s="251">
        <f>D17+D20+D23+D32</f>
        <v>77020.4440701696</v>
      </c>
      <c r="E33" s="251"/>
      <c r="F33" s="433">
        <f>F17+F20+F23+F26+F32</f>
        <v>120022.05196800001</v>
      </c>
      <c r="G33" s="433">
        <f>G17+G20+G23+G32</f>
        <v>138486.98304000002</v>
      </c>
      <c r="H33" s="551">
        <f>H17+H20+H23+H32</f>
        <v>153514.56959999999</v>
      </c>
      <c r="I33" s="551">
        <f t="shared" ref="I33:J33" si="9">I17+I20+I23+I32</f>
        <v>153514.56959999999</v>
      </c>
      <c r="J33" s="551">
        <f t="shared" si="9"/>
        <v>153514.56959999999</v>
      </c>
    </row>
    <row r="34" spans="1:10" ht="25.5">
      <c r="A34" s="135" t="s">
        <v>36</v>
      </c>
      <c r="B34" s="136" t="s">
        <v>191</v>
      </c>
      <c r="C34" s="137" t="s">
        <v>82</v>
      </c>
      <c r="D34" s="540">
        <f>D35+D37</f>
        <v>4671.4266442101753</v>
      </c>
      <c r="E34" s="540"/>
      <c r="F34" s="501">
        <f>F35+F37</f>
        <v>7341.3231180800012</v>
      </c>
      <c r="G34" s="501">
        <f t="shared" ref="G34:J34" si="10">G35+G37</f>
        <v>8449.2189824000016</v>
      </c>
      <c r="H34" s="501">
        <f t="shared" si="10"/>
        <v>9360.8741759999994</v>
      </c>
      <c r="I34" s="501">
        <f t="shared" si="10"/>
        <v>4680.4370879999997</v>
      </c>
      <c r="J34" s="501">
        <f t="shared" si="10"/>
        <v>4680.4370879999997</v>
      </c>
    </row>
    <row r="35" spans="1:10">
      <c r="A35" s="126" t="s">
        <v>79</v>
      </c>
      <c r="B35" s="127" t="s">
        <v>192</v>
      </c>
      <c r="C35" s="123" t="s">
        <v>82</v>
      </c>
      <c r="D35" s="535">
        <v>50.2</v>
      </c>
      <c r="E35" s="535"/>
      <c r="F35" s="432">
        <v>140</v>
      </c>
      <c r="G35" s="432">
        <v>140</v>
      </c>
      <c r="H35" s="550">
        <v>150</v>
      </c>
      <c r="I35" s="550">
        <v>75</v>
      </c>
      <c r="J35" s="550">
        <v>75</v>
      </c>
    </row>
    <row r="36" spans="1:10">
      <c r="A36" s="126" t="s">
        <v>81</v>
      </c>
      <c r="B36" s="127" t="s">
        <v>193</v>
      </c>
      <c r="C36" s="123" t="s">
        <v>82</v>
      </c>
      <c r="D36" s="442"/>
      <c r="E36" s="442"/>
      <c r="F36" s="235"/>
      <c r="G36" s="235"/>
      <c r="H36" s="541"/>
      <c r="I36" s="541"/>
      <c r="J36" s="541"/>
    </row>
    <row r="37" spans="1:10">
      <c r="A37" s="126" t="s">
        <v>194</v>
      </c>
      <c r="B37" s="127" t="s">
        <v>195</v>
      </c>
      <c r="C37" s="123" t="s">
        <v>82</v>
      </c>
      <c r="D37" s="251">
        <f>D8*D33*12/1000</f>
        <v>4621.2266442101754</v>
      </c>
      <c r="E37" s="251"/>
      <c r="F37" s="286">
        <f>F33*12*F8/1000</f>
        <v>7201.3231180800012</v>
      </c>
      <c r="G37" s="286">
        <f>G33*G8*12/1000</f>
        <v>8309.2189824000016</v>
      </c>
      <c r="H37" s="553">
        <f t="shared" ref="H37" si="11">H33*H8*12/1000</f>
        <v>9210.8741759999994</v>
      </c>
      <c r="I37" s="553">
        <f>I33*I8*6/1000</f>
        <v>4605.4370879999997</v>
      </c>
      <c r="J37" s="553">
        <f>J33*J8*6/1000</f>
        <v>4605.4370879999997</v>
      </c>
    </row>
    <row r="38" spans="1:10" ht="25.5">
      <c r="A38" s="130" t="s">
        <v>38</v>
      </c>
      <c r="B38" s="127" t="s">
        <v>196</v>
      </c>
      <c r="C38" s="131"/>
      <c r="D38" s="442"/>
      <c r="E38" s="442"/>
      <c r="F38" s="235"/>
      <c r="G38" s="235"/>
      <c r="H38" s="541"/>
      <c r="I38" s="541"/>
      <c r="J38" s="541"/>
    </row>
    <row r="39" spans="1:10" ht="25.5">
      <c r="A39" s="130" t="s">
        <v>68</v>
      </c>
      <c r="B39" s="127" t="s">
        <v>197</v>
      </c>
      <c r="C39" s="131" t="s">
        <v>155</v>
      </c>
      <c r="D39" s="442"/>
      <c r="E39" s="442"/>
      <c r="F39" s="235"/>
      <c r="G39" s="235"/>
      <c r="H39" s="541"/>
      <c r="I39" s="541"/>
      <c r="J39" s="541"/>
    </row>
    <row r="40" spans="1:10">
      <c r="A40" s="126" t="s">
        <v>69</v>
      </c>
      <c r="B40" s="127" t="s">
        <v>198</v>
      </c>
      <c r="C40" s="123" t="s">
        <v>158</v>
      </c>
      <c r="D40" s="442"/>
      <c r="E40" s="442"/>
      <c r="F40" s="235"/>
      <c r="G40" s="235"/>
      <c r="H40" s="541"/>
      <c r="I40" s="541"/>
      <c r="J40" s="541"/>
    </row>
    <row r="41" spans="1:10">
      <c r="A41" s="126" t="s">
        <v>70</v>
      </c>
      <c r="B41" s="127" t="s">
        <v>192</v>
      </c>
      <c r="C41" s="123" t="s">
        <v>82</v>
      </c>
      <c r="D41" s="442"/>
      <c r="E41" s="442"/>
      <c r="F41" s="235"/>
      <c r="G41" s="235"/>
      <c r="H41" s="541"/>
      <c r="I41" s="541"/>
      <c r="J41" s="541"/>
    </row>
    <row r="42" spans="1:10">
      <c r="A42" s="126" t="s">
        <v>199</v>
      </c>
      <c r="B42" s="127" t="s">
        <v>193</v>
      </c>
      <c r="C42" s="123" t="s">
        <v>82</v>
      </c>
      <c r="D42" s="442"/>
      <c r="E42" s="442"/>
      <c r="F42" s="235"/>
      <c r="G42" s="235"/>
      <c r="H42" s="541"/>
      <c r="I42" s="541"/>
      <c r="J42" s="541"/>
    </row>
    <row r="43" spans="1:10" ht="25.5">
      <c r="A43" s="130" t="s">
        <v>200</v>
      </c>
      <c r="B43" s="127" t="s">
        <v>201</v>
      </c>
      <c r="C43" s="131" t="s">
        <v>82</v>
      </c>
      <c r="D43" s="442"/>
      <c r="E43" s="442"/>
      <c r="F43" s="235"/>
      <c r="G43" s="235"/>
      <c r="H43" s="541"/>
      <c r="I43" s="541"/>
      <c r="J43" s="541"/>
    </row>
    <row r="44" spans="1:10">
      <c r="A44" s="126" t="s">
        <v>44</v>
      </c>
      <c r="B44" s="127" t="s">
        <v>202</v>
      </c>
      <c r="C44" s="123"/>
      <c r="D44" s="442"/>
      <c r="E44" s="442"/>
      <c r="F44" s="235"/>
      <c r="G44" s="235"/>
      <c r="H44" s="541"/>
      <c r="I44" s="541"/>
      <c r="J44" s="541"/>
    </row>
    <row r="45" spans="1:10" ht="25.5">
      <c r="A45" s="130" t="s">
        <v>53</v>
      </c>
      <c r="B45" s="127" t="s">
        <v>203</v>
      </c>
      <c r="C45" s="131" t="s">
        <v>155</v>
      </c>
      <c r="D45" s="539">
        <f t="shared" ref="D45" si="12">D8</f>
        <v>5</v>
      </c>
      <c r="E45" s="539"/>
      <c r="F45" s="434">
        <v>2</v>
      </c>
      <c r="G45" s="434">
        <f>G8</f>
        <v>5</v>
      </c>
      <c r="H45" s="554">
        <f t="shared" ref="H45:J45" si="13">H8</f>
        <v>5</v>
      </c>
      <c r="I45" s="554">
        <f t="shared" si="13"/>
        <v>5</v>
      </c>
      <c r="J45" s="554">
        <f t="shared" si="13"/>
        <v>5</v>
      </c>
    </row>
    <row r="46" spans="1:10">
      <c r="A46" s="126" t="s">
        <v>54</v>
      </c>
      <c r="B46" s="127" t="s">
        <v>204</v>
      </c>
      <c r="C46" s="123" t="s">
        <v>158</v>
      </c>
      <c r="D46" s="371"/>
      <c r="E46" s="371"/>
      <c r="F46" s="358">
        <v>675</v>
      </c>
      <c r="G46" s="358">
        <v>416.79</v>
      </c>
      <c r="H46" s="555">
        <v>158.58000000000001</v>
      </c>
      <c r="I46" s="555">
        <f>H46/2</f>
        <v>79.290000000000006</v>
      </c>
      <c r="J46" s="555">
        <f>H46-I46</f>
        <v>79.290000000000006</v>
      </c>
    </row>
    <row r="47" spans="1:10">
      <c r="A47" s="126" t="s">
        <v>55</v>
      </c>
      <c r="B47" s="127" t="s">
        <v>205</v>
      </c>
      <c r="C47" s="123" t="s">
        <v>82</v>
      </c>
      <c r="D47" s="371">
        <f>D46*D45*12/1000</f>
        <v>0</v>
      </c>
      <c r="E47" s="371"/>
      <c r="F47" s="371">
        <f>F46*F45*12/1000</f>
        <v>16.2</v>
      </c>
      <c r="G47" s="371">
        <f t="shared" ref="G47:J47" si="14">G46*G45*12/1000</f>
        <v>25.007400000000001</v>
      </c>
      <c r="H47" s="555">
        <f t="shared" si="14"/>
        <v>9.514800000000001</v>
      </c>
      <c r="I47" s="555">
        <f t="shared" si="14"/>
        <v>4.7574000000000005</v>
      </c>
      <c r="J47" s="555">
        <f t="shared" si="14"/>
        <v>4.7574000000000005</v>
      </c>
    </row>
    <row r="48" spans="1:10">
      <c r="A48" s="126" t="s">
        <v>45</v>
      </c>
      <c r="B48" s="127" t="s">
        <v>206</v>
      </c>
      <c r="C48" s="123" t="s">
        <v>82</v>
      </c>
      <c r="D48" s="234">
        <f>D47+D34</f>
        <v>4671.4266442101753</v>
      </c>
      <c r="E48" s="234"/>
      <c r="F48" s="234">
        <f>F47+F34</f>
        <v>7357.523118080001</v>
      </c>
      <c r="G48" s="234">
        <f t="shared" ref="G48:J48" si="15">G47+G34</f>
        <v>8474.226382400002</v>
      </c>
      <c r="H48" s="556">
        <f t="shared" si="15"/>
        <v>9370.3889760000002</v>
      </c>
      <c r="I48" s="556">
        <f t="shared" si="15"/>
        <v>4685.1944880000001</v>
      </c>
      <c r="J48" s="556">
        <f t="shared" si="15"/>
        <v>4685.1944880000001</v>
      </c>
    </row>
    <row r="49" spans="1:10">
      <c r="A49" s="126" t="s">
        <v>46</v>
      </c>
      <c r="B49" s="127" t="s">
        <v>207</v>
      </c>
      <c r="C49" s="123" t="s">
        <v>158</v>
      </c>
      <c r="D49" s="436">
        <f>D48/D45/12*1000</f>
        <v>77857.110736836243</v>
      </c>
      <c r="E49" s="436"/>
      <c r="F49" s="128">
        <f>F48/F8/12*1000</f>
        <v>122625.38530133334</v>
      </c>
      <c r="G49" s="128">
        <f>(G47+G34)/G8/12*1000</f>
        <v>141237.10637333337</v>
      </c>
      <c r="H49" s="128">
        <f t="shared" ref="H49:J49" si="16">(H47+H34)/H8/12*1000</f>
        <v>156173.1496</v>
      </c>
      <c r="I49" s="128">
        <f t="shared" si="16"/>
        <v>78086.574800000002</v>
      </c>
      <c r="J49" s="128">
        <f t="shared" si="16"/>
        <v>78086.574800000002</v>
      </c>
    </row>
    <row r="50" spans="1:10" ht="12" customHeight="1"/>
    <row r="51" spans="1:10" ht="66.599999999999994" customHeight="1">
      <c r="A51" s="142"/>
      <c r="B51" s="502"/>
      <c r="C51" s="106"/>
    </row>
    <row r="52" spans="1:10" ht="20.25" customHeight="1"/>
    <row r="53" spans="1:10" ht="15.75">
      <c r="B53" s="83"/>
    </row>
  </sheetData>
  <mergeCells count="1">
    <mergeCell ref="A3:B3"/>
  </mergeCells>
  <pageMargins left="0.39370078740157483" right="0" top="0.59055118110236227" bottom="0.39370078740157483" header="0.19685039370078741" footer="0.19685039370078741"/>
  <pageSetup paperSize="9" scale="56" orientation="portrait" r:id="rId1"/>
  <headerFooter alignWithMargins="0"/>
</worksheet>
</file>

<file path=xl/worksheets/sheet19.xml><?xml version="1.0" encoding="utf-8"?>
<worksheet xmlns="http://schemas.openxmlformats.org/spreadsheetml/2006/main" xmlns:r="http://schemas.openxmlformats.org/officeDocument/2006/relationships">
  <sheetPr codeName="Лист30"/>
  <dimension ref="A1:H53"/>
  <sheetViews>
    <sheetView topLeftCell="A2" zoomScale="80" zoomScaleNormal="80" zoomScaleSheetLayoutView="75" workbookViewId="0">
      <selection activeCell="J29" sqref="J29"/>
    </sheetView>
  </sheetViews>
  <sheetFormatPr defaultColWidth="9.140625" defaultRowHeight="12.75"/>
  <cols>
    <col min="1" max="1" width="5.7109375" style="115" customWidth="1"/>
    <col min="2" max="2" width="47.5703125" style="115" customWidth="1"/>
    <col min="3" max="3" width="12.42578125" style="115" customWidth="1"/>
    <col min="4" max="4" width="16.140625" style="115" customWidth="1"/>
    <col min="5" max="5" width="15.85546875" style="115" customWidth="1"/>
    <col min="6" max="8" width="16.140625" style="115" customWidth="1"/>
    <col min="9" max="16384" width="9.140625" style="115"/>
  </cols>
  <sheetData>
    <row r="1" spans="1:8">
      <c r="D1" s="116"/>
      <c r="F1" s="116"/>
      <c r="G1" s="116"/>
      <c r="H1" s="116"/>
    </row>
    <row r="3" spans="1:8" ht="51.75" customHeight="1">
      <c r="A3" s="1239" t="s">
        <v>481</v>
      </c>
      <c r="B3" s="1368"/>
      <c r="C3" s="117"/>
    </row>
    <row r="4" spans="1:8" ht="15.75">
      <c r="A4" s="117"/>
      <c r="B4" s="117"/>
      <c r="C4" s="117"/>
      <c r="D4" s="117"/>
      <c r="E4" s="117"/>
      <c r="F4" s="117"/>
      <c r="G4" s="117"/>
      <c r="H4" s="117"/>
    </row>
    <row r="5" spans="1:8" ht="84.75" customHeight="1">
      <c r="A5" s="119" t="s">
        <v>15</v>
      </c>
      <c r="B5" s="194" t="s">
        <v>16</v>
      </c>
      <c r="C5" s="119" t="s">
        <v>56</v>
      </c>
      <c r="D5" s="197" t="s">
        <v>476</v>
      </c>
      <c r="E5" s="176" t="s">
        <v>471</v>
      </c>
      <c r="F5" s="197" t="s">
        <v>476</v>
      </c>
      <c r="G5" s="197" t="s">
        <v>476</v>
      </c>
      <c r="H5" s="197" t="s">
        <v>476</v>
      </c>
    </row>
    <row r="6" spans="1:8" ht="19.5" customHeight="1">
      <c r="A6" s="119"/>
      <c r="B6" s="120"/>
      <c r="C6" s="119"/>
      <c r="D6" s="122"/>
      <c r="E6" s="121"/>
      <c r="F6" s="122"/>
      <c r="G6" s="122"/>
      <c r="H6" s="122"/>
    </row>
    <row r="7" spans="1:8">
      <c r="A7" s="123">
        <v>1</v>
      </c>
      <c r="B7" s="192"/>
      <c r="C7" s="123"/>
      <c r="D7" s="125"/>
      <c r="E7" s="125"/>
      <c r="F7" s="125"/>
      <c r="G7" s="125"/>
      <c r="H7" s="125"/>
    </row>
    <row r="8" spans="1:8">
      <c r="A8" s="126">
        <v>1</v>
      </c>
      <c r="B8" s="127" t="s">
        <v>153</v>
      </c>
      <c r="C8" s="123"/>
      <c r="D8" s="125"/>
      <c r="E8" s="125"/>
      <c r="F8" s="125"/>
      <c r="G8" s="125"/>
      <c r="H8" s="125"/>
    </row>
    <row r="9" spans="1:8">
      <c r="A9" s="126"/>
      <c r="B9" s="127" t="s">
        <v>154</v>
      </c>
      <c r="C9" s="123" t="s">
        <v>155</v>
      </c>
      <c r="D9" s="129">
        <v>3</v>
      </c>
      <c r="E9" s="129"/>
      <c r="F9" s="129">
        <v>3</v>
      </c>
      <c r="G9" s="129">
        <v>3</v>
      </c>
      <c r="H9" s="129">
        <v>3</v>
      </c>
    </row>
    <row r="10" spans="1:8">
      <c r="A10" s="126">
        <v>2</v>
      </c>
      <c r="B10" s="127" t="s">
        <v>156</v>
      </c>
      <c r="C10" s="123"/>
      <c r="D10" s="124"/>
      <c r="E10" s="124"/>
      <c r="F10" s="124"/>
      <c r="G10" s="124"/>
      <c r="H10" s="124"/>
    </row>
    <row r="11" spans="1:8">
      <c r="A11" s="126" t="s">
        <v>48</v>
      </c>
      <c r="B11" s="127" t="s">
        <v>157</v>
      </c>
      <c r="C11" s="123" t="s">
        <v>158</v>
      </c>
      <c r="D11" s="128">
        <v>4200</v>
      </c>
      <c r="E11" s="128"/>
      <c r="F11" s="128">
        <f>D13</f>
        <v>4590.5999999999995</v>
      </c>
      <c r="G11" s="128">
        <v>4200</v>
      </c>
      <c r="H11" s="128">
        <f>G13</f>
        <v>4590.5999999999995</v>
      </c>
    </row>
    <row r="12" spans="1:8">
      <c r="A12" s="126"/>
      <c r="B12" s="23" t="s">
        <v>159</v>
      </c>
      <c r="C12" s="123"/>
      <c r="D12" s="140">
        <v>1.093</v>
      </c>
      <c r="E12" s="128"/>
      <c r="F12" s="140">
        <v>1.054</v>
      </c>
      <c r="G12" s="140">
        <v>1.093</v>
      </c>
      <c r="H12" s="140">
        <v>1.1080000000000001</v>
      </c>
    </row>
    <row r="13" spans="1:8" ht="25.5">
      <c r="A13" s="126"/>
      <c r="B13" s="23" t="s">
        <v>160</v>
      </c>
      <c r="C13" s="123"/>
      <c r="D13" s="128">
        <f>D11*D12</f>
        <v>4590.5999999999995</v>
      </c>
      <c r="E13" s="128"/>
      <c r="F13" s="128">
        <f t="shared" ref="F13:H13" si="0">F11*F12</f>
        <v>4838.4924000000001</v>
      </c>
      <c r="G13" s="128">
        <f t="shared" si="0"/>
        <v>4590.5999999999995</v>
      </c>
      <c r="H13" s="128">
        <f t="shared" si="0"/>
        <v>5086.3847999999998</v>
      </c>
    </row>
    <row r="14" spans="1:8">
      <c r="A14" s="126" t="s">
        <v>49</v>
      </c>
      <c r="B14" s="127" t="s">
        <v>473</v>
      </c>
      <c r="C14" s="123"/>
      <c r="D14" s="129">
        <v>1.4</v>
      </c>
      <c r="E14" s="140"/>
      <c r="F14" s="129">
        <v>1.4</v>
      </c>
      <c r="G14" s="129">
        <v>1.4</v>
      </c>
      <c r="H14" s="129">
        <v>1.4</v>
      </c>
    </row>
    <row r="15" spans="1:8" ht="25.5">
      <c r="A15" s="126" t="s">
        <v>50</v>
      </c>
      <c r="B15" s="127" t="s">
        <v>160</v>
      </c>
      <c r="C15" s="123" t="s">
        <v>158</v>
      </c>
      <c r="D15" s="128">
        <f>D13*D14</f>
        <v>6426.8399999999992</v>
      </c>
      <c r="E15" s="128"/>
      <c r="F15" s="128">
        <f t="shared" ref="F15:H15" si="1">F13*F14</f>
        <v>6773.8893600000001</v>
      </c>
      <c r="G15" s="128">
        <f t="shared" si="1"/>
        <v>6426.8399999999992</v>
      </c>
      <c r="H15" s="128">
        <f t="shared" si="1"/>
        <v>7120.9387199999992</v>
      </c>
    </row>
    <row r="16" spans="1:8">
      <c r="A16" s="126" t="s">
        <v>161</v>
      </c>
      <c r="B16" s="127" t="s">
        <v>401</v>
      </c>
      <c r="C16" s="123"/>
      <c r="D16" s="129" t="e">
        <f>'16 пр '!#REF!</f>
        <v>#REF!</v>
      </c>
      <c r="E16" s="124"/>
      <c r="F16" s="129" t="e">
        <f>'16 пр '!#REF!</f>
        <v>#REF!</v>
      </c>
      <c r="G16" s="129" t="e">
        <f>'16 пр '!#REF!</f>
        <v>#REF!</v>
      </c>
      <c r="H16" s="129" t="e">
        <f>'16 пр '!#REF!</f>
        <v>#REF!</v>
      </c>
    </row>
    <row r="17" spans="1:8" ht="25.5">
      <c r="A17" s="130" t="s">
        <v>163</v>
      </c>
      <c r="B17" s="127" t="s">
        <v>164</v>
      </c>
      <c r="C17" s="131" t="s">
        <v>158</v>
      </c>
      <c r="D17" s="129" t="e">
        <f>'16 пр '!#REF!</f>
        <v>#REF!</v>
      </c>
      <c r="E17" s="132"/>
      <c r="F17" s="129" t="e">
        <f>'16 пр '!#REF!</f>
        <v>#REF!</v>
      </c>
      <c r="G17" s="129" t="e">
        <f>'16 пр '!#REF!</f>
        <v>#REF!</v>
      </c>
      <c r="H17" s="129" t="e">
        <f>'16 пр '!#REF!</f>
        <v>#REF!</v>
      </c>
    </row>
    <row r="18" spans="1:8">
      <c r="A18" s="126" t="s">
        <v>165</v>
      </c>
      <c r="B18" s="127" t="s">
        <v>166</v>
      </c>
      <c r="C18" s="123" t="s">
        <v>158</v>
      </c>
      <c r="D18" s="128" t="e">
        <f>D15*D17</f>
        <v>#REF!</v>
      </c>
      <c r="E18" s="128"/>
      <c r="F18" s="128" t="e">
        <f t="shared" ref="F18:H18" si="2">F15*F17</f>
        <v>#REF!</v>
      </c>
      <c r="G18" s="128" t="e">
        <f t="shared" si="2"/>
        <v>#REF!</v>
      </c>
      <c r="H18" s="128" t="e">
        <f t="shared" si="2"/>
        <v>#REF!</v>
      </c>
    </row>
    <row r="19" spans="1:8" ht="25.5">
      <c r="A19" s="130" t="s">
        <v>167</v>
      </c>
      <c r="B19" s="127" t="s">
        <v>168</v>
      </c>
      <c r="C19" s="131"/>
      <c r="D19" s="132"/>
      <c r="E19" s="132"/>
      <c r="F19" s="132"/>
      <c r="G19" s="132"/>
      <c r="H19" s="132"/>
    </row>
    <row r="20" spans="1:8">
      <c r="A20" s="126" t="s">
        <v>169</v>
      </c>
      <c r="B20" s="127" t="s">
        <v>170</v>
      </c>
      <c r="C20" s="123" t="s">
        <v>64</v>
      </c>
      <c r="D20" s="129">
        <v>8</v>
      </c>
      <c r="E20" s="124"/>
      <c r="F20" s="129">
        <v>8</v>
      </c>
      <c r="G20" s="129">
        <v>8</v>
      </c>
      <c r="H20" s="129">
        <v>8</v>
      </c>
    </row>
    <row r="21" spans="1:8">
      <c r="A21" s="126" t="s">
        <v>171</v>
      </c>
      <c r="B21" s="127" t="s">
        <v>172</v>
      </c>
      <c r="C21" s="123" t="s">
        <v>158</v>
      </c>
      <c r="D21" s="128" t="e">
        <f>D18*D20%</f>
        <v>#REF!</v>
      </c>
      <c r="E21" s="124"/>
      <c r="F21" s="128" t="e">
        <f t="shared" ref="F21:H21" si="3">F18*F20%</f>
        <v>#REF!</v>
      </c>
      <c r="G21" s="128" t="e">
        <f t="shared" si="3"/>
        <v>#REF!</v>
      </c>
      <c r="H21" s="128" t="e">
        <f t="shared" si="3"/>
        <v>#REF!</v>
      </c>
    </row>
    <row r="22" spans="1:8">
      <c r="A22" s="126" t="s">
        <v>173</v>
      </c>
      <c r="B22" s="127" t="s">
        <v>174</v>
      </c>
      <c r="C22" s="123"/>
      <c r="D22" s="124"/>
      <c r="E22" s="124"/>
      <c r="F22" s="124"/>
      <c r="G22" s="124"/>
      <c r="H22" s="124"/>
    </row>
    <row r="23" spans="1:8">
      <c r="A23" s="126" t="s">
        <v>175</v>
      </c>
      <c r="B23" s="127" t="s">
        <v>170</v>
      </c>
      <c r="C23" s="123" t="s">
        <v>64</v>
      </c>
      <c r="D23" s="129">
        <v>50</v>
      </c>
      <c r="E23" s="124"/>
      <c r="F23" s="129">
        <v>50</v>
      </c>
      <c r="G23" s="129">
        <v>50</v>
      </c>
      <c r="H23" s="129">
        <v>50</v>
      </c>
    </row>
    <row r="24" spans="1:8">
      <c r="A24" s="126" t="s">
        <v>176</v>
      </c>
      <c r="B24" s="127" t="s">
        <v>172</v>
      </c>
      <c r="C24" s="123" t="s">
        <v>158</v>
      </c>
      <c r="D24" s="128" t="e">
        <f>(D18+D21)*D23%</f>
        <v>#REF!</v>
      </c>
      <c r="E24" s="124"/>
      <c r="F24" s="128" t="e">
        <f t="shared" ref="F24:H24" si="4">(F18+F21)*F23%</f>
        <v>#REF!</v>
      </c>
      <c r="G24" s="128" t="e">
        <f t="shared" si="4"/>
        <v>#REF!</v>
      </c>
      <c r="H24" s="128" t="e">
        <f t="shared" si="4"/>
        <v>#REF!</v>
      </c>
    </row>
    <row r="25" spans="1:8">
      <c r="A25" s="126" t="s">
        <v>177</v>
      </c>
      <c r="B25" s="127" t="s">
        <v>178</v>
      </c>
      <c r="C25" s="123"/>
      <c r="D25" s="124"/>
      <c r="E25" s="124"/>
      <c r="F25" s="124"/>
      <c r="G25" s="124"/>
      <c r="H25" s="124"/>
    </row>
    <row r="26" spans="1:8">
      <c r="A26" s="126" t="s">
        <v>179</v>
      </c>
      <c r="B26" s="127" t="s">
        <v>170</v>
      </c>
      <c r="C26" s="123" t="s">
        <v>64</v>
      </c>
      <c r="D26" s="124"/>
      <c r="E26" s="124"/>
      <c r="F26" s="124"/>
      <c r="G26" s="124"/>
      <c r="H26" s="124"/>
    </row>
    <row r="27" spans="1:8">
      <c r="A27" s="126" t="s">
        <v>180</v>
      </c>
      <c r="B27" s="127" t="s">
        <v>172</v>
      </c>
      <c r="C27" s="123" t="s">
        <v>158</v>
      </c>
      <c r="D27" s="124"/>
      <c r="E27" s="124"/>
      <c r="F27" s="124"/>
      <c r="G27" s="124"/>
      <c r="H27" s="124"/>
    </row>
    <row r="28" spans="1:8">
      <c r="A28" s="126" t="s">
        <v>181</v>
      </c>
      <c r="B28" s="127" t="s">
        <v>182</v>
      </c>
      <c r="C28" s="123"/>
      <c r="D28" s="124"/>
      <c r="E28" s="124"/>
      <c r="F28" s="124"/>
      <c r="G28" s="124"/>
      <c r="H28" s="124"/>
    </row>
    <row r="29" spans="1:8">
      <c r="A29" s="126" t="s">
        <v>183</v>
      </c>
      <c r="B29" s="127" t="s">
        <v>170</v>
      </c>
      <c r="C29" s="123" t="s">
        <v>64</v>
      </c>
      <c r="D29" s="124"/>
      <c r="E29" s="124"/>
      <c r="F29" s="124"/>
      <c r="G29" s="124"/>
      <c r="H29" s="124"/>
    </row>
    <row r="30" spans="1:8">
      <c r="A30" s="126" t="s">
        <v>184</v>
      </c>
      <c r="B30" s="127" t="s">
        <v>172</v>
      </c>
      <c r="C30" s="123" t="s">
        <v>158</v>
      </c>
      <c r="D30" s="124"/>
      <c r="E30" s="124"/>
      <c r="F30" s="124"/>
      <c r="G30" s="124"/>
      <c r="H30" s="124"/>
    </row>
    <row r="31" spans="1:8" ht="12.75" customHeight="1">
      <c r="A31" s="126" t="s">
        <v>185</v>
      </c>
      <c r="B31" s="127" t="s">
        <v>186</v>
      </c>
      <c r="C31" s="131"/>
      <c r="D31" s="132"/>
      <c r="E31" s="132"/>
      <c r="F31" s="132"/>
      <c r="G31" s="132"/>
      <c r="H31" s="132"/>
    </row>
    <row r="32" spans="1:8">
      <c r="A32" s="126" t="s">
        <v>187</v>
      </c>
      <c r="B32" s="127" t="s">
        <v>170</v>
      </c>
      <c r="C32" s="123" t="s">
        <v>64</v>
      </c>
      <c r="D32" s="129">
        <v>180</v>
      </c>
      <c r="E32" s="124"/>
      <c r="F32" s="129">
        <v>180</v>
      </c>
      <c r="G32" s="129">
        <v>180</v>
      </c>
      <c r="H32" s="129">
        <v>180</v>
      </c>
    </row>
    <row r="33" spans="1:8">
      <c r="A33" s="126" t="s">
        <v>188</v>
      </c>
      <c r="B33" s="127" t="s">
        <v>172</v>
      </c>
      <c r="C33" s="123" t="s">
        <v>158</v>
      </c>
      <c r="D33" s="128" t="e">
        <f>(D18+D21+D24+D30)*D32%</f>
        <v>#REF!</v>
      </c>
      <c r="E33" s="124"/>
      <c r="F33" s="128" t="e">
        <f t="shared" ref="F33:H33" si="5">(F18+F21+F24+F30)*F32%</f>
        <v>#REF!</v>
      </c>
      <c r="G33" s="128" t="e">
        <f t="shared" si="5"/>
        <v>#REF!</v>
      </c>
      <c r="H33" s="128" t="e">
        <f t="shared" si="5"/>
        <v>#REF!</v>
      </c>
    </row>
    <row r="34" spans="1:8">
      <c r="A34" s="126" t="s">
        <v>189</v>
      </c>
      <c r="B34" s="127" t="s">
        <v>190</v>
      </c>
      <c r="C34" s="123" t="s">
        <v>158</v>
      </c>
      <c r="D34" s="128" t="e">
        <f>D18+D21+D24+D33</f>
        <v>#REF!</v>
      </c>
      <c r="E34" s="128"/>
      <c r="F34" s="128" t="e">
        <f t="shared" ref="F34:H34" si="6">F18+F21+F24+F33</f>
        <v>#REF!</v>
      </c>
      <c r="G34" s="128" t="e">
        <f t="shared" si="6"/>
        <v>#REF!</v>
      </c>
      <c r="H34" s="128" t="e">
        <f t="shared" si="6"/>
        <v>#REF!</v>
      </c>
    </row>
    <row r="35" spans="1:8" ht="25.5">
      <c r="A35" s="135" t="s">
        <v>36</v>
      </c>
      <c r="B35" s="136" t="s">
        <v>191</v>
      </c>
      <c r="C35" s="137" t="s">
        <v>82</v>
      </c>
      <c r="D35" s="141" t="e">
        <f t="shared" ref="D35:G35" si="7">D38+D36</f>
        <v>#REF!</v>
      </c>
      <c r="E35" s="141"/>
      <c r="F35" s="141" t="e">
        <f t="shared" si="7"/>
        <v>#REF!</v>
      </c>
      <c r="G35" s="141" t="e">
        <f t="shared" si="7"/>
        <v>#REF!</v>
      </c>
      <c r="H35" s="141" t="e">
        <f t="shared" ref="H35" si="8">H38+H36</f>
        <v>#REF!</v>
      </c>
    </row>
    <row r="36" spans="1:8">
      <c r="A36" s="126" t="s">
        <v>79</v>
      </c>
      <c r="B36" s="127" t="s">
        <v>192</v>
      </c>
      <c r="C36" s="123" t="s">
        <v>82</v>
      </c>
      <c r="D36" s="128"/>
      <c r="E36" s="124"/>
      <c r="F36" s="128"/>
      <c r="G36" s="128"/>
      <c r="H36" s="128"/>
    </row>
    <row r="37" spans="1:8">
      <c r="A37" s="126" t="s">
        <v>81</v>
      </c>
      <c r="B37" s="127" t="s">
        <v>193</v>
      </c>
      <c r="C37" s="123" t="s">
        <v>82</v>
      </c>
      <c r="D37" s="128"/>
      <c r="E37" s="140"/>
      <c r="F37" s="128"/>
      <c r="G37" s="128"/>
      <c r="H37" s="128"/>
    </row>
    <row r="38" spans="1:8">
      <c r="A38" s="126" t="s">
        <v>194</v>
      </c>
      <c r="B38" s="127" t="s">
        <v>195</v>
      </c>
      <c r="C38" s="123" t="s">
        <v>82</v>
      </c>
      <c r="D38" s="128" t="e">
        <f t="shared" ref="D38:F38" si="9">D34*12*D9/1000</f>
        <v>#REF!</v>
      </c>
      <c r="E38" s="124"/>
      <c r="F38" s="128" t="e">
        <f t="shared" si="9"/>
        <v>#REF!</v>
      </c>
      <c r="G38" s="128" t="e">
        <f>G34*6*G9/1000</f>
        <v>#REF!</v>
      </c>
      <c r="H38" s="128" t="e">
        <f>H34*6*H9/1000</f>
        <v>#REF!</v>
      </c>
    </row>
    <row r="39" spans="1:8" ht="25.5">
      <c r="A39" s="130" t="s">
        <v>38</v>
      </c>
      <c r="B39" s="127" t="s">
        <v>196</v>
      </c>
      <c r="C39" s="131"/>
      <c r="D39" s="134"/>
      <c r="E39" s="132"/>
      <c r="F39" s="134"/>
      <c r="G39" s="134"/>
      <c r="H39" s="134"/>
    </row>
    <row r="40" spans="1:8" ht="25.5">
      <c r="A40" s="130" t="s">
        <v>68</v>
      </c>
      <c r="B40" s="127" t="s">
        <v>197</v>
      </c>
      <c r="C40" s="131" t="s">
        <v>155</v>
      </c>
      <c r="D40" s="134"/>
      <c r="E40" s="132"/>
      <c r="F40" s="134"/>
      <c r="G40" s="134"/>
      <c r="H40" s="134"/>
    </row>
    <row r="41" spans="1:8">
      <c r="A41" s="126" t="s">
        <v>69</v>
      </c>
      <c r="B41" s="127" t="s">
        <v>198</v>
      </c>
      <c r="C41" s="123" t="s">
        <v>158</v>
      </c>
      <c r="D41" s="128"/>
      <c r="E41" s="124"/>
      <c r="F41" s="128"/>
      <c r="G41" s="128"/>
      <c r="H41" s="128"/>
    </row>
    <row r="42" spans="1:8">
      <c r="A42" s="126" t="s">
        <v>70</v>
      </c>
      <c r="B42" s="127" t="s">
        <v>192</v>
      </c>
      <c r="C42" s="123" t="s">
        <v>82</v>
      </c>
      <c r="D42" s="128"/>
      <c r="E42" s="124"/>
      <c r="F42" s="128"/>
      <c r="G42" s="128"/>
      <c r="H42" s="128"/>
    </row>
    <row r="43" spans="1:8">
      <c r="A43" s="126" t="s">
        <v>199</v>
      </c>
      <c r="B43" s="127" t="s">
        <v>193</v>
      </c>
      <c r="C43" s="123" t="s">
        <v>82</v>
      </c>
      <c r="D43" s="128"/>
      <c r="E43" s="124"/>
      <c r="F43" s="128"/>
      <c r="G43" s="128"/>
      <c r="H43" s="128"/>
    </row>
    <row r="44" spans="1:8" ht="25.5">
      <c r="A44" s="130" t="s">
        <v>200</v>
      </c>
      <c r="B44" s="127" t="s">
        <v>201</v>
      </c>
      <c r="C44" s="131" t="s">
        <v>82</v>
      </c>
      <c r="D44" s="134"/>
      <c r="E44" s="132"/>
      <c r="F44" s="134"/>
      <c r="G44" s="134"/>
      <c r="H44" s="134"/>
    </row>
    <row r="45" spans="1:8">
      <c r="A45" s="126" t="s">
        <v>44</v>
      </c>
      <c r="B45" s="127" t="s">
        <v>202</v>
      </c>
      <c r="C45" s="123"/>
      <c r="D45" s="128"/>
      <c r="E45" s="124"/>
      <c r="F45" s="128"/>
      <c r="G45" s="128"/>
      <c r="H45" s="128"/>
    </row>
    <row r="46" spans="1:8" ht="25.5">
      <c r="A46" s="130" t="s">
        <v>53</v>
      </c>
      <c r="B46" s="127" t="s">
        <v>203</v>
      </c>
      <c r="C46" s="131" t="s">
        <v>155</v>
      </c>
      <c r="D46" s="134">
        <f t="shared" ref="D46:G46" si="10">D9</f>
        <v>3</v>
      </c>
      <c r="E46" s="133"/>
      <c r="F46" s="134">
        <f t="shared" si="10"/>
        <v>3</v>
      </c>
      <c r="G46" s="134">
        <f t="shared" si="10"/>
        <v>3</v>
      </c>
      <c r="H46" s="134">
        <f t="shared" ref="H46" si="11">H9</f>
        <v>3</v>
      </c>
    </row>
    <row r="47" spans="1:8">
      <c r="A47" s="126" t="s">
        <v>54</v>
      </c>
      <c r="B47" s="127" t="s">
        <v>204</v>
      </c>
      <c r="C47" s="123" t="s">
        <v>158</v>
      </c>
      <c r="D47" s="128" t="e">
        <f>'16общ'!#REF!</f>
        <v>#REF!</v>
      </c>
      <c r="E47" s="124"/>
      <c r="F47" s="128" t="e">
        <f>'16общ'!#REF!</f>
        <v>#REF!</v>
      </c>
      <c r="G47" s="128" t="e">
        <f>'16общ'!#REF!</f>
        <v>#REF!</v>
      </c>
      <c r="H47" s="128" t="e">
        <f>'16общ'!#REF!</f>
        <v>#REF!</v>
      </c>
    </row>
    <row r="48" spans="1:8">
      <c r="A48" s="126" t="s">
        <v>55</v>
      </c>
      <c r="B48" s="127" t="s">
        <v>205</v>
      </c>
      <c r="C48" s="123" t="s">
        <v>82</v>
      </c>
      <c r="D48" s="128" t="e">
        <f>D46*D47*12/1000</f>
        <v>#REF!</v>
      </c>
      <c r="E48" s="124"/>
      <c r="F48" s="128" t="e">
        <f t="shared" ref="F48:H48" si="12">F46*F47*12/1000</f>
        <v>#REF!</v>
      </c>
      <c r="G48" s="128" t="e">
        <f t="shared" si="12"/>
        <v>#REF!</v>
      </c>
      <c r="H48" s="128" t="e">
        <f t="shared" si="12"/>
        <v>#REF!</v>
      </c>
    </row>
    <row r="49" spans="1:8">
      <c r="A49" s="126" t="s">
        <v>45</v>
      </c>
      <c r="B49" s="127" t="s">
        <v>206</v>
      </c>
      <c r="C49" s="123" t="s">
        <v>82</v>
      </c>
      <c r="D49" s="128" t="e">
        <f>D35+D48</f>
        <v>#REF!</v>
      </c>
      <c r="E49" s="124"/>
      <c r="F49" s="128" t="e">
        <f t="shared" ref="F49:H49" si="13">F35+F48</f>
        <v>#REF!</v>
      </c>
      <c r="G49" s="128" t="e">
        <f t="shared" si="13"/>
        <v>#REF!</v>
      </c>
      <c r="H49" s="128" t="e">
        <f t="shared" si="13"/>
        <v>#REF!</v>
      </c>
    </row>
    <row r="50" spans="1:8">
      <c r="A50" s="126" t="s">
        <v>46</v>
      </c>
      <c r="B50" s="127" t="s">
        <v>207</v>
      </c>
      <c r="C50" s="123" t="s">
        <v>158</v>
      </c>
      <c r="D50" s="128" t="e">
        <f>D49/D9/12*1000</f>
        <v>#REF!</v>
      </c>
      <c r="E50" s="124"/>
      <c r="F50" s="128" t="e">
        <f t="shared" ref="F50:H50" si="14">F49/F9/12*1000</f>
        <v>#REF!</v>
      </c>
      <c r="G50" s="128" t="e">
        <f t="shared" si="14"/>
        <v>#REF!</v>
      </c>
      <c r="H50" s="128" t="e">
        <f t="shared" si="14"/>
        <v>#REF!</v>
      </c>
    </row>
    <row r="51" spans="1:8" ht="18.75" customHeight="1"/>
    <row r="52" spans="1:8" ht="21.75" customHeight="1">
      <c r="A52" s="142"/>
      <c r="B52" s="143"/>
      <c r="C52" s="143"/>
    </row>
    <row r="53" spans="1:8" ht="20.25" customHeight="1"/>
  </sheetData>
  <mergeCells count="1">
    <mergeCell ref="A3:B3"/>
  </mergeCells>
  <printOptions horizontalCentered="1"/>
  <pageMargins left="0.59055118110236227" right="0.31496062992125984" top="0.59055118110236227" bottom="0.39370078740157483" header="0.19685039370078741" footer="0.19685039370078741"/>
  <pageSetup paperSize="9" scale="60"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xml><?xml version="1.0" encoding="utf-8"?>
<worksheet xmlns="http://schemas.openxmlformats.org/spreadsheetml/2006/main" xmlns:r="http://schemas.openxmlformats.org/officeDocument/2006/relationships">
  <sheetPr codeName="Лист47">
    <tabColor rgb="FF92D050"/>
  </sheetPr>
  <dimension ref="A1:O26"/>
  <sheetViews>
    <sheetView view="pageBreakPreview" zoomScale="68" zoomScaleNormal="100" zoomScaleSheetLayoutView="68" workbookViewId="0">
      <pane xSplit="4" ySplit="7" topLeftCell="E8" activePane="bottomRight" state="frozen"/>
      <selection pane="topRight" activeCell="E1" sqref="E1"/>
      <selection pane="bottomLeft" activeCell="A8" sqref="A8"/>
      <selection pane="bottomRight" activeCell="M8" sqref="M8"/>
    </sheetView>
  </sheetViews>
  <sheetFormatPr defaultRowHeight="12.75" outlineLevelCol="1"/>
  <cols>
    <col min="1" max="1" width="8.28515625" customWidth="1"/>
    <col min="4" max="4" width="13.85546875" customWidth="1"/>
    <col min="5" max="9" width="14.42578125" customWidth="1"/>
    <col min="10" max="12" width="14.42578125" customWidth="1" outlineLevel="1"/>
    <col min="13" max="15" width="14.42578125" customWidth="1"/>
  </cols>
  <sheetData>
    <row r="1" spans="1:15" ht="15.75" customHeight="1"/>
    <row r="3" spans="1:15" ht="34.15" customHeight="1">
      <c r="A3" s="97" t="s">
        <v>545</v>
      </c>
      <c r="B3" s="97"/>
      <c r="C3" s="97"/>
      <c r="D3" s="97"/>
      <c r="E3" s="97"/>
      <c r="F3" s="97"/>
    </row>
    <row r="4" spans="1:15" ht="21" customHeight="1">
      <c r="A4" s="1242"/>
      <c r="B4" s="1242"/>
      <c r="C4" s="1242"/>
      <c r="D4" s="1242"/>
      <c r="E4" s="598"/>
      <c r="F4" s="598"/>
    </row>
    <row r="5" spans="1:15" ht="19.5" customHeight="1">
      <c r="A5" s="179" t="str">
        <f>'Баланс мощности'!A7</f>
        <v>АО "Оссора"</v>
      </c>
      <c r="B5" s="178"/>
      <c r="C5" s="178"/>
      <c r="D5" s="178"/>
      <c r="E5" s="621"/>
      <c r="F5" s="621"/>
    </row>
    <row r="6" spans="1:15" ht="93.6" customHeight="1">
      <c r="A6" s="233" t="s">
        <v>15</v>
      </c>
      <c r="B6" s="1240" t="s">
        <v>16</v>
      </c>
      <c r="C6" s="1241"/>
      <c r="D6" s="1241"/>
      <c r="E6" s="1030" t="s">
        <v>882</v>
      </c>
      <c r="F6" s="1037" t="s">
        <v>878</v>
      </c>
      <c r="G6" s="1035" t="s">
        <v>575</v>
      </c>
      <c r="H6" s="1033" t="s">
        <v>577</v>
      </c>
      <c r="I6" s="468" t="s">
        <v>576</v>
      </c>
      <c r="J6" s="469" t="s">
        <v>578</v>
      </c>
      <c r="K6" s="469" t="s">
        <v>579</v>
      </c>
      <c r="L6" s="469" t="s">
        <v>580</v>
      </c>
      <c r="M6" s="620" t="s">
        <v>662</v>
      </c>
      <c r="N6" s="620" t="s">
        <v>663</v>
      </c>
      <c r="O6" s="624" t="s">
        <v>614</v>
      </c>
    </row>
    <row r="7" spans="1:15" ht="15.75">
      <c r="A7" s="9">
        <v>1</v>
      </c>
      <c r="B7" s="1243">
        <v>2</v>
      </c>
      <c r="C7" s="1243"/>
      <c r="D7" s="1243"/>
      <c r="E7" s="1031"/>
      <c r="F7" s="1032"/>
      <c r="G7" s="636"/>
      <c r="H7" s="639"/>
      <c r="I7" s="504"/>
      <c r="J7" s="504"/>
      <c r="K7" s="504"/>
      <c r="L7" s="504"/>
      <c r="M7" s="617"/>
      <c r="N7" s="617"/>
      <c r="O7" s="617"/>
    </row>
    <row r="8" spans="1:15" ht="31.5" customHeight="1">
      <c r="A8" s="14">
        <v>1</v>
      </c>
      <c r="B8" s="1236" t="s">
        <v>454</v>
      </c>
      <c r="C8" s="1236"/>
      <c r="D8" s="1236"/>
      <c r="E8" s="1038">
        <v>0.58399999999999996</v>
      </c>
      <c r="F8" s="1039">
        <v>0.59823174269598256</v>
      </c>
      <c r="G8" s="1040">
        <v>0.442</v>
      </c>
      <c r="H8" s="1041">
        <v>0.58299999999999996</v>
      </c>
      <c r="I8" s="1042">
        <v>0.58299999999999996</v>
      </c>
      <c r="J8" s="1042">
        <v>0.60499999999999998</v>
      </c>
      <c r="K8" s="1042">
        <v>0.52510000000000001</v>
      </c>
      <c r="L8" s="1042">
        <v>0.68600000000000005</v>
      </c>
      <c r="M8" s="1043" t="e">
        <f>'1.2.2.'!N6/'Баланс мощности'!S8</f>
        <v>#REF!</v>
      </c>
      <c r="N8" s="1043" t="e">
        <f>'1.2.2.'!O6/'Баланс мощности'!T8</f>
        <v>#REF!</v>
      </c>
      <c r="O8" s="1043" t="e">
        <f>'1.2.2.'!P6/'Баланс мощности'!U8</f>
        <v>#REF!</v>
      </c>
    </row>
    <row r="9" spans="1:15" ht="15.75">
      <c r="A9" s="14" t="s">
        <v>29</v>
      </c>
      <c r="B9" s="1236" t="s">
        <v>455</v>
      </c>
      <c r="C9" s="1236"/>
      <c r="D9" s="1236"/>
      <c r="E9" s="1038">
        <f>E8</f>
        <v>0.58399999999999996</v>
      </c>
      <c r="F9" s="1039">
        <v>0.59823174269598256</v>
      </c>
      <c r="G9" s="1040">
        <f>G8</f>
        <v>0.442</v>
      </c>
      <c r="H9" s="1041">
        <f>H8</f>
        <v>0.58299999999999996</v>
      </c>
      <c r="I9" s="1042">
        <f>I8</f>
        <v>0.58299999999999996</v>
      </c>
      <c r="J9" s="1042">
        <f>J8</f>
        <v>0.60499999999999998</v>
      </c>
      <c r="K9" s="1042">
        <f t="shared" ref="K9:O9" si="0">K8</f>
        <v>0.52510000000000001</v>
      </c>
      <c r="L9" s="1042">
        <f t="shared" si="0"/>
        <v>0.68600000000000005</v>
      </c>
      <c r="M9" s="1043" t="e">
        <f t="shared" si="0"/>
        <v>#REF!</v>
      </c>
      <c r="N9" s="1043" t="e">
        <f t="shared" si="0"/>
        <v>#REF!</v>
      </c>
      <c r="O9" s="1043" t="e">
        <f t="shared" si="0"/>
        <v>#REF!</v>
      </c>
    </row>
    <row r="10" spans="1:15" ht="15.75">
      <c r="A10" s="14" t="s">
        <v>30</v>
      </c>
      <c r="B10" s="1236" t="s">
        <v>456</v>
      </c>
      <c r="C10" s="1236"/>
      <c r="D10" s="1236"/>
      <c r="E10" s="1038"/>
      <c r="F10" s="1039"/>
      <c r="G10" s="1040"/>
      <c r="H10" s="1041"/>
      <c r="I10" s="1042"/>
      <c r="J10" s="1042"/>
      <c r="K10" s="1042"/>
      <c r="L10" s="1042"/>
      <c r="M10" s="1043"/>
      <c r="N10" s="1043"/>
      <c r="O10" s="1043"/>
    </row>
    <row r="11" spans="1:15" ht="15.75">
      <c r="A11" s="14" t="s">
        <v>31</v>
      </c>
      <c r="B11" s="1236" t="s">
        <v>32</v>
      </c>
      <c r="C11" s="1236"/>
      <c r="D11" s="1236"/>
      <c r="E11" s="1038"/>
      <c r="F11" s="1039"/>
      <c r="G11" s="1040"/>
      <c r="H11" s="1041"/>
      <c r="I11" s="1042"/>
      <c r="J11" s="1042"/>
      <c r="K11" s="1042"/>
      <c r="L11" s="1042"/>
      <c r="M11" s="1043"/>
      <c r="N11" s="1043"/>
      <c r="O11" s="1043"/>
    </row>
    <row r="12" spans="1:15" ht="15.75">
      <c r="A12" s="14" t="s">
        <v>457</v>
      </c>
      <c r="B12" s="1236" t="s">
        <v>458</v>
      </c>
      <c r="C12" s="1236"/>
      <c r="D12" s="1236"/>
      <c r="E12" s="1038"/>
      <c r="F12" s="1039"/>
      <c r="G12" s="1040"/>
      <c r="H12" s="1041"/>
      <c r="I12" s="1042"/>
      <c r="J12" s="1042"/>
      <c r="K12" s="1042"/>
      <c r="L12" s="1042"/>
      <c r="M12" s="1043"/>
      <c r="N12" s="1043"/>
      <c r="O12" s="1043"/>
    </row>
    <row r="13" spans="1:15" ht="15.75">
      <c r="A13" s="14" t="s">
        <v>459</v>
      </c>
      <c r="B13" s="1236" t="s">
        <v>33</v>
      </c>
      <c r="C13" s="1236"/>
      <c r="D13" s="1236"/>
      <c r="E13" s="1038"/>
      <c r="F13" s="1039"/>
      <c r="G13" s="1040"/>
      <c r="H13" s="1041"/>
      <c r="I13" s="1042"/>
      <c r="J13" s="1042"/>
      <c r="K13" s="1042"/>
      <c r="L13" s="1042"/>
      <c r="M13" s="1043"/>
      <c r="N13" s="1043"/>
      <c r="O13" s="1043"/>
    </row>
    <row r="14" spans="1:15" ht="15.75">
      <c r="A14" s="14" t="s">
        <v>34</v>
      </c>
      <c r="B14" s="1236" t="s">
        <v>35</v>
      </c>
      <c r="C14" s="1236"/>
      <c r="D14" s="1236"/>
      <c r="E14" s="1038">
        <v>7.9000000000000001E-2</v>
      </c>
      <c r="F14" s="1039">
        <v>8.0525887410665409E-2</v>
      </c>
      <c r="G14" s="1040">
        <v>7.4999999999999997E-2</v>
      </c>
      <c r="H14" s="1041">
        <v>7.8E-2</v>
      </c>
      <c r="I14" s="1042">
        <v>7.8E-2</v>
      </c>
      <c r="J14" s="1042">
        <v>7.8700000000000006E-2</v>
      </c>
      <c r="K14" s="1042">
        <v>7.0400000000000004E-2</v>
      </c>
      <c r="L14" s="1042">
        <v>9.1999999999999998E-2</v>
      </c>
      <c r="M14" s="1043" t="e">
        <f>'1.2.2.'!N11/'Баланс мощности'!S8</f>
        <v>#REF!</v>
      </c>
      <c r="N14" s="1043" t="e">
        <f>'1.2.2.'!O11/'Баланс мощности'!T8</f>
        <v>#REF!</v>
      </c>
      <c r="O14" s="1043" t="e">
        <f>'1.2.2.'!P11/'Баланс мощности'!U8</f>
        <v>#REF!</v>
      </c>
    </row>
    <row r="15" spans="1:15" ht="45" customHeight="1">
      <c r="A15" s="15" t="s">
        <v>36</v>
      </c>
      <c r="B15" s="1236" t="s">
        <v>37</v>
      </c>
      <c r="C15" s="1236"/>
      <c r="D15" s="1236"/>
      <c r="E15" s="1038"/>
      <c r="F15" s="1039"/>
      <c r="G15" s="1040"/>
      <c r="H15" s="1041"/>
      <c r="I15" s="1042"/>
      <c r="J15" s="1042"/>
      <c r="K15" s="1042"/>
      <c r="L15" s="1042"/>
      <c r="M15" s="1043"/>
      <c r="N15" s="1043"/>
      <c r="O15" s="1043"/>
    </row>
    <row r="16" spans="1:15" ht="15.75">
      <c r="A16" s="14" t="s">
        <v>38</v>
      </c>
      <c r="B16" s="1236" t="s">
        <v>460</v>
      </c>
      <c r="C16" s="1236"/>
      <c r="D16" s="1236"/>
      <c r="E16" s="1038">
        <v>0.50600000000000001</v>
      </c>
      <c r="F16" s="1039">
        <v>0.5177058552853171</v>
      </c>
      <c r="G16" s="1040">
        <f>G8-G14</f>
        <v>0.36699999999999999</v>
      </c>
      <c r="H16" s="1041">
        <f>H8-H14</f>
        <v>0.505</v>
      </c>
      <c r="I16" s="1042">
        <f t="shared" ref="I16" si="1">I8-I14</f>
        <v>0.505</v>
      </c>
      <c r="J16" s="1042">
        <f>J8-J14</f>
        <v>0.52629999999999999</v>
      </c>
      <c r="K16" s="1042">
        <f>K8-K14</f>
        <v>0.45469999999999999</v>
      </c>
      <c r="L16" s="1042">
        <f>L8-L14</f>
        <v>0.59400000000000008</v>
      </c>
      <c r="M16" s="1043" t="e">
        <f t="shared" ref="M16:O16" si="2">M9-M14</f>
        <v>#REF!</v>
      </c>
      <c r="N16" s="1043" t="e">
        <f t="shared" si="2"/>
        <v>#REF!</v>
      </c>
      <c r="O16" s="1043" t="e">
        <f t="shared" si="2"/>
        <v>#REF!</v>
      </c>
    </row>
    <row r="17" spans="1:15" ht="15.75">
      <c r="A17" s="14"/>
      <c r="B17" s="1236" t="s">
        <v>39</v>
      </c>
      <c r="C17" s="1236"/>
      <c r="D17" s="1236"/>
      <c r="E17" s="616"/>
      <c r="F17" s="1025"/>
      <c r="G17" s="1036"/>
      <c r="H17" s="1034"/>
      <c r="I17" s="528"/>
      <c r="J17" s="528"/>
      <c r="K17" s="528"/>
      <c r="L17" s="528"/>
      <c r="M17" s="617"/>
      <c r="N17" s="617"/>
      <c r="O17" s="617"/>
    </row>
    <row r="18" spans="1:15" ht="46.5" customHeight="1">
      <c r="A18" s="15"/>
      <c r="B18" s="1236" t="s">
        <v>461</v>
      </c>
      <c r="C18" s="1236"/>
      <c r="D18" s="1236"/>
      <c r="E18" s="616"/>
      <c r="F18" s="1025"/>
      <c r="G18" s="1036"/>
      <c r="H18" s="1034"/>
      <c r="I18" s="528"/>
      <c r="J18" s="528"/>
      <c r="K18" s="528"/>
      <c r="L18" s="528"/>
      <c r="M18" s="617"/>
      <c r="N18" s="617"/>
      <c r="O18" s="617"/>
    </row>
    <row r="19" spans="1:15" ht="35.25" customHeight="1">
      <c r="A19" s="14"/>
      <c r="B19" s="1236" t="s">
        <v>462</v>
      </c>
      <c r="C19" s="1236"/>
      <c r="D19" s="1236"/>
      <c r="E19" s="616"/>
      <c r="F19" s="1025"/>
      <c r="G19" s="1036"/>
      <c r="H19" s="1034"/>
      <c r="I19" s="528"/>
      <c r="J19" s="528"/>
      <c r="K19" s="528"/>
      <c r="L19" s="528"/>
      <c r="M19" s="617"/>
      <c r="N19" s="617"/>
      <c r="O19" s="617"/>
    </row>
    <row r="20" spans="1:15" ht="41.25" customHeight="1">
      <c r="A20" s="14"/>
      <c r="B20" s="1236" t="s">
        <v>463</v>
      </c>
      <c r="C20" s="1236"/>
      <c r="D20" s="1236"/>
      <c r="E20" s="616"/>
      <c r="F20" s="1025"/>
      <c r="G20" s="1036"/>
      <c r="H20" s="1034"/>
      <c r="I20" s="528"/>
      <c r="J20" s="528"/>
      <c r="K20" s="528"/>
      <c r="L20" s="528"/>
      <c r="M20" s="617"/>
      <c r="N20" s="617"/>
      <c r="O20" s="617"/>
    </row>
    <row r="21" spans="1:15" ht="41.25" customHeight="1">
      <c r="A21" s="448"/>
      <c r="B21" s="449"/>
      <c r="C21" s="449"/>
      <c r="D21" s="449"/>
      <c r="E21" s="449"/>
      <c r="F21" s="449"/>
      <c r="G21" s="225"/>
      <c r="H21" s="225"/>
    </row>
    <row r="22" spans="1:15" ht="41.25" customHeight="1">
      <c r="A22" s="448"/>
      <c r="B22" s="449"/>
      <c r="C22" s="449"/>
      <c r="D22" s="449"/>
      <c r="E22" s="449"/>
      <c r="F22" s="449"/>
      <c r="G22" s="225"/>
      <c r="H22" s="225"/>
    </row>
    <row r="25" spans="1:15" ht="15.75">
      <c r="B25" s="1"/>
      <c r="C25" s="1"/>
      <c r="D25" s="1"/>
      <c r="E25" s="1"/>
      <c r="F25" s="1"/>
    </row>
    <row r="26" spans="1:15" ht="15.75">
      <c r="B26" s="83"/>
    </row>
  </sheetData>
  <customSheetViews>
    <customSheetView guid="{4ABAEE21-E07D-4473-944B-EE2EA61FD553}" scale="75" showPageBreaks="1" printArea="1" view="pageBreakPreview" topLeftCell="B1">
      <pane xSplit="3" topLeftCell="AF1" activePane="topRight" state="frozen"/>
      <selection pane="topRight" activeCell="D33" sqref="D33"/>
      <colBreaks count="2" manualBreakCount="2">
        <brk id="16" max="27" man="1"/>
        <brk id="34" max="27" man="1"/>
      </colBreaks>
      <pageMargins left="0.19685039370078741" right="0.19685039370078741" top="0.31496062992125984" bottom="0.35433070866141736" header="0.51181102362204722" footer="0.51181102362204722"/>
      <printOptions horizontalCentered="1"/>
      <pageSetup paperSize="9" scale="59" orientation="landscape" r:id="rId1"/>
      <headerFooter alignWithMargins="0"/>
    </customSheetView>
    <customSheetView guid="{D54CF5D4-AA29-4597-AAAF-1C3339C48122}" scale="75" showPageBreaks="1" printArea="1" view="pageBreakPreview" topLeftCell="B1">
      <pane xSplit="3" ySplit="6" topLeftCell="AC7" activePane="bottomRight" state="frozen"/>
      <selection pane="bottomRight" activeCell="R19" sqref="R19"/>
      <pageMargins left="0.19685039370078741" right="0.19685039370078741" top="0.31496062992125984" bottom="0.35433070866141736" header="0.51181102362204722" footer="0.51181102362204722"/>
      <printOptions horizontalCentered="1"/>
      <pageSetup paperSize="9" scale="26" orientation="landscape" r:id="rId2"/>
      <headerFooter alignWithMargins="0"/>
    </customSheetView>
    <customSheetView guid="{DCA98D39-64C9-458A-87F7-EF3601A4D95E}" scale="75" showPageBreaks="1" view="pageBreakPreview" topLeftCell="B1">
      <pane xSplit="3" topLeftCell="E1" activePane="topRight" state="frozen"/>
      <selection pane="topRight" activeCell="AP23" sqref="AP23"/>
      <colBreaks count="2" manualBreakCount="2">
        <brk id="15" max="24" man="1"/>
        <brk id="34" max="24" man="1"/>
      </colBreaks>
      <pageMargins left="0.19685039370078741" right="0.19685039370078741" top="0.31496062992125984" bottom="0.35433070866141736" header="0.51181102362204722" footer="0.51181102362204722"/>
      <printOptions horizontalCentered="1"/>
      <pageSetup paperSize="9" scale="59" orientation="landscape" r:id="rId3"/>
      <headerFooter alignWithMargins="0"/>
    </customSheetView>
    <customSheetView guid="{BFA68E3F-6208-4036-8FAB-24920CE57862}" scale="75" showPageBreaks="1" view="pageBreakPreview" topLeftCell="B1">
      <pane xSplit="3" topLeftCell="AH1" activePane="topRight" state="frozen"/>
      <selection pane="topRight" activeCell="AO9" sqref="AO9"/>
      <colBreaks count="2" manualBreakCount="2">
        <brk id="15" max="24" man="1"/>
        <brk id="34" max="24" man="1"/>
      </colBreaks>
      <pageMargins left="0.19685039370078741" right="0.19685039370078741" top="0.31496062992125984" bottom="0.35433070866141736" header="0.51181102362204722" footer="0.51181102362204722"/>
      <printOptions horizontalCentered="1"/>
      <pageSetup paperSize="9" scale="59" orientation="landscape" r:id="rId4"/>
      <headerFooter alignWithMargins="0"/>
    </customSheetView>
    <customSheetView guid="{3D2ED0E6-0166-467B-BFC2-52D672D0584D}" scale="75" showPageBreaks="1" printArea="1" view="pageBreakPreview" topLeftCell="B1">
      <pane xSplit="3" topLeftCell="AF1" activePane="topRight" state="frozen"/>
      <selection pane="topRight" activeCell="D33" sqref="D33"/>
      <colBreaks count="2" manualBreakCount="2">
        <brk id="16" max="27" man="1"/>
        <brk id="34" max="27" man="1"/>
      </colBreaks>
      <pageMargins left="0.19685039370078741" right="0.19685039370078741" top="0.31496062992125984" bottom="0.35433070866141736" header="0.51181102362204722" footer="0.51181102362204722"/>
      <printOptions horizontalCentered="1"/>
      <pageSetup paperSize="9" scale="59" orientation="landscape" r:id="rId5"/>
      <headerFooter alignWithMargins="0"/>
    </customSheetView>
    <customSheetView guid="{C9BC7A53-92DC-4B92-8B57-A1B6D8E342A9}" scale="75" showPageBreaks="1" printArea="1" view="pageBreakPreview" topLeftCell="B1">
      <pane xSplit="3" topLeftCell="E1" activePane="topRight" state="frozen"/>
      <selection pane="topRight" activeCell="B5" sqref="B5:J6"/>
      <colBreaks count="1" manualBreakCount="1">
        <brk id="4" max="27" man="1"/>
      </colBreaks>
      <pageMargins left="0.19685039370078741" right="0.19685039370078741" top="0.31496062992125984" bottom="0.35433070866141736" header="0.51181102362204722" footer="0.51181102362204722"/>
      <printOptions horizontalCentered="1"/>
      <pageSetup paperSize="9" scale="59" orientation="landscape" r:id="rId6"/>
      <headerFooter alignWithMargins="0"/>
    </customSheetView>
  </customSheetViews>
  <mergeCells count="16">
    <mergeCell ref="B6:D6"/>
    <mergeCell ref="A4:D4"/>
    <mergeCell ref="B20:D20"/>
    <mergeCell ref="B7:D7"/>
    <mergeCell ref="B8:D8"/>
    <mergeCell ref="B9:D9"/>
    <mergeCell ref="B10:D10"/>
    <mergeCell ref="B11:D11"/>
    <mergeCell ref="B12:D12"/>
    <mergeCell ref="B13:D13"/>
    <mergeCell ref="B14:D14"/>
    <mergeCell ref="B19:D19"/>
    <mergeCell ref="B15:D15"/>
    <mergeCell ref="B16:D16"/>
    <mergeCell ref="B17:D17"/>
    <mergeCell ref="B18:D18"/>
  </mergeCells>
  <phoneticPr fontId="17" type="noConversion"/>
  <printOptions horizontalCentered="1"/>
  <pageMargins left="0.19685039370078741" right="0.19685039370078741" top="0.31496062992125984" bottom="0.35433070866141736" header="0.51181102362204722" footer="0.51181102362204722"/>
  <pageSetup paperSize="9" scale="70" orientation="landscape" r:id="rId7"/>
  <headerFooter alignWithMargins="0"/>
</worksheet>
</file>

<file path=xl/worksheets/sheet20.xml><?xml version="1.0" encoding="utf-8"?>
<worksheet xmlns="http://schemas.openxmlformats.org/spreadsheetml/2006/main" xmlns:r="http://schemas.openxmlformats.org/officeDocument/2006/relationships">
  <sheetPr codeName="Лист14"/>
  <dimension ref="A1:M19"/>
  <sheetViews>
    <sheetView zoomScaleSheetLayoutView="100" workbookViewId="0">
      <pane xSplit="2" ySplit="8" topLeftCell="C9" activePane="bottomRight" state="frozen"/>
      <selection pane="topRight" activeCell="C1" sqref="C1"/>
      <selection pane="bottomLeft" activeCell="A9" sqref="A9"/>
      <selection pane="bottomRight" activeCell="G18" sqref="G18"/>
    </sheetView>
  </sheetViews>
  <sheetFormatPr defaultColWidth="9.140625" defaultRowHeight="15.75"/>
  <cols>
    <col min="1" max="1" width="5.85546875" style="1" customWidth="1"/>
    <col min="2" max="2" width="48.28515625" style="1" customWidth="1"/>
    <col min="3" max="3" width="13.28515625" style="1" customWidth="1"/>
    <col min="4" max="4" width="13" style="1" customWidth="1"/>
    <col min="5" max="11" width="12.28515625" style="1" customWidth="1"/>
    <col min="12" max="13" width="15.5703125" style="1" customWidth="1"/>
    <col min="14" max="16384" width="9.140625" style="1"/>
  </cols>
  <sheetData>
    <row r="1" spans="1:13">
      <c r="D1" s="11"/>
      <c r="E1" s="11"/>
      <c r="F1" s="11"/>
      <c r="G1" s="11"/>
      <c r="H1" s="11"/>
      <c r="I1" s="11"/>
      <c r="J1" s="11" t="s">
        <v>410</v>
      </c>
      <c r="K1" s="11"/>
      <c r="L1" s="11"/>
      <c r="M1" s="11"/>
    </row>
    <row r="3" spans="1:13" ht="16.5">
      <c r="A3" s="1257" t="s">
        <v>208</v>
      </c>
      <c r="B3" s="1257"/>
      <c r="C3" s="1257"/>
      <c r="D3" s="13"/>
      <c r="E3" s="13"/>
      <c r="F3" s="13"/>
      <c r="G3" s="13"/>
      <c r="H3" s="13"/>
      <c r="I3" s="13"/>
      <c r="J3" s="13"/>
      <c r="K3" s="13"/>
      <c r="L3" s="13"/>
      <c r="M3" s="189"/>
    </row>
    <row r="4" spans="1:13" ht="16.5">
      <c r="A4" s="1257" t="s">
        <v>209</v>
      </c>
      <c r="B4" s="1257"/>
      <c r="C4" s="1257"/>
      <c r="D4" s="13"/>
      <c r="E4" s="13"/>
      <c r="F4" s="13"/>
      <c r="G4" s="13"/>
      <c r="H4" s="13"/>
      <c r="I4" s="13"/>
      <c r="J4" s="13"/>
      <c r="K4" s="13"/>
      <c r="L4" s="13"/>
      <c r="M4" s="189"/>
    </row>
    <row r="6" spans="1:13" ht="20.25" customHeight="1">
      <c r="D6" s="16"/>
      <c r="E6" s="42"/>
      <c r="F6" s="42"/>
      <c r="G6" s="42"/>
      <c r="H6" s="42"/>
      <c r="I6" s="42"/>
      <c r="J6" s="42"/>
      <c r="K6" s="42"/>
      <c r="L6" s="42"/>
      <c r="M6" s="42"/>
    </row>
    <row r="7" spans="1:13" ht="20.25" customHeight="1">
      <c r="A7" s="1256" t="s">
        <v>15</v>
      </c>
      <c r="B7" s="1372"/>
      <c r="C7" s="1375" t="s">
        <v>409</v>
      </c>
      <c r="D7" s="110"/>
      <c r="E7" s="1369" t="s">
        <v>84</v>
      </c>
      <c r="F7" s="1370"/>
      <c r="G7" s="1370"/>
      <c r="H7" s="1370"/>
      <c r="I7" s="1370"/>
      <c r="J7" s="1370"/>
      <c r="K7" s="1370"/>
      <c r="L7" s="1371"/>
    </row>
    <row r="8" spans="1:13" ht="100.5" customHeight="1">
      <c r="A8" s="1374"/>
      <c r="B8" s="1373"/>
      <c r="C8" s="1376"/>
      <c r="D8" s="50" t="s">
        <v>470</v>
      </c>
      <c r="E8" s="26" t="s">
        <v>90</v>
      </c>
      <c r="F8" s="35" t="s">
        <v>444</v>
      </c>
      <c r="G8" s="60" t="s">
        <v>407</v>
      </c>
      <c r="H8" s="50" t="s">
        <v>445</v>
      </c>
      <c r="I8" s="50" t="s">
        <v>446</v>
      </c>
      <c r="J8" s="50" t="s">
        <v>448</v>
      </c>
      <c r="K8" s="50" t="s">
        <v>467</v>
      </c>
      <c r="L8" s="50" t="s">
        <v>479</v>
      </c>
      <c r="M8" s="50" t="s">
        <v>472</v>
      </c>
    </row>
    <row r="9" spans="1:13" ht="47.25">
      <c r="A9" s="15" t="s">
        <v>210</v>
      </c>
      <c r="B9" s="8" t="s">
        <v>211</v>
      </c>
      <c r="C9" s="77" t="s">
        <v>82</v>
      </c>
      <c r="D9" s="75">
        <f>1095425.65/1000</f>
        <v>1095.4256499999999</v>
      </c>
      <c r="E9" s="2"/>
      <c r="F9" s="2"/>
      <c r="G9" s="2"/>
      <c r="H9" s="59">
        <f>2372.881</f>
        <v>2372.8809999999999</v>
      </c>
      <c r="I9" s="59">
        <v>2372.88</v>
      </c>
      <c r="J9" s="59"/>
      <c r="K9" s="59">
        <v>2372.88</v>
      </c>
      <c r="L9" s="59"/>
      <c r="M9" s="59"/>
    </row>
    <row r="10" spans="1:13">
      <c r="A10" s="14" t="s">
        <v>34</v>
      </c>
      <c r="B10" s="8" t="s">
        <v>212</v>
      </c>
      <c r="C10" s="77" t="s">
        <v>82</v>
      </c>
      <c r="D10" s="76">
        <f>700291.04/1000</f>
        <v>700.29104000000007</v>
      </c>
      <c r="E10" s="2"/>
      <c r="F10" s="2"/>
      <c r="G10" s="2"/>
      <c r="H10" s="59"/>
      <c r="I10" s="59"/>
      <c r="J10" s="59"/>
      <c r="K10" s="59"/>
      <c r="L10" s="59"/>
      <c r="M10" s="59"/>
    </row>
    <row r="11" spans="1:13">
      <c r="A11" s="14" t="s">
        <v>36</v>
      </c>
      <c r="B11" s="8" t="s">
        <v>213</v>
      </c>
      <c r="C11" s="77" t="s">
        <v>82</v>
      </c>
      <c r="D11" s="76"/>
      <c r="E11" s="2"/>
      <c r="F11" s="2"/>
      <c r="G11" s="2"/>
      <c r="H11" s="59"/>
      <c r="I11" s="59"/>
      <c r="J11" s="59"/>
      <c r="K11" s="59"/>
      <c r="L11" s="59"/>
      <c r="M11" s="59"/>
    </row>
    <row r="12" spans="1:13" ht="31.5">
      <c r="A12" s="15" t="s">
        <v>38</v>
      </c>
      <c r="B12" s="8" t="s">
        <v>214</v>
      </c>
      <c r="C12" s="77" t="s">
        <v>82</v>
      </c>
      <c r="D12" s="76">
        <f>D9+D10</f>
        <v>1795.71669</v>
      </c>
      <c r="E12" s="2"/>
      <c r="F12" s="2"/>
      <c r="G12" s="2"/>
      <c r="H12" s="59">
        <v>2372.8809999999999</v>
      </c>
      <c r="I12" s="59">
        <v>2372.88</v>
      </c>
      <c r="J12" s="59"/>
      <c r="K12" s="59">
        <f>K9</f>
        <v>2372.88</v>
      </c>
      <c r="L12" s="59"/>
      <c r="M12" s="59"/>
    </row>
    <row r="13" spans="1:13">
      <c r="A13" s="14" t="s">
        <v>44</v>
      </c>
      <c r="B13" s="8" t="s">
        <v>215</v>
      </c>
      <c r="C13" s="77" t="s">
        <v>64</v>
      </c>
      <c r="D13" s="74">
        <f>D14/D12*100</f>
        <v>17.571545765384627</v>
      </c>
      <c r="E13" s="2"/>
      <c r="F13" s="2"/>
      <c r="G13" s="2"/>
      <c r="H13" s="59">
        <v>16.5</v>
      </c>
      <c r="I13" s="59">
        <v>63</v>
      </c>
      <c r="J13" s="59"/>
      <c r="K13" s="59">
        <v>18.5</v>
      </c>
      <c r="L13" s="59"/>
      <c r="M13" s="59"/>
    </row>
    <row r="14" spans="1:13">
      <c r="A14" s="14" t="s">
        <v>45</v>
      </c>
      <c r="B14" s="8" t="s">
        <v>216</v>
      </c>
      <c r="C14" s="77" t="s">
        <v>82</v>
      </c>
      <c r="D14" s="76">
        <f>315535.18/1000</f>
        <v>315.53517999999997</v>
      </c>
      <c r="E14" s="2"/>
      <c r="F14" s="2"/>
      <c r="G14" s="2"/>
      <c r="H14" s="59">
        <f>H12*H13%</f>
        <v>391.52536500000002</v>
      </c>
      <c r="I14" s="59">
        <v>1494.94</v>
      </c>
      <c r="J14" s="59">
        <v>982</v>
      </c>
      <c r="K14" s="59">
        <f>K12*K13%</f>
        <v>438.9828</v>
      </c>
      <c r="L14" s="59"/>
      <c r="M14" s="59"/>
    </row>
    <row r="15" spans="1:13" ht="24" customHeight="1"/>
    <row r="16" spans="1:13" ht="25.5" customHeight="1">
      <c r="A16" s="70"/>
      <c r="B16" s="10"/>
      <c r="C16" s="10"/>
      <c r="D16" s="71"/>
      <c r="E16" s="71"/>
      <c r="F16" s="71"/>
      <c r="G16" s="95"/>
      <c r="H16" s="71"/>
      <c r="I16" s="95"/>
      <c r="J16" s="71"/>
      <c r="K16" s="10"/>
      <c r="L16" s="71"/>
      <c r="M16" s="71"/>
    </row>
    <row r="17" spans="1:13" ht="29.25" customHeight="1">
      <c r="B17" s="10"/>
      <c r="C17" s="10"/>
      <c r="K17" s="10"/>
    </row>
    <row r="18" spans="1:13" ht="29.25" customHeight="1">
      <c r="A18" s="72"/>
      <c r="B18" s="10"/>
      <c r="C18" s="10"/>
      <c r="D18" s="73"/>
      <c r="E18" s="73"/>
      <c r="F18" s="73"/>
      <c r="G18" s="73"/>
      <c r="H18" s="73"/>
      <c r="I18" s="73"/>
      <c r="J18" s="73"/>
      <c r="K18" s="10"/>
      <c r="L18" s="73"/>
      <c r="M18" s="191"/>
    </row>
    <row r="19" spans="1:13" ht="23.25" customHeight="1"/>
  </sheetData>
  <customSheetViews>
    <customSheetView guid="{4ABAEE21-E07D-4473-944B-EE2EA61FD553}" showPageBreaks="1" view="pageBreakPreview">
      <pane xSplit="2" ySplit="8" topLeftCell="C9" activePane="bottomRight" state="frozen"/>
      <selection pane="bottomRight" activeCell="BJ17" sqref="BJ17:BJ19"/>
      <colBreaks count="6" manualBreakCount="6">
        <brk id="11" max="18" man="1"/>
        <brk id="19" max="18" man="1"/>
        <brk id="27" max="18" man="1"/>
        <brk id="35" max="18" man="1"/>
        <brk id="43" max="18" man="1"/>
        <brk id="51" max="18" man="1"/>
      </colBreaks>
      <pageMargins left="0.78740157480314965" right="0.31496062992125984" top="0.59055118110236227" bottom="0.39370078740157483" header="0.19685039370078741" footer="0.19685039370078741"/>
      <printOptions horizontalCentered="1"/>
      <pageSetup paperSize="9" scale="65"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80" showPageBreaks="1" view="pageBreakPreview">
      <pane xSplit="2" ySplit="8" topLeftCell="C9" activePane="bottomRight" state="frozen"/>
      <selection pane="bottomRight" activeCell="L14" sqref="L14"/>
      <colBreaks count="6" manualBreakCount="6">
        <brk id="12" max="13" man="1"/>
        <brk id="20" max="13" man="1"/>
        <brk id="28" max="13" man="1"/>
        <brk id="36" max="13" man="1"/>
        <brk id="45" max="13" man="1"/>
        <brk id="53" max="13" man="1"/>
      </colBreaks>
      <pageMargins left="0.78740157480314965" right="0.31496062992125984" top="0.59055118110236227" bottom="0.39370078740157483" header="0.19685039370078741" footer="0.19685039370078741"/>
      <printOptions horizontalCentered="1"/>
      <pageSetup paperSize="9" scale="65" orientation="landscape"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howPageBreaks="1" view="pageBreakPreview">
      <pane xSplit="2" ySplit="8" topLeftCell="C9" activePane="bottomRight" state="frozen"/>
      <selection pane="bottomRight" activeCell="BJ17" sqref="BJ17:BJ19"/>
      <colBreaks count="6" manualBreakCount="6">
        <brk id="11" max="18" man="1"/>
        <brk id="19" max="18" man="1"/>
        <brk id="27" max="18" man="1"/>
        <brk id="35" max="18" man="1"/>
        <brk id="43" max="18" man="1"/>
        <brk id="51" max="18" man="1"/>
      </colBreaks>
      <pageMargins left="0.78740157480314965" right="0.31496062992125984" top="0.59055118110236227" bottom="0.39370078740157483" header="0.19685039370078741" footer="0.19685039370078741"/>
      <printOptions horizontalCentered="1"/>
      <pageSetup paperSize="9" scale="65" orientation="landscape"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howPageBreaks="1" view="pageBreakPreview">
      <pane xSplit="2" ySplit="8" topLeftCell="I9" activePane="bottomRight" state="frozen"/>
      <selection pane="bottomRight" activeCell="S14" sqref="S14"/>
      <colBreaks count="6" manualBreakCount="6">
        <brk id="11" max="18" man="1"/>
        <brk id="19" max="18" man="1"/>
        <brk id="27" max="18" man="1"/>
        <brk id="35" max="18" man="1"/>
        <brk id="43" max="18" man="1"/>
        <brk id="51" max="18" man="1"/>
      </colBreaks>
      <pageMargins left="0.78740157480314965" right="0.31496062992125984" top="0.59055118110236227" bottom="0.39370078740157483" header="0.19685039370078741" footer="0.19685039370078741"/>
      <printOptions horizontalCentered="1"/>
      <pageSetup paperSize="9" scale="65" orientation="landscape"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howPageBreaks="1" view="pageBreakPreview">
      <pane xSplit="2" ySplit="8" topLeftCell="C9" activePane="bottomRight" state="frozen"/>
      <selection pane="bottomRight" activeCell="BJ17" sqref="BJ17:BJ19"/>
      <colBreaks count="6" manualBreakCount="6">
        <brk id="11" max="18" man="1"/>
        <brk id="19" max="18" man="1"/>
        <brk id="27" max="18" man="1"/>
        <brk id="35" max="18" man="1"/>
        <brk id="43" max="18" man="1"/>
        <brk id="51" max="18" man="1"/>
      </colBreaks>
      <pageMargins left="0.78740157480314965" right="0.31496062992125984" top="0.59055118110236227" bottom="0.39370078740157483" header="0.19685039370078741" footer="0.19685039370078741"/>
      <printOptions horizontalCentered="1"/>
      <pageSetup paperSize="9" scale="65"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howPageBreaks="1" view="pageBreakPreview">
      <pane xSplit="2" ySplit="8" topLeftCell="C9" activePane="bottomRight" state="frozen"/>
      <selection pane="bottomRight" activeCell="BJ17" sqref="BJ17:BJ19"/>
      <colBreaks count="6" manualBreakCount="6">
        <brk id="11" max="18" man="1"/>
        <brk id="19" max="18" man="1"/>
        <brk id="27" max="18" man="1"/>
        <brk id="35" max="18" man="1"/>
        <brk id="43" max="18" man="1"/>
        <brk id="51" max="18" man="1"/>
      </colBreaks>
      <pageMargins left="0.78740157480314965" right="0.31496062992125984" top="0.59055118110236227" bottom="0.39370078740157483" header="0.19685039370078741" footer="0.19685039370078741"/>
      <printOptions horizontalCentered="1"/>
      <pageSetup paperSize="9" scale="65"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6">
    <mergeCell ref="E7:L7"/>
    <mergeCell ref="A3:C3"/>
    <mergeCell ref="A4:C4"/>
    <mergeCell ref="B7:B8"/>
    <mergeCell ref="A7:A8"/>
    <mergeCell ref="C7:C8"/>
  </mergeCells>
  <phoneticPr fontId="0" type="noConversion"/>
  <printOptions horizontalCentered="1"/>
  <pageMargins left="0.78740157480314965" right="0.31496062992125984" top="0.59055118110236227" bottom="0.39370078740157483" header="0.19685039370078741" footer="0.19685039370078741"/>
  <pageSetup paperSize="9" scale="65" orientation="landscape" r:id="rId7"/>
  <headerFooter alignWithMargins="0">
    <oddHeader>&amp;R&amp;"Times New Roman,обычный"&amp;7Подготовлено с использованием системы &amp;"Times New Roman,полужирный"КонсультантПлюс</oddHeader>
  </headerFooter>
  <colBreaks count="1" manualBreakCount="1">
    <brk id="3" max="18" man="1"/>
  </colBreaks>
</worksheet>
</file>

<file path=xl/worksheets/sheet21.xml><?xml version="1.0" encoding="utf-8"?>
<worksheet xmlns="http://schemas.openxmlformats.org/spreadsheetml/2006/main" xmlns:r="http://schemas.openxmlformats.org/officeDocument/2006/relationships">
  <sheetPr codeName="Лист15"/>
  <dimension ref="A1:G27"/>
  <sheetViews>
    <sheetView view="pageBreakPreview" workbookViewId="0">
      <selection activeCell="E12" sqref="E12"/>
    </sheetView>
  </sheetViews>
  <sheetFormatPr defaultColWidth="9.140625" defaultRowHeight="15.75"/>
  <cols>
    <col min="1" max="1" width="34.7109375" style="1" customWidth="1"/>
    <col min="2" max="2" width="16.5703125" style="1" customWidth="1"/>
    <col min="3" max="3" width="20" style="1" customWidth="1"/>
    <col min="4" max="4" width="20.85546875" style="1" customWidth="1"/>
    <col min="5" max="5" width="16" style="1" customWidth="1"/>
    <col min="6" max="6" width="17.28515625" style="1" customWidth="1"/>
    <col min="7" max="7" width="15.28515625" style="1" customWidth="1"/>
    <col min="8" max="16384" width="9.140625" style="1"/>
  </cols>
  <sheetData>
    <row r="1" spans="1:7">
      <c r="G1" s="12" t="s">
        <v>217</v>
      </c>
    </row>
    <row r="3" spans="1:7" ht="16.5">
      <c r="A3" s="1257"/>
      <c r="B3" s="1257"/>
      <c r="C3" s="1257"/>
      <c r="D3" s="1257"/>
      <c r="E3" s="1257"/>
      <c r="F3" s="1257"/>
      <c r="G3" s="1257"/>
    </row>
    <row r="4" spans="1:7" ht="16.5">
      <c r="A4" s="1257"/>
      <c r="B4" s="1257"/>
      <c r="C4" s="1257"/>
      <c r="D4" s="1257"/>
      <c r="E4" s="1257"/>
      <c r="F4" s="1257"/>
      <c r="G4" s="1257"/>
    </row>
    <row r="6" spans="1:7" ht="63" customHeight="1">
      <c r="A6" s="6"/>
      <c r="B6" s="3" t="s">
        <v>218</v>
      </c>
      <c r="C6" s="3" t="s">
        <v>212</v>
      </c>
      <c r="D6" s="3" t="s">
        <v>213</v>
      </c>
      <c r="E6" s="3" t="s">
        <v>219</v>
      </c>
      <c r="F6" s="3" t="s">
        <v>220</v>
      </c>
      <c r="G6" s="3" t="s">
        <v>221</v>
      </c>
    </row>
    <row r="7" spans="1:7">
      <c r="A7" s="40" t="s">
        <v>222</v>
      </c>
      <c r="B7" s="2"/>
      <c r="C7" s="2"/>
      <c r="D7" s="2"/>
      <c r="E7" s="2"/>
      <c r="F7" s="2"/>
      <c r="G7" s="2"/>
    </row>
    <row r="8" spans="1:7">
      <c r="A8" s="40" t="s">
        <v>223</v>
      </c>
      <c r="B8" s="2"/>
      <c r="C8" s="2"/>
      <c r="D8" s="2"/>
      <c r="E8" s="2"/>
      <c r="F8" s="2"/>
      <c r="G8" s="2"/>
    </row>
    <row r="9" spans="1:7">
      <c r="A9" s="41" t="s">
        <v>57</v>
      </c>
      <c r="B9" s="2"/>
      <c r="C9" s="2"/>
      <c r="D9" s="2"/>
      <c r="E9" s="2"/>
      <c r="F9" s="2"/>
      <c r="G9" s="2"/>
    </row>
    <row r="10" spans="1:7">
      <c r="A10" s="41" t="s">
        <v>58</v>
      </c>
      <c r="B10" s="2"/>
      <c r="C10" s="2"/>
      <c r="D10" s="2"/>
      <c r="E10" s="2"/>
      <c r="F10" s="2"/>
      <c r="G10" s="2"/>
    </row>
    <row r="11" spans="1:7">
      <c r="A11" s="41" t="s">
        <v>59</v>
      </c>
      <c r="B11" s="2"/>
      <c r="C11" s="2"/>
      <c r="D11" s="2"/>
      <c r="E11" s="2"/>
      <c r="F11" s="2"/>
      <c r="G11" s="2"/>
    </row>
    <row r="12" spans="1:7">
      <c r="A12" s="41" t="s">
        <v>60</v>
      </c>
      <c r="B12" s="2"/>
      <c r="C12" s="2"/>
      <c r="D12" s="2"/>
      <c r="E12" s="2"/>
      <c r="F12" s="2"/>
      <c r="G12" s="2"/>
    </row>
    <row r="13" spans="1:7">
      <c r="A13" s="40" t="s">
        <v>224</v>
      </c>
      <c r="B13" s="2"/>
      <c r="C13" s="2"/>
      <c r="D13" s="2"/>
      <c r="E13" s="2"/>
      <c r="F13" s="2"/>
      <c r="G13" s="2"/>
    </row>
    <row r="14" spans="1:7">
      <c r="A14" s="41" t="s">
        <v>57</v>
      </c>
      <c r="B14" s="2"/>
      <c r="C14" s="2"/>
      <c r="D14" s="2"/>
      <c r="E14" s="2"/>
      <c r="F14" s="2"/>
      <c r="G14" s="2"/>
    </row>
    <row r="15" spans="1:7">
      <c r="A15" s="41" t="s">
        <v>58</v>
      </c>
      <c r="B15" s="2"/>
      <c r="C15" s="2"/>
      <c r="D15" s="2"/>
      <c r="E15" s="2"/>
      <c r="F15" s="2"/>
      <c r="G15" s="2"/>
    </row>
    <row r="16" spans="1:7">
      <c r="A16" s="41" t="s">
        <v>59</v>
      </c>
      <c r="B16" s="2"/>
      <c r="C16" s="2"/>
      <c r="D16" s="2"/>
      <c r="E16" s="2"/>
      <c r="F16" s="2"/>
      <c r="G16" s="2"/>
    </row>
    <row r="17" spans="1:7">
      <c r="A17" s="41" t="s">
        <v>60</v>
      </c>
      <c r="B17" s="2"/>
      <c r="C17" s="2"/>
      <c r="D17" s="2"/>
      <c r="E17" s="2"/>
      <c r="F17" s="2"/>
      <c r="G17" s="2"/>
    </row>
    <row r="18" spans="1:7">
      <c r="A18" s="40" t="s">
        <v>225</v>
      </c>
      <c r="B18" s="2"/>
      <c r="C18" s="2"/>
      <c r="D18" s="2"/>
      <c r="E18" s="2"/>
      <c r="F18" s="2"/>
      <c r="G18" s="2"/>
    </row>
    <row r="19" spans="1:7">
      <c r="A19" s="41" t="s">
        <v>57</v>
      </c>
      <c r="B19" s="2"/>
      <c r="C19" s="2"/>
      <c r="D19" s="2"/>
      <c r="E19" s="2"/>
      <c r="F19" s="2"/>
      <c r="G19" s="2"/>
    </row>
    <row r="20" spans="1:7">
      <c r="A20" s="41" t="s">
        <v>58</v>
      </c>
      <c r="B20" s="2"/>
      <c r="C20" s="2"/>
      <c r="D20" s="2"/>
      <c r="E20" s="2"/>
      <c r="F20" s="2"/>
      <c r="G20" s="2"/>
    </row>
    <row r="21" spans="1:7">
      <c r="A21" s="41" t="s">
        <v>59</v>
      </c>
      <c r="B21" s="2"/>
      <c r="C21" s="2"/>
      <c r="D21" s="2"/>
      <c r="E21" s="2"/>
      <c r="F21" s="2"/>
      <c r="G21" s="2"/>
    </row>
    <row r="22" spans="1:7">
      <c r="A22" s="41" t="s">
        <v>60</v>
      </c>
      <c r="B22" s="2"/>
      <c r="C22" s="2"/>
      <c r="D22" s="2"/>
      <c r="E22" s="2"/>
      <c r="F22" s="2"/>
      <c r="G22" s="2"/>
    </row>
    <row r="23" spans="1:7">
      <c r="A23" s="40" t="s">
        <v>226</v>
      </c>
      <c r="B23" s="2"/>
      <c r="C23" s="2"/>
      <c r="D23" s="2"/>
      <c r="E23" s="2"/>
      <c r="F23" s="2"/>
      <c r="G23" s="2"/>
    </row>
    <row r="24" spans="1:7">
      <c r="A24" s="41" t="s">
        <v>57</v>
      </c>
      <c r="B24" s="2"/>
      <c r="C24" s="2"/>
      <c r="D24" s="2"/>
      <c r="E24" s="2"/>
      <c r="F24" s="2"/>
      <c r="G24" s="2"/>
    </row>
    <row r="25" spans="1:7">
      <c r="A25" s="41" t="s">
        <v>58</v>
      </c>
      <c r="B25" s="2"/>
      <c r="C25" s="2"/>
      <c r="D25" s="2"/>
      <c r="E25" s="2"/>
      <c r="F25" s="2"/>
      <c r="G25" s="2"/>
    </row>
    <row r="26" spans="1:7">
      <c r="A26" s="41" t="s">
        <v>59</v>
      </c>
      <c r="B26" s="2"/>
      <c r="C26" s="2"/>
      <c r="D26" s="2"/>
      <c r="E26" s="2"/>
      <c r="F26" s="2"/>
      <c r="G26" s="2"/>
    </row>
    <row r="27" spans="1:7">
      <c r="A27" s="41" t="s">
        <v>60</v>
      </c>
      <c r="B27" s="2"/>
      <c r="C27" s="2"/>
      <c r="D27" s="2"/>
      <c r="E27" s="2"/>
      <c r="F27" s="2"/>
      <c r="G27" s="2"/>
    </row>
  </sheetData>
  <customSheetViews>
    <customSheetView guid="{4ABAEE21-E07D-4473-944B-EE2EA61FD553}" showPageBreaks="1" view="pageBreakPreview">
      <selection activeCell="G6" sqref="G6"/>
      <pageMargins left="0.39370078740157483" right="0.31496062992125984" top="0.78740157480314965" bottom="0.39370078740157483" header="0.19685039370078741" footer="0.19685039370078741"/>
      <pageSetup paperSize="9"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howPageBreaks="1" view="pageBreakPreview" topLeftCell="A13">
      <selection activeCell="G6" sqref="G6"/>
      <pageMargins left="0.39370078740157483" right="0.31496062992125984" top="0.78740157480314965" bottom="0.39370078740157483" header="0.19685039370078741" footer="0.19685039370078741"/>
      <pageSetup paperSize="9" orientation="landscape"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howPageBreaks="1" view="pageBreakPreview">
      <selection activeCell="G6" sqref="G6"/>
      <pageMargins left="0.39370078740157483" right="0.31496062992125984" top="0.78740157480314965" bottom="0.39370078740157483" header="0.19685039370078741" footer="0.19685039370078741"/>
      <pageSetup paperSize="9" orientation="landscape"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howPageBreaks="1" view="pageBreakPreview">
      <selection activeCell="G6" sqref="G6"/>
      <pageMargins left="0.39370078740157483" right="0.31496062992125984" top="0.78740157480314965" bottom="0.39370078740157483" header="0.19685039370078741" footer="0.19685039370078741"/>
      <pageSetup paperSize="9" orientation="landscape"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howPageBreaks="1" view="pageBreakPreview">
      <selection activeCell="G6" sqref="G6"/>
      <pageMargins left="0.39370078740157483" right="0.31496062992125984" top="0.78740157480314965" bottom="0.39370078740157483" header="0.19685039370078741" footer="0.19685039370078741"/>
      <pageSetup paperSize="9"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howPageBreaks="1" view="pageBreakPreview">
      <selection activeCell="G6" sqref="G6"/>
      <pageMargins left="0.39370078740157483" right="0.31496062992125984" top="0.78740157480314965" bottom="0.39370078740157483" header="0.19685039370078741" footer="0.19685039370078741"/>
      <pageSetup paperSize="9"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2">
    <mergeCell ref="A3:G3"/>
    <mergeCell ref="A4:G4"/>
  </mergeCells>
  <phoneticPr fontId="0" type="noConversion"/>
  <pageMargins left="0.39370078740157483" right="0.31496062992125984" top="0.78740157480314965" bottom="0.39370078740157483" header="0.19685039370078741" footer="0.19685039370078741"/>
  <pageSetup paperSize="9" orientation="landscape" r:id="rId7"/>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2.xml><?xml version="1.0" encoding="utf-8"?>
<worksheet xmlns="http://schemas.openxmlformats.org/spreadsheetml/2006/main" xmlns:r="http://schemas.openxmlformats.org/officeDocument/2006/relationships">
  <sheetPr codeName="Лист16"/>
  <dimension ref="A1:D27"/>
  <sheetViews>
    <sheetView view="pageBreakPreview" topLeftCell="A16" workbookViewId="0">
      <selection activeCell="C15" sqref="C15"/>
    </sheetView>
  </sheetViews>
  <sheetFormatPr defaultColWidth="9.140625" defaultRowHeight="15.75"/>
  <cols>
    <col min="1" max="1" width="5.28515625" style="1" customWidth="1"/>
    <col min="2" max="2" width="56.85546875" style="1" customWidth="1"/>
    <col min="3" max="3" width="12.42578125" style="1" customWidth="1"/>
    <col min="4" max="4" width="16.42578125" style="1" customWidth="1"/>
    <col min="5" max="16384" width="9.140625" style="1"/>
  </cols>
  <sheetData>
    <row r="1" spans="1:4">
      <c r="D1" s="12" t="s">
        <v>231</v>
      </c>
    </row>
    <row r="3" spans="1:4" ht="16.5">
      <c r="A3" s="1257" t="s">
        <v>232</v>
      </c>
      <c r="B3" s="1257"/>
      <c r="C3" s="1257"/>
      <c r="D3" s="1257"/>
    </row>
    <row r="5" spans="1:4" ht="20.25" customHeight="1">
      <c r="D5" s="16" t="s">
        <v>83</v>
      </c>
    </row>
    <row r="6" spans="1:4" ht="33" customHeight="1">
      <c r="A6" s="3" t="s">
        <v>15</v>
      </c>
      <c r="B6" s="6"/>
      <c r="C6" s="3" t="s">
        <v>227</v>
      </c>
      <c r="D6" s="3" t="s">
        <v>17</v>
      </c>
    </row>
    <row r="7" spans="1:4">
      <c r="A7" s="2">
        <v>1</v>
      </c>
      <c r="B7" s="4"/>
      <c r="C7" s="2">
        <v>3</v>
      </c>
      <c r="D7" s="2">
        <v>4</v>
      </c>
    </row>
    <row r="8" spans="1:4">
      <c r="A8" s="14">
        <v>1</v>
      </c>
      <c r="B8" s="8" t="s">
        <v>233</v>
      </c>
      <c r="C8" s="2"/>
      <c r="D8" s="2"/>
    </row>
    <row r="9" spans="1:4">
      <c r="A9" s="14"/>
      <c r="B9" s="8" t="s">
        <v>42</v>
      </c>
      <c r="C9" s="2"/>
      <c r="D9" s="2"/>
    </row>
    <row r="10" spans="1:4">
      <c r="A10" s="14"/>
      <c r="B10" s="18" t="s">
        <v>234</v>
      </c>
      <c r="C10" s="2"/>
      <c r="D10" s="2"/>
    </row>
    <row r="11" spans="1:4">
      <c r="A11" s="14"/>
      <c r="B11" s="18" t="s">
        <v>235</v>
      </c>
      <c r="C11" s="2"/>
      <c r="D11" s="2"/>
    </row>
    <row r="12" spans="1:4">
      <c r="A12" s="14" t="s">
        <v>34</v>
      </c>
      <c r="B12" s="8" t="s">
        <v>236</v>
      </c>
      <c r="C12" s="2"/>
      <c r="D12" s="2"/>
    </row>
    <row r="13" spans="1:4">
      <c r="A13" s="14"/>
      <c r="B13" s="8" t="s">
        <v>237</v>
      </c>
      <c r="C13" s="2"/>
      <c r="D13" s="2"/>
    </row>
    <row r="14" spans="1:4" ht="31.5">
      <c r="A14" s="15" t="s">
        <v>48</v>
      </c>
      <c r="B14" s="8" t="s">
        <v>238</v>
      </c>
      <c r="C14" s="2"/>
      <c r="D14" s="2"/>
    </row>
    <row r="15" spans="1:4">
      <c r="A15" s="14" t="s">
        <v>49</v>
      </c>
      <c r="B15" s="8" t="s">
        <v>239</v>
      </c>
      <c r="C15" s="2"/>
      <c r="D15" s="2"/>
    </row>
    <row r="16" spans="1:4">
      <c r="A16" s="14" t="s">
        <v>50</v>
      </c>
      <c r="B16" s="8" t="s">
        <v>240</v>
      </c>
      <c r="C16" s="2"/>
      <c r="D16" s="2"/>
    </row>
    <row r="17" spans="1:4">
      <c r="A17" s="14" t="s">
        <v>161</v>
      </c>
      <c r="B17" s="8" t="s">
        <v>241</v>
      </c>
      <c r="C17" s="2"/>
      <c r="D17" s="2"/>
    </row>
    <row r="18" spans="1:4" ht="31.5">
      <c r="A18" s="15" t="s">
        <v>163</v>
      </c>
      <c r="B18" s="8" t="s">
        <v>242</v>
      </c>
      <c r="C18" s="2"/>
      <c r="D18" s="2"/>
    </row>
    <row r="19" spans="1:4">
      <c r="A19" s="14" t="s">
        <v>165</v>
      </c>
      <c r="B19" s="8" t="s">
        <v>243</v>
      </c>
      <c r="C19" s="2"/>
      <c r="D19" s="2"/>
    </row>
    <row r="20" spans="1:4">
      <c r="A20" s="14" t="s">
        <v>167</v>
      </c>
      <c r="B20" s="8" t="s">
        <v>244</v>
      </c>
      <c r="C20" s="2"/>
      <c r="D20" s="2"/>
    </row>
    <row r="21" spans="1:4">
      <c r="A21" s="14" t="s">
        <v>173</v>
      </c>
      <c r="B21" s="8" t="s">
        <v>245</v>
      </c>
      <c r="C21" s="2"/>
      <c r="D21" s="2"/>
    </row>
    <row r="22" spans="1:4">
      <c r="A22" s="14" t="s">
        <v>177</v>
      </c>
      <c r="B22" s="8" t="s">
        <v>246</v>
      </c>
      <c r="C22" s="2"/>
      <c r="D22" s="2"/>
    </row>
    <row r="23" spans="1:4">
      <c r="A23" s="14" t="s">
        <v>181</v>
      </c>
      <c r="B23" s="8" t="s">
        <v>247</v>
      </c>
      <c r="C23" s="2"/>
      <c r="D23" s="2"/>
    </row>
    <row r="24" spans="1:4">
      <c r="A24" s="14"/>
      <c r="B24" s="18" t="s">
        <v>248</v>
      </c>
      <c r="C24" s="2"/>
      <c r="D24" s="2"/>
    </row>
    <row r="25" spans="1:4">
      <c r="A25" s="14"/>
      <c r="B25" s="18" t="s">
        <v>249</v>
      </c>
      <c r="C25" s="2"/>
      <c r="D25" s="2"/>
    </row>
    <row r="26" spans="1:4">
      <c r="A26" s="14"/>
      <c r="B26" s="18" t="s">
        <v>250</v>
      </c>
      <c r="C26" s="2"/>
      <c r="D26" s="2"/>
    </row>
    <row r="27" spans="1:4">
      <c r="A27" s="14"/>
      <c r="B27" s="18" t="s">
        <v>251</v>
      </c>
      <c r="C27" s="2"/>
      <c r="D27" s="2"/>
    </row>
  </sheetData>
  <customSheetViews>
    <customSheetView guid="{4ABAEE21-E07D-4473-944B-EE2EA61FD553}" showPageBreaks="1" view="pageBreakPreview">
      <selection activeCell="B22" sqref="B22"/>
      <pageMargins left="0.78740157480314965" right="0.31496062992125984" top="0.59055118110236227" bottom="0.39370078740157483" header="0.19685039370078741" footer="0.19685039370078741"/>
      <pageSetup paperSize="9" orientation="portrait"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howPageBreaks="1" view="pageBreakPreview">
      <selection activeCell="B22" sqref="B22"/>
      <pageMargins left="0.78740157480314965" right="0.31496062992125984" top="0.59055118110236227" bottom="0.39370078740157483" header="0.19685039370078741" footer="0.19685039370078741"/>
      <pageSetup paperSize="9" orientation="portrait"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howPageBreaks="1" view="pageBreakPreview">
      <selection activeCell="B22" sqref="B22"/>
      <pageMargins left="0.78740157480314965" right="0.31496062992125984" top="0.59055118110236227" bottom="0.39370078740157483" header="0.19685039370078741" footer="0.19685039370078741"/>
      <pageSetup paperSize="9"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howPageBreaks="1" view="pageBreakPreview">
      <selection activeCell="B22" sqref="B22"/>
      <pageMargins left="0.78740157480314965" right="0.31496062992125984" top="0.59055118110236227" bottom="0.39370078740157483" header="0.19685039370078741" footer="0.19685039370078741"/>
      <pageSetup paperSize="9"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howPageBreaks="1" view="pageBreakPreview">
      <selection activeCell="B22" sqref="B22"/>
      <pageMargins left="0.78740157480314965" right="0.31496062992125984" top="0.59055118110236227" bottom="0.39370078740157483" header="0.19685039370078741" footer="0.19685039370078741"/>
      <pageSetup paperSize="9" orientation="portrait"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howPageBreaks="1" view="pageBreakPreview">
      <selection activeCell="B22" sqref="B22"/>
      <pageMargins left="0.78740157480314965" right="0.31496062992125984" top="0.59055118110236227" bottom="0.39370078740157483" header="0.19685039370078741" footer="0.19685039370078741"/>
      <pageSetup paperSize="9" orientation="portrait"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1">
    <mergeCell ref="A3:D3"/>
  </mergeCells>
  <phoneticPr fontId="0" type="noConversion"/>
  <pageMargins left="0.78740157480314965" right="0.31496062992125984" top="0.59055118110236227" bottom="0.39370078740157483" header="0.19685039370078741" footer="0.19685039370078741"/>
  <pageSetup paperSize="9" orientation="portrait" r:id="rId7"/>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3.xml><?xml version="1.0" encoding="utf-8"?>
<worksheet xmlns="http://schemas.openxmlformats.org/spreadsheetml/2006/main" xmlns:r="http://schemas.openxmlformats.org/officeDocument/2006/relationships">
  <sheetPr codeName="Лист17"/>
  <dimension ref="A1:G15"/>
  <sheetViews>
    <sheetView view="pageBreakPreview" workbookViewId="0">
      <selection activeCell="J31" sqref="J31"/>
    </sheetView>
  </sheetViews>
  <sheetFormatPr defaultColWidth="9.140625" defaultRowHeight="15"/>
  <cols>
    <col min="1" max="1" width="18.7109375" style="27" customWidth="1"/>
    <col min="2" max="2" width="13.28515625" style="27" customWidth="1"/>
    <col min="3" max="3" width="12" style="27" customWidth="1"/>
    <col min="4" max="4" width="11.5703125" style="27" customWidth="1"/>
    <col min="5" max="5" width="12.42578125" style="27" customWidth="1"/>
    <col min="6" max="6" width="11.7109375" style="27" customWidth="1"/>
    <col min="7" max="7" width="12.42578125" style="27" customWidth="1"/>
    <col min="8" max="16384" width="9.140625" style="27"/>
  </cols>
  <sheetData>
    <row r="1" spans="1:7">
      <c r="G1" s="28" t="s">
        <v>252</v>
      </c>
    </row>
    <row r="3" spans="1:7" ht="16.5">
      <c r="A3" s="1257" t="s">
        <v>253</v>
      </c>
      <c r="B3" s="1257"/>
      <c r="C3" s="1257"/>
      <c r="D3" s="1257"/>
      <c r="E3" s="1257"/>
      <c r="F3" s="1257"/>
      <c r="G3" s="1257"/>
    </row>
    <row r="4" spans="1:7" ht="16.5">
      <c r="A4" s="1257" t="s">
        <v>254</v>
      </c>
      <c r="B4" s="1257"/>
      <c r="C4" s="1257"/>
      <c r="D4" s="1257"/>
      <c r="E4" s="1257"/>
      <c r="F4" s="1257"/>
      <c r="G4" s="1257"/>
    </row>
    <row r="6" spans="1:7" ht="20.25" customHeight="1">
      <c r="G6" s="29" t="s">
        <v>83</v>
      </c>
    </row>
    <row r="7" spans="1:7" ht="30.75" customHeight="1">
      <c r="A7" s="1322" t="s">
        <v>255</v>
      </c>
      <c r="B7" s="1322" t="s">
        <v>256</v>
      </c>
      <c r="C7" s="1325" t="s">
        <v>257</v>
      </c>
      <c r="D7" s="1327"/>
      <c r="E7" s="1322" t="s">
        <v>258</v>
      </c>
      <c r="F7" s="1322" t="s">
        <v>259</v>
      </c>
      <c r="G7" s="1322" t="s">
        <v>260</v>
      </c>
    </row>
    <row r="8" spans="1:7" ht="30.75" customHeight="1">
      <c r="A8" s="1324"/>
      <c r="B8" s="1324"/>
      <c r="C8" s="37" t="s">
        <v>261</v>
      </c>
      <c r="D8" s="37" t="s">
        <v>262</v>
      </c>
      <c r="E8" s="1324"/>
      <c r="F8" s="1324"/>
      <c r="G8" s="1324"/>
    </row>
    <row r="9" spans="1:7">
      <c r="A9" s="31">
        <v>1</v>
      </c>
      <c r="B9" s="31">
        <v>2</v>
      </c>
      <c r="C9" s="31">
        <v>3</v>
      </c>
      <c r="D9" s="31">
        <v>4</v>
      </c>
      <c r="E9" s="31">
        <v>5</v>
      </c>
      <c r="F9" s="31">
        <v>6</v>
      </c>
      <c r="G9" s="31">
        <v>7</v>
      </c>
    </row>
    <row r="10" spans="1:7">
      <c r="A10" s="31" t="s">
        <v>263</v>
      </c>
      <c r="B10" s="31"/>
      <c r="C10" s="31"/>
      <c r="D10" s="31"/>
      <c r="E10" s="31"/>
      <c r="F10" s="31"/>
      <c r="G10" s="43"/>
    </row>
    <row r="11" spans="1:7">
      <c r="A11" s="31" t="s">
        <v>67</v>
      </c>
      <c r="B11" s="31"/>
      <c r="C11" s="31"/>
      <c r="D11" s="31"/>
      <c r="E11" s="31"/>
      <c r="F11" s="31"/>
      <c r="G11" s="43"/>
    </row>
    <row r="12" spans="1:7">
      <c r="A12" s="43"/>
      <c r="B12" s="31"/>
      <c r="C12" s="31"/>
      <c r="D12" s="31"/>
      <c r="E12" s="31"/>
      <c r="F12" s="31"/>
      <c r="G12" s="43"/>
    </row>
    <row r="13" spans="1:7">
      <c r="A13" s="43"/>
      <c r="B13" s="31"/>
      <c r="C13" s="31"/>
      <c r="D13" s="31"/>
      <c r="E13" s="31"/>
      <c r="F13" s="31"/>
      <c r="G13" s="43"/>
    </row>
    <row r="14" spans="1:7">
      <c r="A14" s="43"/>
      <c r="B14" s="31"/>
      <c r="C14" s="31"/>
      <c r="D14" s="31"/>
      <c r="E14" s="31"/>
      <c r="F14" s="31"/>
      <c r="G14" s="43"/>
    </row>
    <row r="15" spans="1:7">
      <c r="A15" s="43"/>
      <c r="B15" s="31"/>
      <c r="C15" s="31"/>
      <c r="D15" s="31"/>
      <c r="E15" s="31"/>
      <c r="F15" s="31"/>
      <c r="G15" s="43"/>
    </row>
  </sheetData>
  <customSheetViews>
    <customSheetView guid="{4ABAEE21-E07D-4473-944B-EE2EA61FD553}" showPageBreaks="1" view="pageBreakPreview">
      <selection activeCell="J31" sqref="J31"/>
      <pageMargins left="0.78740157480314965" right="0.31496062992125984" top="0.59055118110236227" bottom="0.39370078740157483" header="0.19685039370078741" footer="0.19685039370078741"/>
      <pageSetup paperSize="9" orientation="portrait"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howPageBreaks="1" view="pageBreakPreview">
      <selection activeCell="J31" sqref="J31"/>
      <pageMargins left="0.78740157480314965" right="0.31496062992125984" top="0.59055118110236227" bottom="0.39370078740157483" header="0.19685039370078741" footer="0.19685039370078741"/>
      <pageSetup paperSize="9" orientation="portrait"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howPageBreaks="1" view="pageBreakPreview">
      <selection activeCell="J31" sqref="J31"/>
      <pageMargins left="0.78740157480314965" right="0.31496062992125984" top="0.59055118110236227" bottom="0.39370078740157483" header="0.19685039370078741" footer="0.19685039370078741"/>
      <pageSetup paperSize="9"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howPageBreaks="1" view="pageBreakPreview">
      <selection activeCell="J31" sqref="J31"/>
      <pageMargins left="0.78740157480314965" right="0.31496062992125984" top="0.59055118110236227" bottom="0.39370078740157483" header="0.19685039370078741" footer="0.19685039370078741"/>
      <pageSetup paperSize="9"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howPageBreaks="1" view="pageBreakPreview">
      <selection activeCell="J31" sqref="J31"/>
      <pageMargins left="0.78740157480314965" right="0.31496062992125984" top="0.59055118110236227" bottom="0.39370078740157483" header="0.19685039370078741" footer="0.19685039370078741"/>
      <pageSetup paperSize="9" orientation="portrait"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howPageBreaks="1" view="pageBreakPreview">
      <selection activeCell="J31" sqref="J31"/>
      <pageMargins left="0.78740157480314965" right="0.31496062992125984" top="0.59055118110236227" bottom="0.39370078740157483" header="0.19685039370078741" footer="0.19685039370078741"/>
      <pageSetup paperSize="9" orientation="portrait"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8">
    <mergeCell ref="F7:F8"/>
    <mergeCell ref="G7:G8"/>
    <mergeCell ref="A3:G3"/>
    <mergeCell ref="A4:G4"/>
    <mergeCell ref="A7:A8"/>
    <mergeCell ref="B7:B8"/>
    <mergeCell ref="C7:D7"/>
    <mergeCell ref="E7:E8"/>
  </mergeCells>
  <phoneticPr fontId="0" type="noConversion"/>
  <pageMargins left="0.78740157480314965" right="0.31496062992125984" top="0.59055118110236227" bottom="0.39370078740157483" header="0.19685039370078741" footer="0.19685039370078741"/>
  <pageSetup paperSize="9" orientation="portrait" r:id="rId7"/>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4.xml><?xml version="1.0" encoding="utf-8"?>
<worksheet xmlns="http://schemas.openxmlformats.org/spreadsheetml/2006/main" xmlns:r="http://schemas.openxmlformats.org/officeDocument/2006/relationships">
  <sheetPr codeName="Лист18"/>
  <dimension ref="A1:G15"/>
  <sheetViews>
    <sheetView view="pageBreakPreview" workbookViewId="0"/>
  </sheetViews>
  <sheetFormatPr defaultColWidth="9.140625" defaultRowHeight="15"/>
  <cols>
    <col min="1" max="1" width="18.7109375" style="27" customWidth="1"/>
    <col min="2" max="2" width="13.28515625" style="27" customWidth="1"/>
    <col min="3" max="3" width="12" style="27" customWidth="1"/>
    <col min="4" max="4" width="11.5703125" style="27" customWidth="1"/>
    <col min="5" max="5" width="12.42578125" style="27" customWidth="1"/>
    <col min="6" max="6" width="11.7109375" style="27" customWidth="1"/>
    <col min="7" max="7" width="12.42578125" style="27" customWidth="1"/>
    <col min="8" max="16384" width="9.140625" style="27"/>
  </cols>
  <sheetData>
    <row r="1" spans="1:7">
      <c r="G1" s="28" t="s">
        <v>264</v>
      </c>
    </row>
    <row r="3" spans="1:7" ht="16.5">
      <c r="A3" s="1257" t="s">
        <v>253</v>
      </c>
      <c r="B3" s="1257"/>
      <c r="C3" s="1257"/>
      <c r="D3" s="1257"/>
      <c r="E3" s="1257"/>
      <c r="F3" s="1257"/>
      <c r="G3" s="1257"/>
    </row>
    <row r="4" spans="1:7" ht="16.5">
      <c r="A4" s="1257" t="s">
        <v>265</v>
      </c>
      <c r="B4" s="1257"/>
      <c r="C4" s="1257"/>
      <c r="D4" s="1257"/>
      <c r="E4" s="1257"/>
      <c r="F4" s="1257"/>
      <c r="G4" s="1257"/>
    </row>
    <row r="6" spans="1:7" ht="20.25" customHeight="1">
      <c r="G6" s="29" t="s">
        <v>83</v>
      </c>
    </row>
    <row r="7" spans="1:7" ht="30.75" customHeight="1">
      <c r="A7" s="1322" t="s">
        <v>255</v>
      </c>
      <c r="B7" s="1322" t="s">
        <v>256</v>
      </c>
      <c r="C7" s="1325" t="s">
        <v>257</v>
      </c>
      <c r="D7" s="1327"/>
      <c r="E7" s="1322" t="s">
        <v>258</v>
      </c>
      <c r="F7" s="1322" t="s">
        <v>259</v>
      </c>
      <c r="G7" s="1322" t="s">
        <v>260</v>
      </c>
    </row>
    <row r="8" spans="1:7" ht="30.75" customHeight="1">
      <c r="A8" s="1324"/>
      <c r="B8" s="1324"/>
      <c r="C8" s="37" t="s">
        <v>261</v>
      </c>
      <c r="D8" s="37" t="s">
        <v>262</v>
      </c>
      <c r="E8" s="1324"/>
      <c r="F8" s="1324"/>
      <c r="G8" s="1324"/>
    </row>
    <row r="9" spans="1:7">
      <c r="A9" s="31">
        <v>1</v>
      </c>
      <c r="B9" s="31">
        <v>2</v>
      </c>
      <c r="C9" s="31">
        <v>3</v>
      </c>
      <c r="D9" s="31">
        <v>4</v>
      </c>
      <c r="E9" s="31">
        <v>5</v>
      </c>
      <c r="F9" s="31">
        <v>6</v>
      </c>
      <c r="G9" s="31">
        <v>7</v>
      </c>
    </row>
    <row r="10" spans="1:7">
      <c r="A10" s="31" t="s">
        <v>263</v>
      </c>
      <c r="B10" s="31"/>
      <c r="C10" s="31"/>
      <c r="D10" s="31"/>
      <c r="E10" s="31"/>
      <c r="F10" s="31"/>
      <c r="G10" s="43"/>
    </row>
    <row r="11" spans="1:7">
      <c r="A11" s="31" t="s">
        <v>67</v>
      </c>
      <c r="B11" s="31"/>
      <c r="C11" s="31"/>
      <c r="D11" s="31"/>
      <c r="E11" s="31"/>
      <c r="F11" s="31"/>
      <c r="G11" s="43"/>
    </row>
    <row r="12" spans="1:7">
      <c r="A12" s="43"/>
      <c r="B12" s="31"/>
      <c r="C12" s="31"/>
      <c r="D12" s="31"/>
      <c r="E12" s="31"/>
      <c r="F12" s="31"/>
      <c r="G12" s="43"/>
    </row>
    <row r="13" spans="1:7">
      <c r="A13" s="43"/>
      <c r="B13" s="31"/>
      <c r="C13" s="31"/>
      <c r="D13" s="31"/>
      <c r="E13" s="31"/>
      <c r="F13" s="31"/>
      <c r="G13" s="43"/>
    </row>
    <row r="14" spans="1:7">
      <c r="A14" s="43"/>
      <c r="B14" s="31"/>
      <c r="C14" s="31"/>
      <c r="D14" s="31"/>
      <c r="E14" s="31"/>
      <c r="F14" s="31"/>
      <c r="G14" s="43"/>
    </row>
    <row r="15" spans="1:7">
      <c r="A15" s="43"/>
      <c r="B15" s="31"/>
      <c r="C15" s="31"/>
      <c r="D15" s="31"/>
      <c r="E15" s="31"/>
      <c r="F15" s="31"/>
      <c r="G15" s="43"/>
    </row>
  </sheetData>
  <customSheetViews>
    <customSheetView guid="{4ABAEE21-E07D-4473-944B-EE2EA61FD553}" showPageBreaks="1" view="pageBreakPreview">
      <pageMargins left="0.78740157480314965" right="0.31496062992125984" top="0.59055118110236227" bottom="0.39370078740157483" header="0.19685039370078741" footer="0.19685039370078741"/>
      <pageSetup paperSize="9" orientation="portrait"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howPageBreaks="1" view="pageBreakPreview">
      <pageMargins left="0.78740157480314965" right="0.31496062992125984" top="0.59055118110236227" bottom="0.39370078740157483" header="0.19685039370078741" footer="0.19685039370078741"/>
      <pageSetup paperSize="9" orientation="portrait"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howPageBreaks="1" view="pageBreakPreview">
      <pageMargins left="0.78740157480314965" right="0.31496062992125984" top="0.59055118110236227" bottom="0.39370078740157483" header="0.19685039370078741" footer="0.19685039370078741"/>
      <pageSetup paperSize="9"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howPageBreaks="1" view="pageBreakPreview">
      <pageMargins left="0.78740157480314965" right="0.31496062992125984" top="0.59055118110236227" bottom="0.39370078740157483" header="0.19685039370078741" footer="0.19685039370078741"/>
      <pageSetup paperSize="9"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howPageBreaks="1" view="pageBreakPreview">
      <pageMargins left="0.78740157480314965" right="0.31496062992125984" top="0.59055118110236227" bottom="0.39370078740157483" header="0.19685039370078741" footer="0.19685039370078741"/>
      <pageSetup paperSize="9" orientation="portrait"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howPageBreaks="1" view="pageBreakPreview">
      <pageMargins left="0.78740157480314965" right="0.31496062992125984" top="0.59055118110236227" bottom="0.39370078740157483" header="0.19685039370078741" footer="0.19685039370078741"/>
      <pageSetup paperSize="9" orientation="portrait"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8">
    <mergeCell ref="F7:F8"/>
    <mergeCell ref="G7:G8"/>
    <mergeCell ref="A3:G3"/>
    <mergeCell ref="A4:G4"/>
    <mergeCell ref="A7:A8"/>
    <mergeCell ref="B7:B8"/>
    <mergeCell ref="C7:D7"/>
    <mergeCell ref="E7:E8"/>
  </mergeCells>
  <phoneticPr fontId="0" type="noConversion"/>
  <pageMargins left="0.78740157480314965" right="0.31496062992125984" top="0.59055118110236227" bottom="0.39370078740157483" header="0.19685039370078741" footer="0.19685039370078741"/>
  <pageSetup paperSize="9" orientation="portrait" r:id="rId7"/>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5.xml><?xml version="1.0" encoding="utf-8"?>
<worksheet xmlns="http://schemas.openxmlformats.org/spreadsheetml/2006/main" xmlns:r="http://schemas.openxmlformats.org/officeDocument/2006/relationships">
  <dimension ref="A1:AM16"/>
  <sheetViews>
    <sheetView view="pageBreakPreview" zoomScale="60" zoomScaleNormal="100" workbookViewId="0">
      <selection activeCell="AO23" sqref="AO23"/>
    </sheetView>
  </sheetViews>
  <sheetFormatPr defaultColWidth="9.140625" defaultRowHeight="15" outlineLevelCol="1"/>
  <cols>
    <col min="1" max="1" width="5.42578125" style="643" customWidth="1"/>
    <col min="2" max="2" width="35.28515625" style="643" customWidth="1"/>
    <col min="3" max="3" width="10.42578125" style="643" hidden="1" customWidth="1"/>
    <col min="4" max="11" width="0" style="643" hidden="1" customWidth="1"/>
    <col min="12" max="12" width="10.7109375" style="643" hidden="1" customWidth="1"/>
    <col min="13" max="13" width="8.28515625" style="643" hidden="1" customWidth="1"/>
    <col min="14" max="14" width="8.85546875" style="643" hidden="1" customWidth="1"/>
    <col min="15" max="16" width="10.28515625" style="643" hidden="1" customWidth="1"/>
    <col min="17" max="17" width="12.28515625" style="643" hidden="1" customWidth="1"/>
    <col min="18" max="18" width="0.28515625" style="643" hidden="1" customWidth="1"/>
    <col min="19" max="19" width="13" style="643" hidden="1" customWidth="1"/>
    <col min="20" max="20" width="11.5703125" style="643" hidden="1" customWidth="1" outlineLevel="1"/>
    <col min="21" max="21" width="10.5703125" style="643" hidden="1" customWidth="1" outlineLevel="1"/>
    <col min="22" max="22" width="15.28515625" style="643" hidden="1" customWidth="1" collapsed="1"/>
    <col min="23" max="23" width="15.28515625" style="643" hidden="1" customWidth="1"/>
    <col min="24" max="24" width="15.7109375" style="643" hidden="1" customWidth="1"/>
    <col min="25" max="26" width="10.42578125" style="643" hidden="1" customWidth="1" outlineLevel="1"/>
    <col min="27" max="27" width="18.28515625" style="643" hidden="1" customWidth="1" collapsed="1"/>
    <col min="28" max="28" width="25.42578125" style="643" customWidth="1"/>
    <col min="29" max="29" width="11.42578125" style="643" hidden="1" customWidth="1"/>
    <col min="30" max="30" width="10.7109375" style="643" hidden="1" customWidth="1"/>
    <col min="31" max="31" width="10.85546875" style="643" hidden="1" customWidth="1"/>
    <col min="32" max="32" width="10.7109375" style="643" hidden="1" customWidth="1"/>
    <col min="33" max="33" width="34.42578125" style="643" customWidth="1"/>
    <col min="34" max="34" width="28.5703125" style="643" customWidth="1"/>
    <col min="35" max="35" width="14.5703125" style="643" hidden="1" customWidth="1"/>
    <col min="36" max="36" width="17" style="643" hidden="1" customWidth="1"/>
    <col min="37" max="37" width="32.28515625" style="643" customWidth="1"/>
    <col min="38" max="38" width="17.7109375" style="643" customWidth="1"/>
    <col min="39" max="16384" width="9.140625" style="643"/>
  </cols>
  <sheetData>
    <row r="1" spans="1:39" ht="15.75">
      <c r="B1" s="644" t="s">
        <v>669</v>
      </c>
      <c r="C1" s="645"/>
      <c r="D1" s="645"/>
      <c r="E1" s="645"/>
      <c r="F1" s="645"/>
      <c r="G1" s="645"/>
      <c r="H1" s="645"/>
      <c r="I1" s="645"/>
      <c r="J1" s="645"/>
      <c r="K1" s="645"/>
      <c r="L1" s="645"/>
      <c r="M1" s="645"/>
      <c r="N1" s="645"/>
      <c r="O1" s="645"/>
      <c r="P1" s="645"/>
      <c r="Q1" s="645"/>
      <c r="R1" s="645"/>
      <c r="S1" s="645"/>
      <c r="T1" s="645"/>
      <c r="AK1" s="410" t="s">
        <v>670</v>
      </c>
    </row>
    <row r="2" spans="1:39">
      <c r="B2" s="646"/>
    </row>
    <row r="3" spans="1:39">
      <c r="A3" s="647" t="s">
        <v>671</v>
      </c>
      <c r="AK3" s="648" t="s">
        <v>82</v>
      </c>
    </row>
    <row r="4" spans="1:39" ht="148.5" customHeight="1">
      <c r="A4" s="649" t="s">
        <v>477</v>
      </c>
      <c r="B4" s="650" t="s">
        <v>16</v>
      </c>
      <c r="C4" s="651" t="s">
        <v>672</v>
      </c>
      <c r="D4" s="651" t="s">
        <v>673</v>
      </c>
      <c r="E4" s="651" t="s">
        <v>674</v>
      </c>
      <c r="F4" s="651" t="s">
        <v>675</v>
      </c>
      <c r="G4" s="651" t="s">
        <v>676</v>
      </c>
      <c r="H4" s="651" t="s">
        <v>677</v>
      </c>
      <c r="I4" s="651" t="s">
        <v>678</v>
      </c>
      <c r="J4" s="651" t="s">
        <v>679</v>
      </c>
      <c r="K4" s="651" t="s">
        <v>680</v>
      </c>
      <c r="L4" s="652" t="s">
        <v>681</v>
      </c>
      <c r="M4" s="651" t="s">
        <v>682</v>
      </c>
      <c r="N4" s="651" t="s">
        <v>683</v>
      </c>
      <c r="O4" s="651" t="s">
        <v>684</v>
      </c>
      <c r="P4" s="651" t="s">
        <v>685</v>
      </c>
      <c r="Q4" s="651" t="s">
        <v>686</v>
      </c>
      <c r="R4" s="651" t="s">
        <v>687</v>
      </c>
      <c r="S4" s="653" t="s">
        <v>688</v>
      </c>
      <c r="T4" s="654" t="s">
        <v>689</v>
      </c>
      <c r="U4" s="654" t="s">
        <v>690</v>
      </c>
      <c r="V4" s="651" t="s">
        <v>691</v>
      </c>
      <c r="W4" s="655" t="s">
        <v>692</v>
      </c>
      <c r="X4" s="656" t="s">
        <v>693</v>
      </c>
      <c r="Y4" s="657" t="s">
        <v>694</v>
      </c>
      <c r="Z4" s="657" t="s">
        <v>695</v>
      </c>
      <c r="AA4" s="658" t="s">
        <v>696</v>
      </c>
      <c r="AB4" s="659" t="s">
        <v>697</v>
      </c>
      <c r="AC4" s="652" t="s">
        <v>668</v>
      </c>
      <c r="AD4" s="660" t="s">
        <v>698</v>
      </c>
      <c r="AE4" s="660" t="s">
        <v>699</v>
      </c>
      <c r="AF4" s="660" t="s">
        <v>700</v>
      </c>
      <c r="AG4" s="661" t="s">
        <v>701</v>
      </c>
      <c r="AH4" s="662" t="s">
        <v>702</v>
      </c>
      <c r="AI4" s="663" t="s">
        <v>699</v>
      </c>
      <c r="AJ4" s="663" t="s">
        <v>700</v>
      </c>
      <c r="AK4" s="664" t="s">
        <v>703</v>
      </c>
      <c r="AL4" s="655" t="s">
        <v>703</v>
      </c>
      <c r="AM4" s="655" t="s">
        <v>664</v>
      </c>
    </row>
    <row r="5" spans="1:39" ht="45">
      <c r="A5" s="665" t="s">
        <v>0</v>
      </c>
      <c r="B5" s="666" t="s">
        <v>211</v>
      </c>
      <c r="C5" s="667">
        <v>2471</v>
      </c>
      <c r="D5" s="667">
        <v>2471</v>
      </c>
      <c r="E5" s="668">
        <v>3098.1</v>
      </c>
      <c r="F5" s="668">
        <v>2471</v>
      </c>
      <c r="G5" s="668">
        <v>1273.3808000000001</v>
      </c>
      <c r="H5" s="668">
        <v>7035.73</v>
      </c>
      <c r="I5" s="668">
        <v>2702.4</v>
      </c>
      <c r="J5" s="668">
        <v>2702.4</v>
      </c>
      <c r="K5" s="668">
        <v>2702.4</v>
      </c>
      <c r="L5" s="668">
        <f>2702.4-40</f>
        <v>2662.4</v>
      </c>
      <c r="M5" s="668">
        <f>L5/2</f>
        <v>1331.2</v>
      </c>
      <c r="N5" s="668">
        <f>L5-M5</f>
        <v>1331.2</v>
      </c>
      <c r="O5" s="668">
        <v>3029.14</v>
      </c>
      <c r="P5" s="668" t="e">
        <f>(#REF!+#REF!)/1000</f>
        <v>#REF!</v>
      </c>
      <c r="Q5" s="668">
        <f>L5</f>
        <v>2662.4</v>
      </c>
      <c r="R5" s="668">
        <f>O5</f>
        <v>3029.14</v>
      </c>
      <c r="S5" s="669">
        <f>T5+U5</f>
        <v>2494.98</v>
      </c>
      <c r="T5" s="669">
        <v>1247.49</v>
      </c>
      <c r="U5" s="669">
        <v>1247.49</v>
      </c>
      <c r="V5" s="670"/>
      <c r="W5" s="671">
        <f>'[156]17'!$AA$5</f>
        <v>3208.1347700000001</v>
      </c>
      <c r="X5" s="672">
        <v>2955.6</v>
      </c>
      <c r="Y5" s="672">
        <f>X5/2</f>
        <v>1477.8</v>
      </c>
      <c r="Z5" s="672">
        <f>X5-Y5</f>
        <v>1477.8</v>
      </c>
      <c r="AA5" s="673" t="e">
        <f>(#REF!+#REF!+#REF!+#REF!+#REF!)/1000</f>
        <v>#REF!</v>
      </c>
      <c r="AB5" s="674">
        <v>6911.6256199999998</v>
      </c>
      <c r="AC5" s="675">
        <v>10301.93</v>
      </c>
      <c r="AD5" s="676">
        <v>9216.91</v>
      </c>
      <c r="AE5" s="676">
        <v>9216.91</v>
      </c>
      <c r="AF5" s="676">
        <v>9216.91</v>
      </c>
      <c r="AG5" s="677" t="e">
        <f>#REF!/1000</f>
        <v>#REF!</v>
      </c>
      <c r="AH5" s="678" t="e">
        <f>#REF!/1000</f>
        <v>#REF!</v>
      </c>
      <c r="AI5" s="679" t="e">
        <f>AH5/2</f>
        <v>#REF!</v>
      </c>
      <c r="AJ5" s="678" t="e">
        <f>AH5-AI5</f>
        <v>#REF!</v>
      </c>
      <c r="AK5" s="680" t="e">
        <f>#REF!/1000</f>
        <v>#REF!</v>
      </c>
      <c r="AL5" s="681" t="e">
        <f>#REF!/1000</f>
        <v>#REF!</v>
      </c>
    </row>
    <row r="6" spans="1:39" ht="30">
      <c r="A6" s="665" t="s">
        <v>1</v>
      </c>
      <c r="B6" s="666" t="s">
        <v>212</v>
      </c>
      <c r="C6" s="682"/>
      <c r="D6" s="667"/>
      <c r="E6" s="683">
        <v>2471</v>
      </c>
      <c r="F6" s="668">
        <v>231.4</v>
      </c>
      <c r="G6" s="668"/>
      <c r="H6" s="668"/>
      <c r="I6" s="668"/>
      <c r="J6" s="683"/>
      <c r="K6" s="683"/>
      <c r="L6" s="668"/>
      <c r="M6" s="683"/>
      <c r="N6" s="683"/>
      <c r="O6" s="683"/>
      <c r="P6" s="683"/>
      <c r="Q6" s="668"/>
      <c r="R6" s="668"/>
      <c r="S6" s="669"/>
      <c r="T6" s="669"/>
      <c r="U6" s="669"/>
      <c r="V6" s="670"/>
      <c r="W6" s="671"/>
      <c r="X6" s="672">
        <v>7346.33</v>
      </c>
      <c r="Y6" s="672"/>
      <c r="Z6" s="672"/>
      <c r="AA6" s="673" t="e">
        <f>(#REF!+#REF!+#REF!+#REF!)/1000</f>
        <v>#REF!</v>
      </c>
      <c r="AB6" s="674"/>
      <c r="AC6" s="675"/>
      <c r="AD6" s="676"/>
      <c r="AE6" s="676"/>
      <c r="AF6" s="676"/>
      <c r="AG6" s="677"/>
      <c r="AH6" s="679"/>
      <c r="AI6" s="679"/>
      <c r="AJ6" s="679"/>
      <c r="AK6" s="680"/>
      <c r="AL6" s="681"/>
    </row>
    <row r="7" spans="1:39" ht="30">
      <c r="A7" s="665" t="s">
        <v>384</v>
      </c>
      <c r="B7" s="666" t="s">
        <v>213</v>
      </c>
      <c r="C7" s="682"/>
      <c r="D7" s="667"/>
      <c r="E7" s="668">
        <v>3098.1</v>
      </c>
      <c r="F7" s="668"/>
      <c r="G7" s="668"/>
      <c r="H7" s="668"/>
      <c r="I7" s="668"/>
      <c r="J7" s="683"/>
      <c r="K7" s="683"/>
      <c r="L7" s="668"/>
      <c r="M7" s="683"/>
      <c r="N7" s="683"/>
      <c r="O7" s="683"/>
      <c r="P7" s="683"/>
      <c r="Q7" s="668"/>
      <c r="R7" s="668"/>
      <c r="S7" s="669"/>
      <c r="T7" s="669"/>
      <c r="U7" s="669"/>
      <c r="V7" s="670"/>
      <c r="W7" s="671"/>
      <c r="X7" s="672"/>
      <c r="Y7" s="672"/>
      <c r="Z7" s="672"/>
      <c r="AA7" s="673"/>
      <c r="AB7" s="674"/>
      <c r="AC7" s="675"/>
      <c r="AD7" s="676"/>
      <c r="AE7" s="676"/>
      <c r="AF7" s="676"/>
      <c r="AG7" s="677"/>
      <c r="AH7" s="684"/>
      <c r="AI7" s="679"/>
      <c r="AJ7" s="679"/>
      <c r="AK7" s="680"/>
      <c r="AL7" s="681"/>
    </row>
    <row r="8" spans="1:39" ht="45">
      <c r="A8" s="665" t="s">
        <v>385</v>
      </c>
      <c r="B8" s="666" t="s">
        <v>704</v>
      </c>
      <c r="C8" s="667">
        <v>2471</v>
      </c>
      <c r="D8" s="667">
        <v>2471</v>
      </c>
      <c r="E8" s="668">
        <v>2471</v>
      </c>
      <c r="F8" s="668">
        <f>F5+F6</f>
        <v>2702.4</v>
      </c>
      <c r="G8" s="668">
        <v>926.09504000000004</v>
      </c>
      <c r="H8" s="668">
        <f>H5</f>
        <v>7035.73</v>
      </c>
      <c r="I8" s="668">
        <v>2702.4</v>
      </c>
      <c r="J8" s="668">
        <f>I8/2</f>
        <v>1351.2</v>
      </c>
      <c r="K8" s="668">
        <f>I8-J8</f>
        <v>1351.2</v>
      </c>
      <c r="L8" s="668">
        <f>L5</f>
        <v>2662.4</v>
      </c>
      <c r="M8" s="668">
        <f>L8/2</f>
        <v>1331.2</v>
      </c>
      <c r="N8" s="668">
        <f>L8-M8</f>
        <v>1331.2</v>
      </c>
      <c r="O8" s="668">
        <f>O5</f>
        <v>3029.14</v>
      </c>
      <c r="P8" s="668" t="e">
        <f>P5</f>
        <v>#REF!</v>
      </c>
      <c r="Q8" s="668">
        <f>L8</f>
        <v>2662.4</v>
      </c>
      <c r="R8" s="668">
        <f>O8</f>
        <v>3029.14</v>
      </c>
      <c r="S8" s="669">
        <f>S5</f>
        <v>2494.98</v>
      </c>
      <c r="T8" s="669">
        <f>T5</f>
        <v>1247.49</v>
      </c>
      <c r="U8" s="669">
        <f>U5</f>
        <v>1247.49</v>
      </c>
      <c r="V8" s="670"/>
      <c r="W8" s="671">
        <f>W5</f>
        <v>3208.1347700000001</v>
      </c>
      <c r="X8" s="672">
        <f>X5+X6</f>
        <v>10301.93</v>
      </c>
      <c r="Y8" s="672">
        <f>Y5</f>
        <v>1477.8</v>
      </c>
      <c r="Z8" s="672">
        <f>Z5</f>
        <v>1477.8</v>
      </c>
      <c r="AA8" s="673" t="e">
        <f>AA5+AA6-AA7</f>
        <v>#REF!</v>
      </c>
      <c r="AB8" s="674">
        <v>6911.6256199999998</v>
      </c>
      <c r="AC8" s="675">
        <v>9216.91</v>
      </c>
      <c r="AD8" s="676">
        <v>8131.89</v>
      </c>
      <c r="AE8" s="676">
        <v>8131.89</v>
      </c>
      <c r="AF8" s="676">
        <v>8131.89</v>
      </c>
      <c r="AG8" s="677" t="e">
        <f>AG5+AG6-AG7</f>
        <v>#REF!</v>
      </c>
      <c r="AH8" s="678" t="e">
        <f>AH5</f>
        <v>#REF!</v>
      </c>
      <c r="AI8" s="679" t="e">
        <f>AH8/2</f>
        <v>#REF!</v>
      </c>
      <c r="AJ8" s="678" t="e">
        <f>AH8-AI8</f>
        <v>#REF!</v>
      </c>
      <c r="AK8" s="680" t="e">
        <f>AK5+AK6-AK7</f>
        <v>#REF!</v>
      </c>
      <c r="AL8" s="681" t="e">
        <f>AL5+AL6-AL7</f>
        <v>#REF!</v>
      </c>
    </row>
    <row r="9" spans="1:39" ht="45">
      <c r="A9" s="665" t="s">
        <v>386</v>
      </c>
      <c r="B9" s="666" t="s">
        <v>705</v>
      </c>
      <c r="C9" s="682"/>
      <c r="D9" s="682"/>
      <c r="E9" s="668"/>
      <c r="F9" s="668"/>
      <c r="G9" s="668"/>
      <c r="H9" s="668"/>
      <c r="I9" s="668"/>
      <c r="J9" s="683"/>
      <c r="K9" s="683"/>
      <c r="L9" s="668"/>
      <c r="M9" s="683"/>
      <c r="N9" s="683"/>
      <c r="O9" s="683"/>
      <c r="P9" s="683"/>
      <c r="Q9" s="668"/>
      <c r="R9" s="668"/>
      <c r="S9" s="669"/>
      <c r="T9" s="669"/>
      <c r="U9" s="669"/>
      <c r="V9" s="670"/>
      <c r="W9" s="671"/>
      <c r="X9" s="672"/>
      <c r="Y9" s="672"/>
      <c r="Z9" s="672"/>
      <c r="AA9" s="673"/>
      <c r="AB9" s="674"/>
      <c r="AC9" s="675"/>
      <c r="AD9" s="676"/>
      <c r="AE9" s="676"/>
      <c r="AF9" s="676"/>
      <c r="AG9" s="677"/>
      <c r="AH9" s="679"/>
      <c r="AI9" s="679"/>
      <c r="AJ9" s="679"/>
      <c r="AK9" s="680"/>
      <c r="AL9" s="681"/>
    </row>
    <row r="10" spans="1:39">
      <c r="A10" s="665" t="s">
        <v>706</v>
      </c>
      <c r="B10" s="666" t="s">
        <v>707</v>
      </c>
      <c r="C10" s="685">
        <v>12.909753136382033</v>
      </c>
      <c r="D10" s="685">
        <v>15.507891541885876</v>
      </c>
      <c r="E10" s="668">
        <v>14.863617968433829</v>
      </c>
      <c r="F10" s="668">
        <v>14</v>
      </c>
      <c r="G10" s="668">
        <v>27.27273412635089</v>
      </c>
      <c r="H10" s="668">
        <f>H11/H5*100</f>
        <v>11.073762068754771</v>
      </c>
      <c r="I10" s="668">
        <v>14</v>
      </c>
      <c r="J10" s="683">
        <v>14</v>
      </c>
      <c r="K10" s="683">
        <v>14</v>
      </c>
      <c r="L10" s="668">
        <f>L11/L5*100</f>
        <v>13.349158653846155</v>
      </c>
      <c r="M10" s="668">
        <v>13.349158653846155</v>
      </c>
      <c r="N10" s="668">
        <v>13.349158653846155</v>
      </c>
      <c r="O10" s="668">
        <f>O11/O5*100</f>
        <v>13.757700205338811</v>
      </c>
      <c r="P10" s="668" t="e">
        <f>P11/P5*100</f>
        <v>#REF!</v>
      </c>
      <c r="Q10" s="668">
        <f>L10</f>
        <v>13.349158653846155</v>
      </c>
      <c r="R10" s="668">
        <f>O10</f>
        <v>13.757700205338811</v>
      </c>
      <c r="S10" s="669"/>
      <c r="T10" s="669"/>
      <c r="U10" s="669"/>
      <c r="V10" s="670"/>
      <c r="W10" s="671">
        <f t="shared" ref="W10:AF10" si="0">W11/W5*100</f>
        <v>7.4533268438719613</v>
      </c>
      <c r="X10" s="672">
        <f t="shared" si="0"/>
        <v>10.301123291379076</v>
      </c>
      <c r="Y10" s="672">
        <f t="shared" si="0"/>
        <v>10.301123291379076</v>
      </c>
      <c r="Z10" s="672">
        <f t="shared" si="0"/>
        <v>10.301123291379076</v>
      </c>
      <c r="AA10" s="686" t="e">
        <f>AA11/AA8*100</f>
        <v>#REF!</v>
      </c>
      <c r="AB10" s="674">
        <v>12.147420917936429</v>
      </c>
      <c r="AC10" s="687">
        <f t="shared" si="0"/>
        <v>10.532201247727366</v>
      </c>
      <c r="AD10" s="688">
        <f t="shared" si="0"/>
        <v>11.772058097561981</v>
      </c>
      <c r="AE10" s="688">
        <f t="shared" si="0"/>
        <v>5.8860290487809905</v>
      </c>
      <c r="AF10" s="688">
        <f t="shared" si="0"/>
        <v>5.8860290487809905</v>
      </c>
      <c r="AG10" s="689" t="e">
        <f>AG11/AG8*100</f>
        <v>#REF!</v>
      </c>
      <c r="AH10" s="689" t="e">
        <f>AH11/AH8*100</f>
        <v>#REF!</v>
      </c>
      <c r="AI10" s="689" t="e">
        <f t="shared" ref="AI10:AJ10" si="1">AI11/AI8*100</f>
        <v>#REF!</v>
      </c>
      <c r="AJ10" s="689" t="e">
        <f t="shared" si="1"/>
        <v>#REF!</v>
      </c>
      <c r="AK10" s="689" t="e">
        <f>AK11/AK8*100</f>
        <v>#REF!</v>
      </c>
      <c r="AL10" s="690" t="e">
        <f>AL11/AL8*100</f>
        <v>#REF!</v>
      </c>
    </row>
    <row r="11" spans="1:39" ht="30">
      <c r="A11" s="665" t="s">
        <v>708</v>
      </c>
      <c r="B11" s="666" t="s">
        <v>216</v>
      </c>
      <c r="C11" s="682">
        <v>319</v>
      </c>
      <c r="D11" s="682">
        <v>383.2</v>
      </c>
      <c r="E11" s="668">
        <v>367.28</v>
      </c>
      <c r="F11" s="668">
        <v>375.41</v>
      </c>
      <c r="G11" s="668">
        <v>347.28575999999998</v>
      </c>
      <c r="H11" s="668">
        <v>779.12</v>
      </c>
      <c r="I11" s="668">
        <v>375.41</v>
      </c>
      <c r="J11" s="668">
        <f>I11/2</f>
        <v>187.70500000000001</v>
      </c>
      <c r="K11" s="668">
        <f>I11-J11</f>
        <v>187.70500000000001</v>
      </c>
      <c r="L11" s="668">
        <f>355.408</f>
        <v>355.40800000000002</v>
      </c>
      <c r="M11" s="668">
        <f>L11/2</f>
        <v>177.70400000000001</v>
      </c>
      <c r="N11" s="668">
        <f>L11-M11</f>
        <v>177.70400000000001</v>
      </c>
      <c r="O11" s="668">
        <v>416.74</v>
      </c>
      <c r="P11" s="668" t="e">
        <f>#REF!/1000</f>
        <v>#REF!</v>
      </c>
      <c r="Q11" s="668">
        <f>L11</f>
        <v>355.40800000000002</v>
      </c>
      <c r="R11" s="668">
        <v>423.26</v>
      </c>
      <c r="S11" s="669">
        <f>T11+U11</f>
        <v>318.10000000000002</v>
      </c>
      <c r="T11" s="691">
        <v>159.03</v>
      </c>
      <c r="U11" s="688">
        <v>159.07</v>
      </c>
      <c r="V11" s="687" t="e">
        <f>#REF!/1000</f>
        <v>#REF!</v>
      </c>
      <c r="W11" s="692">
        <f>'[156]17'!$AA$11</f>
        <v>239.11277000000001</v>
      </c>
      <c r="X11" s="669">
        <v>304.45999999999998</v>
      </c>
      <c r="Y11" s="669">
        <f>X11/2</f>
        <v>152.22999999999999</v>
      </c>
      <c r="Z11" s="669">
        <f>X11-Y11</f>
        <v>152.22999999999999</v>
      </c>
      <c r="AA11" s="673" t="e">
        <f>#REF!/1000</f>
        <v>#REF!</v>
      </c>
      <c r="AB11" s="674">
        <v>839.58425633333343</v>
      </c>
      <c r="AC11" s="675">
        <v>1085.02</v>
      </c>
      <c r="AD11" s="676">
        <v>1085.02</v>
      </c>
      <c r="AE11" s="676">
        <f>AD11/2</f>
        <v>542.51</v>
      </c>
      <c r="AF11" s="676">
        <f>AD11-AE11</f>
        <v>542.51</v>
      </c>
      <c r="AG11" s="693" t="e">
        <f>#REF!/1000</f>
        <v>#REF!</v>
      </c>
      <c r="AH11" s="678" t="e">
        <f>#REF!/1000</f>
        <v>#REF!</v>
      </c>
      <c r="AI11" s="679" t="e">
        <f>AH11/2</f>
        <v>#REF!</v>
      </c>
      <c r="AJ11" s="678" t="e">
        <f>AH11-AI11</f>
        <v>#REF!</v>
      </c>
      <c r="AK11" s="680" t="e">
        <f>#REF!/1000</f>
        <v>#REF!</v>
      </c>
      <c r="AL11" s="681" t="e">
        <f>#REF!/1000</f>
        <v>#REF!</v>
      </c>
    </row>
    <row r="13" spans="1:39">
      <c r="B13" s="694"/>
    </row>
    <row r="14" spans="1:39" s="696" customFormat="1" ht="15.75">
      <c r="A14" s="695"/>
      <c r="B14" s="502"/>
      <c r="C14" s="1"/>
      <c r="D14" s="1"/>
      <c r="E14" s="1"/>
      <c r="F14" s="1"/>
      <c r="G14" s="1"/>
      <c r="H14" s="1"/>
      <c r="I14" s="1" t="s">
        <v>709</v>
      </c>
      <c r="J14" s="1"/>
      <c r="K14" s="237"/>
      <c r="L14" s="1"/>
      <c r="M14" s="237"/>
      <c r="N14" s="237"/>
      <c r="O14" s="237"/>
      <c r="P14" s="237"/>
      <c r="Q14" s="237"/>
      <c r="R14" s="237"/>
      <c r="S14" s="237"/>
      <c r="T14" s="237"/>
      <c r="U14" s="237"/>
      <c r="V14" s="237"/>
      <c r="W14" s="237"/>
    </row>
    <row r="16" spans="1:39">
      <c r="A16" s="643" t="e">
        <f>#REF!</f>
        <v>#REF!</v>
      </c>
      <c r="AJ16" s="648" t="e">
        <f>#REF!</f>
        <v>#REF!</v>
      </c>
      <c r="AK16" s="643" t="str">
        <f>'[153]16 общ'!Q51</f>
        <v>А.Ф. Кулик</v>
      </c>
    </row>
  </sheetData>
  <pageMargins left="0.7" right="0.7" top="0.75" bottom="0.75" header="0.3" footer="0.3"/>
  <pageSetup paperSize="9" scale="37" orientation="portrait" horizontalDpi="300" verticalDpi="300" r:id="rId1"/>
</worksheet>
</file>

<file path=xl/worksheets/sheet26.xml><?xml version="1.0" encoding="utf-8"?>
<worksheet xmlns="http://schemas.openxmlformats.org/spreadsheetml/2006/main" xmlns:r="http://schemas.openxmlformats.org/officeDocument/2006/relationships">
  <sheetPr>
    <tabColor rgb="FFFF0000"/>
    <pageSetUpPr fitToPage="1"/>
  </sheetPr>
  <dimension ref="A1:JC37"/>
  <sheetViews>
    <sheetView view="pageBreakPreview" topLeftCell="U1" zoomScale="60" zoomScaleNormal="70" workbookViewId="0">
      <selection activeCell="AR27" sqref="AR27"/>
    </sheetView>
  </sheetViews>
  <sheetFormatPr defaultRowHeight="15.75" outlineLevelRow="1"/>
  <cols>
    <col min="1" max="1" width="20.28515625" style="697" customWidth="1"/>
    <col min="2" max="2" width="21.140625" style="697" customWidth="1"/>
    <col min="3" max="3" width="13.140625" style="697" customWidth="1"/>
    <col min="4" max="4" width="35.42578125" style="697" bestFit="1" customWidth="1"/>
    <col min="5" max="5" width="17.5703125" style="697" bestFit="1" customWidth="1"/>
    <col min="6" max="6" width="15.140625" style="697" bestFit="1" customWidth="1"/>
    <col min="7" max="7" width="19.85546875" style="697" bestFit="1" customWidth="1"/>
    <col min="8" max="8" width="16.28515625" style="697" bestFit="1" customWidth="1"/>
    <col min="9" max="9" width="19.42578125" style="697" bestFit="1" customWidth="1"/>
    <col min="10" max="10" width="11.140625" style="697" bestFit="1" customWidth="1"/>
    <col min="11" max="11" width="13.42578125" style="697" bestFit="1" customWidth="1"/>
    <col min="12" max="12" width="22.28515625" style="697" bestFit="1" customWidth="1"/>
    <col min="13" max="13" width="19.140625" style="697" bestFit="1" customWidth="1"/>
    <col min="14" max="14" width="9.140625" style="697" bestFit="1" customWidth="1"/>
    <col min="15" max="15" width="20.5703125" style="697" bestFit="1" customWidth="1"/>
    <col min="16" max="17" width="20.85546875" style="697" bestFit="1" customWidth="1"/>
    <col min="18" max="18" width="23.7109375" style="697" bestFit="1" customWidth="1"/>
    <col min="19" max="19" width="29.7109375" style="697" bestFit="1" customWidth="1"/>
    <col min="20" max="21" width="30.5703125" style="697" bestFit="1" customWidth="1"/>
    <col min="22" max="22" width="20.5703125" style="697" bestFit="1" customWidth="1"/>
    <col min="23" max="23" width="12.42578125" style="697" customWidth="1"/>
    <col min="24" max="24" width="8.85546875" style="697" customWidth="1"/>
    <col min="25" max="25" width="8" style="697" customWidth="1"/>
    <col min="26" max="26" width="9" style="697" customWidth="1"/>
    <col min="27" max="29" width="15.140625" style="697" customWidth="1"/>
    <col min="30" max="30" width="16.7109375" style="697" customWidth="1"/>
    <col min="31" max="31" width="14.140625" style="700" hidden="1" customWidth="1"/>
    <col min="32" max="32" width="17.85546875" style="700" hidden="1" customWidth="1"/>
    <col min="33" max="33" width="15.5703125" style="700" hidden="1" customWidth="1"/>
    <col min="34" max="34" width="17.5703125" style="700" customWidth="1"/>
    <col min="35" max="38" width="9.140625" style="700"/>
    <col min="39" max="39" width="11.42578125" style="700" customWidth="1"/>
    <col min="40" max="40" width="13.5703125" style="700" customWidth="1"/>
    <col min="41" max="41" width="12.140625" style="700" customWidth="1"/>
    <col min="42" max="42" width="11" style="700" customWidth="1"/>
    <col min="43" max="16384" width="9.140625" style="700"/>
  </cols>
  <sheetData>
    <row r="1" spans="1:42">
      <c r="B1" s="698"/>
      <c r="C1" s="698"/>
      <c r="D1" s="698"/>
      <c r="E1" s="698"/>
      <c r="F1" s="698"/>
      <c r="G1" s="698"/>
      <c r="H1" s="698"/>
      <c r="I1" s="698"/>
      <c r="J1" s="698"/>
      <c r="K1" s="698"/>
      <c r="L1" s="698"/>
      <c r="M1" s="698"/>
      <c r="N1" s="698"/>
      <c r="O1" s="698"/>
      <c r="P1" s="698"/>
      <c r="Q1" s="698"/>
      <c r="R1" s="698"/>
      <c r="S1" s="698"/>
      <c r="T1" s="698"/>
      <c r="U1" s="698"/>
      <c r="V1" s="699"/>
      <c r="W1" s="699"/>
      <c r="X1" s="699"/>
      <c r="Y1" s="699"/>
      <c r="Z1" s="699"/>
      <c r="AD1" s="699"/>
      <c r="AF1" s="698" t="s">
        <v>710</v>
      </c>
    </row>
    <row r="2" spans="1:42">
      <c r="A2" s="701"/>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c r="AD2" s="701"/>
    </row>
    <row r="3" spans="1:42" ht="18.75">
      <c r="A3" s="1406" t="s">
        <v>711</v>
      </c>
      <c r="B3" s="1406"/>
      <c r="C3" s="1406"/>
      <c r="D3" s="1406"/>
      <c r="E3" s="1406"/>
      <c r="F3" s="1406"/>
      <c r="G3" s="1406"/>
      <c r="H3" s="1406"/>
      <c r="I3" s="1406"/>
      <c r="J3" s="1406"/>
      <c r="K3" s="1406"/>
      <c r="L3" s="1406"/>
      <c r="M3" s="1406"/>
      <c r="N3" s="1406"/>
      <c r="O3" s="1406"/>
      <c r="P3" s="1406"/>
      <c r="Q3" s="1406"/>
      <c r="R3" s="1406"/>
      <c r="S3" s="702"/>
      <c r="T3" s="702"/>
      <c r="U3" s="702"/>
      <c r="V3" s="702"/>
      <c r="W3" s="702"/>
      <c r="X3" s="702"/>
      <c r="Y3" s="702"/>
      <c r="Z3" s="702"/>
      <c r="AA3" s="702"/>
      <c r="AB3" s="702"/>
      <c r="AC3" s="702"/>
      <c r="AD3" s="702"/>
      <c r="AE3" s="703"/>
    </row>
    <row r="4" spans="1:42" ht="18.75">
      <c r="A4" s="1407" t="s">
        <v>712</v>
      </c>
      <c r="B4" s="1407"/>
      <c r="C4" s="1407"/>
      <c r="D4" s="1407"/>
      <c r="E4" s="1407"/>
      <c r="F4" s="1407"/>
      <c r="G4" s="1407"/>
      <c r="H4" s="1407"/>
      <c r="I4" s="1407"/>
      <c r="J4" s="1407"/>
      <c r="K4" s="1407"/>
      <c r="L4" s="1407"/>
      <c r="M4" s="1407"/>
      <c r="N4" s="1407"/>
      <c r="O4" s="1407"/>
      <c r="P4" s="1407"/>
      <c r="Q4" s="1407"/>
      <c r="R4" s="1407"/>
      <c r="S4" s="704"/>
      <c r="T4" s="704"/>
      <c r="U4" s="704"/>
      <c r="V4" s="704"/>
      <c r="W4" s="704"/>
      <c r="X4" s="704"/>
      <c r="Y4" s="704"/>
      <c r="Z4" s="704"/>
      <c r="AA4" s="704"/>
      <c r="AB4" s="704"/>
      <c r="AC4" s="704"/>
      <c r="AD4" s="704"/>
    </row>
    <row r="5" spans="1:42" ht="16.5" thickBot="1">
      <c r="A5" s="701"/>
      <c r="B5" s="701"/>
      <c r="C5" s="701"/>
      <c r="D5" s="701"/>
      <c r="E5" s="701"/>
      <c r="F5" s="701"/>
      <c r="G5" s="701"/>
      <c r="H5" s="701"/>
      <c r="I5" s="701"/>
      <c r="J5" s="701"/>
      <c r="K5" s="701"/>
      <c r="L5" s="701"/>
      <c r="M5" s="701"/>
      <c r="N5" s="701"/>
      <c r="O5" s="701"/>
      <c r="P5" s="701"/>
      <c r="Q5" s="701"/>
      <c r="R5" s="701"/>
      <c r="S5" s="701"/>
      <c r="T5" s="701"/>
      <c r="U5" s="701"/>
      <c r="V5" s="705"/>
      <c r="W5" s="705"/>
      <c r="X5" s="705"/>
      <c r="Y5" s="705"/>
      <c r="Z5" s="705"/>
      <c r="AA5" s="705"/>
      <c r="AB5" s="705"/>
      <c r="AC5" s="705"/>
      <c r="AD5" s="705"/>
    </row>
    <row r="6" spans="1:42" ht="44.25" thickBot="1">
      <c r="A6" s="1388" t="s">
        <v>713</v>
      </c>
      <c r="B6" s="1391" t="s">
        <v>714</v>
      </c>
      <c r="C6" s="706"/>
      <c r="D6" s="1408" t="s">
        <v>715</v>
      </c>
      <c r="E6" s="1410" t="s">
        <v>716</v>
      </c>
      <c r="F6" s="1411"/>
      <c r="G6" s="1411"/>
      <c r="H6" s="1411"/>
      <c r="I6" s="1411"/>
      <c r="J6" s="1411"/>
      <c r="K6" s="1411"/>
      <c r="L6" s="1411"/>
      <c r="M6" s="1411"/>
      <c r="N6" s="1411"/>
      <c r="O6" s="1411"/>
      <c r="P6" s="1411"/>
      <c r="Q6" s="1411"/>
      <c r="R6" s="1412"/>
      <c r="S6" s="707" t="s">
        <v>717</v>
      </c>
      <c r="T6" s="708" t="s">
        <v>718</v>
      </c>
      <c r="U6" s="709" t="s">
        <v>719</v>
      </c>
      <c r="V6" s="1386" t="s">
        <v>720</v>
      </c>
      <c r="W6" s="1387"/>
      <c r="X6" s="1387"/>
      <c r="Y6" s="1387"/>
      <c r="Z6" s="1387"/>
      <c r="AA6" s="1387"/>
      <c r="AB6" s="1387"/>
      <c r="AC6" s="1387"/>
      <c r="AD6" s="1387"/>
      <c r="AE6" s="710" t="s">
        <v>668</v>
      </c>
      <c r="AF6" s="711" t="s">
        <v>698</v>
      </c>
      <c r="AG6" s="712" t="s">
        <v>721</v>
      </c>
      <c r="AH6" s="1386" t="s">
        <v>703</v>
      </c>
      <c r="AI6" s="1387"/>
      <c r="AJ6" s="1387"/>
      <c r="AK6" s="1387"/>
      <c r="AL6" s="1387"/>
      <c r="AM6" s="1387"/>
      <c r="AN6" s="1387"/>
      <c r="AO6" s="1387"/>
      <c r="AP6" s="1387"/>
    </row>
    <row r="7" spans="1:42" ht="150.75" thickBot="1">
      <c r="A7" s="1390"/>
      <c r="B7" s="1393"/>
      <c r="C7" s="713" t="s">
        <v>722</v>
      </c>
      <c r="D7" s="1409"/>
      <c r="E7" s="714" t="s">
        <v>723</v>
      </c>
      <c r="F7" s="714" t="s">
        <v>666</v>
      </c>
      <c r="G7" s="714" t="s">
        <v>724</v>
      </c>
      <c r="H7" s="714" t="s">
        <v>725</v>
      </c>
      <c r="I7" s="714" t="s">
        <v>726</v>
      </c>
      <c r="J7" s="714" t="s">
        <v>727</v>
      </c>
      <c r="K7" s="714" t="s">
        <v>728</v>
      </c>
      <c r="L7" s="714" t="s">
        <v>667</v>
      </c>
      <c r="M7" s="714" t="s">
        <v>729</v>
      </c>
      <c r="N7" s="714" t="s">
        <v>730</v>
      </c>
      <c r="O7" s="714" t="s">
        <v>731</v>
      </c>
      <c r="P7" s="715" t="s">
        <v>732</v>
      </c>
      <c r="Q7" s="715" t="s">
        <v>733</v>
      </c>
      <c r="R7" s="716" t="s">
        <v>734</v>
      </c>
      <c r="S7" s="717" t="s">
        <v>735</v>
      </c>
      <c r="T7" s="718" t="s">
        <v>735</v>
      </c>
      <c r="U7" s="719" t="s">
        <v>735</v>
      </c>
      <c r="V7" s="720" t="s">
        <v>736</v>
      </c>
      <c r="W7" s="721" t="s">
        <v>737</v>
      </c>
      <c r="X7" s="721" t="s">
        <v>727</v>
      </c>
      <c r="Y7" s="721" t="s">
        <v>728</v>
      </c>
      <c r="Z7" s="721" t="s">
        <v>730</v>
      </c>
      <c r="AA7" s="721" t="s">
        <v>738</v>
      </c>
      <c r="AB7" s="721" t="s">
        <v>732</v>
      </c>
      <c r="AC7" s="721" t="s">
        <v>739</v>
      </c>
      <c r="AD7" s="722" t="s">
        <v>740</v>
      </c>
      <c r="AE7" s="723" t="s">
        <v>735</v>
      </c>
      <c r="AF7" s="724" t="s">
        <v>735</v>
      </c>
      <c r="AG7" s="725" t="s">
        <v>735</v>
      </c>
      <c r="AH7" s="720" t="s">
        <v>736</v>
      </c>
      <c r="AI7" s="721" t="s">
        <v>737</v>
      </c>
      <c r="AJ7" s="721" t="s">
        <v>727</v>
      </c>
      <c r="AK7" s="721" t="s">
        <v>728</v>
      </c>
      <c r="AL7" s="721" t="s">
        <v>730</v>
      </c>
      <c r="AM7" s="721" t="s">
        <v>738</v>
      </c>
      <c r="AN7" s="721" t="s">
        <v>732</v>
      </c>
      <c r="AO7" s="721" t="s">
        <v>739</v>
      </c>
      <c r="AP7" s="722" t="s">
        <v>740</v>
      </c>
    </row>
    <row r="8" spans="1:42" thickBot="1">
      <c r="A8" s="726">
        <v>1</v>
      </c>
      <c r="B8" s="727">
        <f>A8+1</f>
        <v>2</v>
      </c>
      <c r="C8" s="727">
        <v>3</v>
      </c>
      <c r="D8" s="728">
        <v>4</v>
      </c>
      <c r="E8" s="729">
        <v>5</v>
      </c>
      <c r="F8" s="714"/>
      <c r="G8" s="714"/>
      <c r="H8" s="714"/>
      <c r="I8" s="714"/>
      <c r="J8" s="730">
        <v>6</v>
      </c>
      <c r="K8" s="730">
        <f>J8+1</f>
        <v>7</v>
      </c>
      <c r="L8" s="714"/>
      <c r="M8" s="730">
        <f>K8+1</f>
        <v>8</v>
      </c>
      <c r="N8" s="730">
        <f>M8+1</f>
        <v>9</v>
      </c>
      <c r="O8" s="730">
        <f>N8+1</f>
        <v>10</v>
      </c>
      <c r="P8" s="730"/>
      <c r="Q8" s="730"/>
      <c r="R8" s="730">
        <f>O8+1</f>
        <v>11</v>
      </c>
      <c r="S8" s="731"/>
      <c r="T8" s="718"/>
      <c r="U8" s="719"/>
      <c r="V8" s="720">
        <v>12</v>
      </c>
      <c r="W8" s="721">
        <f t="shared" ref="W8:AA8" si="0">V8+1</f>
        <v>13</v>
      </c>
      <c r="X8" s="721">
        <f t="shared" si="0"/>
        <v>14</v>
      </c>
      <c r="Y8" s="721">
        <f t="shared" si="0"/>
        <v>15</v>
      </c>
      <c r="Z8" s="721">
        <f t="shared" si="0"/>
        <v>16</v>
      </c>
      <c r="AA8" s="721">
        <f t="shared" si="0"/>
        <v>17</v>
      </c>
      <c r="AB8" s="721"/>
      <c r="AC8" s="721"/>
      <c r="AD8" s="721">
        <f>AA8+1</f>
        <v>18</v>
      </c>
      <c r="AE8" s="732"/>
      <c r="AF8" s="733"/>
      <c r="AG8" s="734"/>
    </row>
    <row r="9" spans="1:42" ht="15" outlineLevel="1">
      <c r="A9" s="1388" t="s">
        <v>741</v>
      </c>
      <c r="B9" s="1391" t="s">
        <v>742</v>
      </c>
      <c r="C9" s="1391" t="s">
        <v>743</v>
      </c>
      <c r="D9" s="735" t="s">
        <v>744</v>
      </c>
      <c r="E9" s="736">
        <v>84000</v>
      </c>
      <c r="F9" s="737">
        <v>31777</v>
      </c>
      <c r="G9" s="737">
        <v>40908</v>
      </c>
      <c r="H9" s="737">
        <v>40938</v>
      </c>
      <c r="I9" s="738">
        <v>84000</v>
      </c>
      <c r="J9" s="739"/>
      <c r="K9" s="739"/>
      <c r="L9" s="740" t="s">
        <v>745</v>
      </c>
      <c r="M9" s="741">
        <v>10</v>
      </c>
      <c r="N9" s="739"/>
      <c r="O9" s="739">
        <f t="shared" ref="O9:O12" si="1">E9/M9*1</f>
        <v>8400</v>
      </c>
      <c r="P9" s="742">
        <v>84000</v>
      </c>
      <c r="Q9" s="742">
        <v>0</v>
      </c>
      <c r="R9" s="743">
        <v>0</v>
      </c>
      <c r="S9" s="744"/>
      <c r="T9" s="745"/>
      <c r="U9" s="746"/>
      <c r="V9" s="747"/>
      <c r="W9" s="748"/>
      <c r="X9" s="749"/>
      <c r="Y9" s="749"/>
      <c r="Z9" s="749"/>
      <c r="AA9" s="749"/>
      <c r="AB9" s="749">
        <v>84000</v>
      </c>
      <c r="AC9" s="749">
        <v>0</v>
      </c>
      <c r="AD9" s="749">
        <f>R9</f>
        <v>0</v>
      </c>
      <c r="AE9" s="732"/>
      <c r="AF9" s="733"/>
      <c r="AG9" s="734"/>
      <c r="AH9" s="747"/>
      <c r="AI9" s="748"/>
      <c r="AJ9" s="749"/>
      <c r="AK9" s="749"/>
      <c r="AL9" s="749"/>
      <c r="AM9" s="749"/>
      <c r="AN9" s="749">
        <v>84000</v>
      </c>
      <c r="AO9" s="749">
        <v>0</v>
      </c>
      <c r="AP9" s="749">
        <f>AD9</f>
        <v>0</v>
      </c>
    </row>
    <row r="10" spans="1:42" ht="15" outlineLevel="1">
      <c r="A10" s="1389"/>
      <c r="B10" s="1392"/>
      <c r="C10" s="1392"/>
      <c r="D10" s="735" t="s">
        <v>746</v>
      </c>
      <c r="E10" s="736">
        <v>36000</v>
      </c>
      <c r="F10" s="737">
        <v>32873</v>
      </c>
      <c r="G10" s="737">
        <v>40908</v>
      </c>
      <c r="H10" s="737">
        <v>40938</v>
      </c>
      <c r="I10" s="738">
        <v>36000</v>
      </c>
      <c r="J10" s="739"/>
      <c r="K10" s="739"/>
      <c r="L10" s="740" t="s">
        <v>745</v>
      </c>
      <c r="M10" s="741">
        <v>10</v>
      </c>
      <c r="N10" s="739"/>
      <c r="O10" s="739">
        <f t="shared" si="1"/>
        <v>3600</v>
      </c>
      <c r="P10" s="742">
        <v>36000</v>
      </c>
      <c r="Q10" s="742">
        <v>0</v>
      </c>
      <c r="R10" s="743">
        <v>0</v>
      </c>
      <c r="S10" s="744"/>
      <c r="T10" s="745"/>
      <c r="U10" s="746"/>
      <c r="V10" s="747"/>
      <c r="W10" s="748"/>
      <c r="X10" s="749"/>
      <c r="Y10" s="749"/>
      <c r="Z10" s="749"/>
      <c r="AA10" s="749"/>
      <c r="AB10" s="749">
        <v>36000</v>
      </c>
      <c r="AC10" s="749">
        <v>0</v>
      </c>
      <c r="AD10" s="749">
        <f t="shared" ref="AD10:AD21" si="2">R10</f>
        <v>0</v>
      </c>
      <c r="AE10" s="732"/>
      <c r="AF10" s="733"/>
      <c r="AG10" s="734"/>
      <c r="AH10" s="747"/>
      <c r="AI10" s="748"/>
      <c r="AJ10" s="749"/>
      <c r="AK10" s="749"/>
      <c r="AL10" s="749"/>
      <c r="AM10" s="749"/>
      <c r="AN10" s="749">
        <v>36000</v>
      </c>
      <c r="AO10" s="749">
        <v>0</v>
      </c>
      <c r="AP10" s="749">
        <f t="shared" ref="AP10:AP21" si="3">AD10</f>
        <v>0</v>
      </c>
    </row>
    <row r="11" spans="1:42" ht="15" outlineLevel="1">
      <c r="A11" s="1389"/>
      <c r="B11" s="1392"/>
      <c r="C11" s="1392"/>
      <c r="D11" s="735" t="s">
        <v>747</v>
      </c>
      <c r="E11" s="736">
        <v>37000</v>
      </c>
      <c r="F11" s="737">
        <v>30681</v>
      </c>
      <c r="G11" s="737">
        <v>40908</v>
      </c>
      <c r="H11" s="737">
        <v>40938</v>
      </c>
      <c r="I11" s="738">
        <v>37000</v>
      </c>
      <c r="J11" s="739"/>
      <c r="K11" s="739"/>
      <c r="L11" s="740" t="s">
        <v>745</v>
      </c>
      <c r="M11" s="741">
        <v>10</v>
      </c>
      <c r="N11" s="739"/>
      <c r="O11" s="739">
        <f t="shared" si="1"/>
        <v>3700</v>
      </c>
      <c r="P11" s="742">
        <v>37000</v>
      </c>
      <c r="Q11" s="742">
        <v>0</v>
      </c>
      <c r="R11" s="743">
        <v>0</v>
      </c>
      <c r="S11" s="744"/>
      <c r="T11" s="745"/>
      <c r="U11" s="746"/>
      <c r="V11" s="747"/>
      <c r="W11" s="748"/>
      <c r="X11" s="749"/>
      <c r="Y11" s="749"/>
      <c r="Z11" s="749"/>
      <c r="AA11" s="749"/>
      <c r="AB11" s="749">
        <v>37000</v>
      </c>
      <c r="AC11" s="749">
        <v>0</v>
      </c>
      <c r="AD11" s="749">
        <f t="shared" si="2"/>
        <v>0</v>
      </c>
      <c r="AE11" s="732"/>
      <c r="AF11" s="733"/>
      <c r="AG11" s="734"/>
      <c r="AH11" s="747"/>
      <c r="AI11" s="748"/>
      <c r="AJ11" s="749"/>
      <c r="AK11" s="749"/>
      <c r="AL11" s="749"/>
      <c r="AM11" s="749"/>
      <c r="AN11" s="749">
        <v>37000</v>
      </c>
      <c r="AO11" s="749">
        <v>0</v>
      </c>
      <c r="AP11" s="749">
        <f t="shared" si="3"/>
        <v>0</v>
      </c>
    </row>
    <row r="12" spans="1:42" ht="15" outlineLevel="1">
      <c r="A12" s="1389"/>
      <c r="B12" s="1392"/>
      <c r="C12" s="1392"/>
      <c r="D12" s="735" t="s">
        <v>748</v>
      </c>
      <c r="E12" s="736">
        <v>40000</v>
      </c>
      <c r="F12" s="737">
        <v>30316</v>
      </c>
      <c r="G12" s="737">
        <v>40908</v>
      </c>
      <c r="H12" s="737">
        <v>40938</v>
      </c>
      <c r="I12" s="738">
        <v>40000</v>
      </c>
      <c r="J12" s="739"/>
      <c r="K12" s="739"/>
      <c r="L12" s="740" t="s">
        <v>745</v>
      </c>
      <c r="M12" s="741">
        <v>10</v>
      </c>
      <c r="N12" s="739"/>
      <c r="O12" s="739">
        <f t="shared" si="1"/>
        <v>4000</v>
      </c>
      <c r="P12" s="742">
        <v>40000</v>
      </c>
      <c r="Q12" s="742">
        <v>0</v>
      </c>
      <c r="R12" s="743">
        <v>0</v>
      </c>
      <c r="S12" s="744"/>
      <c r="T12" s="745"/>
      <c r="U12" s="746"/>
      <c r="V12" s="747"/>
      <c r="W12" s="748"/>
      <c r="X12" s="749"/>
      <c r="Y12" s="749"/>
      <c r="Z12" s="749"/>
      <c r="AA12" s="749"/>
      <c r="AB12" s="749">
        <v>40000</v>
      </c>
      <c r="AC12" s="749">
        <v>0</v>
      </c>
      <c r="AD12" s="749">
        <f t="shared" si="2"/>
        <v>0</v>
      </c>
      <c r="AE12" s="732"/>
      <c r="AF12" s="733"/>
      <c r="AG12" s="734"/>
      <c r="AH12" s="747"/>
      <c r="AI12" s="748"/>
      <c r="AJ12" s="749"/>
      <c r="AK12" s="749"/>
      <c r="AL12" s="749"/>
      <c r="AM12" s="749"/>
      <c r="AN12" s="749">
        <v>40000</v>
      </c>
      <c r="AO12" s="749">
        <v>0</v>
      </c>
      <c r="AP12" s="749">
        <f t="shared" si="3"/>
        <v>0</v>
      </c>
    </row>
    <row r="13" spans="1:42" ht="15" outlineLevel="1">
      <c r="A13" s="1389"/>
      <c r="B13" s="1392"/>
      <c r="C13" s="1392"/>
      <c r="D13" s="735" t="s">
        <v>749</v>
      </c>
      <c r="E13" s="736">
        <v>620000</v>
      </c>
      <c r="F13" s="737">
        <v>38352</v>
      </c>
      <c r="G13" s="737">
        <v>40908</v>
      </c>
      <c r="H13" s="737">
        <v>42004</v>
      </c>
      <c r="I13" s="738">
        <v>620000</v>
      </c>
      <c r="J13" s="739"/>
      <c r="K13" s="739"/>
      <c r="L13" s="740" t="s">
        <v>745</v>
      </c>
      <c r="M13" s="741">
        <v>10</v>
      </c>
      <c r="N13" s="739"/>
      <c r="O13" s="739">
        <f>I13/M13*1</f>
        <v>62000</v>
      </c>
      <c r="P13" s="742">
        <v>620000</v>
      </c>
      <c r="Q13" s="742">
        <v>0</v>
      </c>
      <c r="R13" s="743">
        <v>0</v>
      </c>
      <c r="S13" s="744"/>
      <c r="T13" s="745"/>
      <c r="U13" s="746"/>
      <c r="V13" s="747"/>
      <c r="W13" s="748"/>
      <c r="X13" s="749"/>
      <c r="Y13" s="749"/>
      <c r="Z13" s="749"/>
      <c r="AA13" s="749"/>
      <c r="AB13" s="749">
        <v>620000</v>
      </c>
      <c r="AC13" s="749">
        <v>0</v>
      </c>
      <c r="AD13" s="749">
        <f t="shared" si="2"/>
        <v>0</v>
      </c>
      <c r="AE13" s="732"/>
      <c r="AF13" s="733"/>
      <c r="AG13" s="734"/>
      <c r="AH13" s="747"/>
      <c r="AI13" s="748"/>
      <c r="AJ13" s="749"/>
      <c r="AK13" s="749"/>
      <c r="AL13" s="749"/>
      <c r="AM13" s="749"/>
      <c r="AN13" s="749">
        <v>620000</v>
      </c>
      <c r="AO13" s="749">
        <v>0</v>
      </c>
      <c r="AP13" s="749">
        <f t="shared" si="3"/>
        <v>0</v>
      </c>
    </row>
    <row r="14" spans="1:42" ht="15" outlineLevel="1">
      <c r="A14" s="1389"/>
      <c r="B14" s="1392"/>
      <c r="C14" s="1392"/>
      <c r="D14" s="735" t="s">
        <v>750</v>
      </c>
      <c r="E14" s="750">
        <v>2000</v>
      </c>
      <c r="F14" s="751">
        <v>31047</v>
      </c>
      <c r="G14" s="751">
        <v>40908</v>
      </c>
      <c r="H14" s="751"/>
      <c r="I14" s="752">
        <v>2000</v>
      </c>
      <c r="J14" s="753"/>
      <c r="K14" s="753"/>
      <c r="L14" s="740" t="s">
        <v>745</v>
      </c>
      <c r="M14" s="754">
        <v>10</v>
      </c>
      <c r="N14" s="753"/>
      <c r="O14" s="753">
        <f>I14/M14*1</f>
        <v>200</v>
      </c>
      <c r="P14" s="755">
        <v>0</v>
      </c>
      <c r="Q14" s="755">
        <v>2000</v>
      </c>
      <c r="R14" s="756">
        <f>P14</f>
        <v>0</v>
      </c>
      <c r="S14" s="757"/>
      <c r="T14" s="745"/>
      <c r="U14" s="746"/>
      <c r="V14" s="747"/>
      <c r="W14" s="748"/>
      <c r="X14" s="749"/>
      <c r="Y14" s="749"/>
      <c r="Z14" s="749"/>
      <c r="AA14" s="749"/>
      <c r="AB14" s="749">
        <v>0</v>
      </c>
      <c r="AC14" s="749">
        <v>2000</v>
      </c>
      <c r="AD14" s="749">
        <f t="shared" si="2"/>
        <v>0</v>
      </c>
      <c r="AE14" s="732"/>
      <c r="AF14" s="733"/>
      <c r="AG14" s="734"/>
      <c r="AH14" s="747"/>
      <c r="AI14" s="748"/>
      <c r="AJ14" s="749"/>
      <c r="AK14" s="749"/>
      <c r="AL14" s="749"/>
      <c r="AM14" s="749"/>
      <c r="AN14" s="749">
        <v>0</v>
      </c>
      <c r="AO14" s="749">
        <v>2000</v>
      </c>
      <c r="AP14" s="749">
        <f t="shared" si="3"/>
        <v>0</v>
      </c>
    </row>
    <row r="15" spans="1:42" ht="15" outlineLevel="1">
      <c r="A15" s="1389"/>
      <c r="B15" s="1392"/>
      <c r="C15" s="1392"/>
      <c r="D15" s="735" t="s">
        <v>751</v>
      </c>
      <c r="E15" s="750">
        <v>2000</v>
      </c>
      <c r="F15" s="751">
        <v>31412</v>
      </c>
      <c r="G15" s="751">
        <v>40908</v>
      </c>
      <c r="H15" s="751"/>
      <c r="I15" s="752">
        <v>2000</v>
      </c>
      <c r="J15" s="753"/>
      <c r="K15" s="753"/>
      <c r="L15" s="740" t="s">
        <v>745</v>
      </c>
      <c r="M15" s="754">
        <v>10</v>
      </c>
      <c r="N15" s="753"/>
      <c r="O15" s="753">
        <f>I15/M15*1</f>
        <v>200</v>
      </c>
      <c r="P15" s="755">
        <v>0</v>
      </c>
      <c r="Q15" s="755">
        <v>2000</v>
      </c>
      <c r="R15" s="756">
        <f>P15</f>
        <v>0</v>
      </c>
      <c r="S15" s="757"/>
      <c r="T15" s="745"/>
      <c r="U15" s="746"/>
      <c r="V15" s="747"/>
      <c r="W15" s="748"/>
      <c r="X15" s="749"/>
      <c r="Y15" s="749"/>
      <c r="Z15" s="749"/>
      <c r="AA15" s="749"/>
      <c r="AB15" s="749">
        <v>0</v>
      </c>
      <c r="AC15" s="749">
        <v>2000</v>
      </c>
      <c r="AD15" s="749">
        <f t="shared" si="2"/>
        <v>0</v>
      </c>
      <c r="AE15" s="732"/>
      <c r="AF15" s="733"/>
      <c r="AG15" s="734"/>
      <c r="AH15" s="747"/>
      <c r="AI15" s="748"/>
      <c r="AJ15" s="749"/>
      <c r="AK15" s="749"/>
      <c r="AL15" s="749"/>
      <c r="AM15" s="749"/>
      <c r="AN15" s="749">
        <v>0</v>
      </c>
      <c r="AO15" s="749">
        <v>2000</v>
      </c>
      <c r="AP15" s="749">
        <f t="shared" si="3"/>
        <v>0</v>
      </c>
    </row>
    <row r="16" spans="1:42" ht="15" outlineLevel="1">
      <c r="A16" s="1389"/>
      <c r="B16" s="1392"/>
      <c r="C16" s="1392"/>
      <c r="D16" s="735" t="s">
        <v>752</v>
      </c>
      <c r="E16" s="750">
        <v>2000</v>
      </c>
      <c r="F16" s="751">
        <v>40908</v>
      </c>
      <c r="G16" s="751">
        <v>40908</v>
      </c>
      <c r="H16" s="751"/>
      <c r="I16" s="752">
        <v>2000</v>
      </c>
      <c r="J16" s="753"/>
      <c r="K16" s="753"/>
      <c r="L16" s="740" t="s">
        <v>745</v>
      </c>
      <c r="M16" s="754">
        <v>10</v>
      </c>
      <c r="N16" s="753"/>
      <c r="O16" s="753">
        <f>I16/M16*1</f>
        <v>200</v>
      </c>
      <c r="P16" s="755">
        <v>0</v>
      </c>
      <c r="Q16" s="755">
        <v>2000</v>
      </c>
      <c r="R16" s="756">
        <f>P16</f>
        <v>0</v>
      </c>
      <c r="S16" s="757"/>
      <c r="T16" s="745"/>
      <c r="U16" s="746"/>
      <c r="V16" s="747"/>
      <c r="W16" s="748"/>
      <c r="X16" s="749"/>
      <c r="Y16" s="749"/>
      <c r="Z16" s="749"/>
      <c r="AA16" s="749"/>
      <c r="AB16" s="749">
        <v>0</v>
      </c>
      <c r="AC16" s="749">
        <v>2000</v>
      </c>
      <c r="AD16" s="749">
        <f t="shared" si="2"/>
        <v>0</v>
      </c>
      <c r="AE16" s="732"/>
      <c r="AF16" s="733"/>
      <c r="AG16" s="734"/>
      <c r="AH16" s="747"/>
      <c r="AI16" s="748"/>
      <c r="AJ16" s="749"/>
      <c r="AK16" s="749"/>
      <c r="AL16" s="749"/>
      <c r="AM16" s="749"/>
      <c r="AN16" s="749">
        <v>0</v>
      </c>
      <c r="AO16" s="749">
        <v>2000</v>
      </c>
      <c r="AP16" s="749">
        <f t="shared" si="3"/>
        <v>0</v>
      </c>
    </row>
    <row r="17" spans="1:263" ht="15" outlineLevel="1">
      <c r="A17" s="1389"/>
      <c r="B17" s="1392"/>
      <c r="C17" s="1392"/>
      <c r="D17" s="735" t="s">
        <v>753</v>
      </c>
      <c r="E17" s="750">
        <v>2000</v>
      </c>
      <c r="F17" s="751">
        <v>31412</v>
      </c>
      <c r="G17" s="751">
        <v>40908</v>
      </c>
      <c r="H17" s="751"/>
      <c r="I17" s="752">
        <v>2000</v>
      </c>
      <c r="J17" s="753"/>
      <c r="K17" s="753"/>
      <c r="L17" s="740" t="s">
        <v>745</v>
      </c>
      <c r="M17" s="754">
        <v>10</v>
      </c>
      <c r="N17" s="753"/>
      <c r="O17" s="753">
        <f t="shared" ref="O17:O21" si="4">I17/M17</f>
        <v>200</v>
      </c>
      <c r="P17" s="755">
        <v>0</v>
      </c>
      <c r="Q17" s="755">
        <v>2000</v>
      </c>
      <c r="R17" s="756">
        <f>P17</f>
        <v>0</v>
      </c>
      <c r="S17" s="757"/>
      <c r="T17" s="745"/>
      <c r="U17" s="746"/>
      <c r="V17" s="747"/>
      <c r="W17" s="748"/>
      <c r="X17" s="749"/>
      <c r="Y17" s="749"/>
      <c r="Z17" s="749"/>
      <c r="AA17" s="749"/>
      <c r="AB17" s="749">
        <v>0</v>
      </c>
      <c r="AC17" s="749">
        <v>2000</v>
      </c>
      <c r="AD17" s="749">
        <f t="shared" si="2"/>
        <v>0</v>
      </c>
      <c r="AE17" s="732"/>
      <c r="AF17" s="733"/>
      <c r="AG17" s="734"/>
      <c r="AH17" s="747"/>
      <c r="AI17" s="748"/>
      <c r="AJ17" s="749"/>
      <c r="AK17" s="749"/>
      <c r="AL17" s="749"/>
      <c r="AM17" s="749"/>
      <c r="AN17" s="749">
        <v>0</v>
      </c>
      <c r="AO17" s="749">
        <v>2000</v>
      </c>
      <c r="AP17" s="749">
        <f t="shared" si="3"/>
        <v>0</v>
      </c>
    </row>
    <row r="18" spans="1:263" outlineLevel="1" thickBot="1">
      <c r="A18" s="1389"/>
      <c r="B18" s="1392"/>
      <c r="C18" s="1392"/>
      <c r="D18" s="735" t="s">
        <v>754</v>
      </c>
      <c r="E18" s="750">
        <v>40100</v>
      </c>
      <c r="F18" s="751">
        <v>35064</v>
      </c>
      <c r="G18" s="751">
        <v>40908</v>
      </c>
      <c r="H18" s="751">
        <v>40938</v>
      </c>
      <c r="I18" s="752">
        <v>42100</v>
      </c>
      <c r="J18" s="753"/>
      <c r="K18" s="753"/>
      <c r="L18" s="740" t="s">
        <v>755</v>
      </c>
      <c r="M18" s="754">
        <v>5</v>
      </c>
      <c r="N18" s="753"/>
      <c r="O18" s="753">
        <f t="shared" si="4"/>
        <v>8420</v>
      </c>
      <c r="P18" s="755">
        <v>42100</v>
      </c>
      <c r="Q18" s="755">
        <v>0</v>
      </c>
      <c r="R18" s="756">
        <v>0</v>
      </c>
      <c r="S18" s="757"/>
      <c r="T18" s="745"/>
      <c r="U18" s="746"/>
      <c r="V18" s="747"/>
      <c r="W18" s="748"/>
      <c r="X18" s="749"/>
      <c r="Y18" s="749"/>
      <c r="Z18" s="749"/>
      <c r="AA18" s="749"/>
      <c r="AB18" s="749">
        <v>42100</v>
      </c>
      <c r="AC18" s="749">
        <v>0</v>
      </c>
      <c r="AD18" s="749">
        <f t="shared" si="2"/>
        <v>0</v>
      </c>
      <c r="AE18" s="732"/>
      <c r="AF18" s="733"/>
      <c r="AG18" s="734"/>
      <c r="AH18" s="747"/>
      <c r="AI18" s="748"/>
      <c r="AJ18" s="749"/>
      <c r="AK18" s="749"/>
      <c r="AL18" s="749"/>
      <c r="AM18" s="749"/>
      <c r="AN18" s="749">
        <v>42100</v>
      </c>
      <c r="AO18" s="749">
        <v>0</v>
      </c>
      <c r="AP18" s="749">
        <f t="shared" si="3"/>
        <v>0</v>
      </c>
    </row>
    <row r="19" spans="1:263" thickTop="1">
      <c r="A19" s="1389"/>
      <c r="B19" s="1392"/>
      <c r="C19" s="1392"/>
      <c r="D19" s="758" t="s">
        <v>565</v>
      </c>
      <c r="E19" s="759">
        <v>2128000</v>
      </c>
      <c r="F19" s="760">
        <v>23784</v>
      </c>
      <c r="G19" s="761">
        <v>40908</v>
      </c>
      <c r="H19" s="760">
        <v>40938</v>
      </c>
      <c r="I19" s="762">
        <v>2128000</v>
      </c>
      <c r="J19" s="763"/>
      <c r="K19" s="763">
        <v>426.1</v>
      </c>
      <c r="L19" s="764" t="s">
        <v>756</v>
      </c>
      <c r="M19" s="765">
        <v>31</v>
      </c>
      <c r="N19" s="763"/>
      <c r="O19" s="763">
        <f t="shared" si="4"/>
        <v>68645.161290322576</v>
      </c>
      <c r="P19" s="766">
        <v>2128000</v>
      </c>
      <c r="Q19" s="766">
        <v>0</v>
      </c>
      <c r="R19" s="767">
        <v>0</v>
      </c>
      <c r="S19" s="1394">
        <v>393408.8</v>
      </c>
      <c r="T19" s="1397">
        <f>R19+R20+R21+R22</f>
        <v>1612.9032258064517</v>
      </c>
      <c r="U19" s="1399">
        <f>T19</f>
        <v>1612.9032258064517</v>
      </c>
      <c r="V19" s="747"/>
      <c r="W19" s="748"/>
      <c r="X19" s="749"/>
      <c r="Y19" s="749"/>
      <c r="Z19" s="749"/>
      <c r="AA19" s="749"/>
      <c r="AB19" s="749">
        <v>2128000</v>
      </c>
      <c r="AC19" s="749">
        <v>0</v>
      </c>
      <c r="AD19" s="749">
        <f t="shared" si="2"/>
        <v>0</v>
      </c>
      <c r="AE19" s="1400">
        <v>393408.8</v>
      </c>
      <c r="AF19" s="1403">
        <f>AE19</f>
        <v>393408.8</v>
      </c>
      <c r="AG19" s="1377">
        <v>0</v>
      </c>
      <c r="AH19" s="747"/>
      <c r="AI19" s="748"/>
      <c r="AJ19" s="749"/>
      <c r="AK19" s="749"/>
      <c r="AL19" s="749"/>
      <c r="AM19" s="749"/>
      <c r="AN19" s="749">
        <v>2128000</v>
      </c>
      <c r="AO19" s="749">
        <v>0</v>
      </c>
      <c r="AP19" s="749">
        <f t="shared" si="3"/>
        <v>0</v>
      </c>
    </row>
    <row r="20" spans="1:263" ht="15">
      <c r="A20" s="1389"/>
      <c r="B20" s="1392"/>
      <c r="C20" s="1392"/>
      <c r="D20" s="768" t="s">
        <v>757</v>
      </c>
      <c r="E20" s="769">
        <v>30000</v>
      </c>
      <c r="F20" s="770">
        <v>34334</v>
      </c>
      <c r="G20" s="761">
        <v>40908</v>
      </c>
      <c r="H20" s="770">
        <v>40938</v>
      </c>
      <c r="I20" s="771">
        <v>30000</v>
      </c>
      <c r="J20" s="772"/>
      <c r="K20" s="772">
        <v>29.3</v>
      </c>
      <c r="L20" s="773" t="s">
        <v>758</v>
      </c>
      <c r="M20" s="774">
        <v>84</v>
      </c>
      <c r="N20" s="772"/>
      <c r="O20" s="772">
        <f t="shared" si="4"/>
        <v>357.14285714285717</v>
      </c>
      <c r="P20" s="775">
        <v>30000</v>
      </c>
      <c r="Q20" s="775">
        <v>0</v>
      </c>
      <c r="R20" s="776">
        <v>0</v>
      </c>
      <c r="S20" s="1395"/>
      <c r="T20" s="1397"/>
      <c r="U20" s="1399"/>
      <c r="V20" s="747"/>
      <c r="W20" s="748"/>
      <c r="X20" s="749"/>
      <c r="Y20" s="749"/>
      <c r="Z20" s="749"/>
      <c r="AA20" s="749"/>
      <c r="AB20" s="749">
        <v>30000</v>
      </c>
      <c r="AC20" s="749">
        <v>0</v>
      </c>
      <c r="AD20" s="749">
        <f t="shared" si="2"/>
        <v>0</v>
      </c>
      <c r="AE20" s="1401"/>
      <c r="AF20" s="1404"/>
      <c r="AG20" s="1378"/>
      <c r="AH20" s="747"/>
      <c r="AI20" s="748"/>
      <c r="AJ20" s="749"/>
      <c r="AK20" s="749"/>
      <c r="AL20" s="749"/>
      <c r="AM20" s="749"/>
      <c r="AN20" s="749">
        <v>30000</v>
      </c>
      <c r="AO20" s="749">
        <v>0</v>
      </c>
      <c r="AP20" s="749">
        <f t="shared" si="3"/>
        <v>0</v>
      </c>
    </row>
    <row r="21" spans="1:263" ht="15">
      <c r="A21" s="1389"/>
      <c r="B21" s="1392"/>
      <c r="C21" s="1392"/>
      <c r="D21" s="735" t="s">
        <v>759</v>
      </c>
      <c r="E21" s="777">
        <v>23000</v>
      </c>
      <c r="F21" s="761">
        <v>31047</v>
      </c>
      <c r="G21" s="761">
        <v>40908</v>
      </c>
      <c r="H21" s="761">
        <v>42369</v>
      </c>
      <c r="I21" s="778">
        <v>23000</v>
      </c>
      <c r="J21" s="779"/>
      <c r="K21" s="779" t="s">
        <v>760</v>
      </c>
      <c r="L21" s="780" t="s">
        <v>761</v>
      </c>
      <c r="M21" s="781">
        <v>31</v>
      </c>
      <c r="N21" s="779"/>
      <c r="O21" s="739">
        <f t="shared" si="4"/>
        <v>741.93548387096769</v>
      </c>
      <c r="P21" s="742">
        <v>23000</v>
      </c>
      <c r="Q21" s="742">
        <v>0</v>
      </c>
      <c r="R21" s="743">
        <v>0</v>
      </c>
      <c r="S21" s="1395"/>
      <c r="T21" s="1397"/>
      <c r="U21" s="1399"/>
      <c r="V21" s="747"/>
      <c r="W21" s="748"/>
      <c r="X21" s="749"/>
      <c r="Y21" s="749"/>
      <c r="Z21" s="749"/>
      <c r="AA21" s="749"/>
      <c r="AB21" s="749">
        <v>23000</v>
      </c>
      <c r="AC21" s="749">
        <v>0</v>
      </c>
      <c r="AD21" s="749">
        <f t="shared" si="2"/>
        <v>0</v>
      </c>
      <c r="AE21" s="1401"/>
      <c r="AF21" s="1404"/>
      <c r="AG21" s="1378"/>
      <c r="AH21" s="747"/>
      <c r="AI21" s="748"/>
      <c r="AJ21" s="749"/>
      <c r="AK21" s="749"/>
      <c r="AL21" s="749"/>
      <c r="AM21" s="749"/>
      <c r="AN21" s="749">
        <v>23000</v>
      </c>
      <c r="AO21" s="749">
        <v>0</v>
      </c>
      <c r="AP21" s="749">
        <f t="shared" si="3"/>
        <v>0</v>
      </c>
    </row>
    <row r="22" spans="1:263" thickBot="1">
      <c r="A22" s="1390"/>
      <c r="B22" s="1393"/>
      <c r="C22" s="1393"/>
      <c r="D22" s="782" t="s">
        <v>762</v>
      </c>
      <c r="E22" s="777">
        <v>50000</v>
      </c>
      <c r="F22" s="761">
        <v>36525</v>
      </c>
      <c r="G22" s="761">
        <v>40908</v>
      </c>
      <c r="H22" s="761">
        <v>47848</v>
      </c>
      <c r="I22" s="778">
        <v>50000</v>
      </c>
      <c r="J22" s="779"/>
      <c r="K22" s="779" t="s">
        <v>763</v>
      </c>
      <c r="L22" s="780" t="s">
        <v>761</v>
      </c>
      <c r="M22" s="781">
        <v>31</v>
      </c>
      <c r="N22" s="779"/>
      <c r="O22" s="772">
        <f>I22/M22</f>
        <v>1612.9032258064517</v>
      </c>
      <c r="P22" s="775">
        <v>28092.29</v>
      </c>
      <c r="Q22" s="775">
        <v>21907.71</v>
      </c>
      <c r="R22" s="776">
        <f>O22</f>
        <v>1612.9032258064517</v>
      </c>
      <c r="S22" s="1396"/>
      <c r="T22" s="1398"/>
      <c r="U22" s="1399"/>
      <c r="V22" s="747">
        <v>50000</v>
      </c>
      <c r="W22" s="748">
        <v>31</v>
      </c>
      <c r="X22" s="749"/>
      <c r="Y22" s="749" t="str">
        <f>K22</f>
        <v>3744 м</v>
      </c>
      <c r="Z22" s="749"/>
      <c r="AA22" s="749">
        <f>V22/W22</f>
        <v>1612.9032258064517</v>
      </c>
      <c r="AB22" s="749">
        <f>P22+R22+AA22</f>
        <v>31318.096451612902</v>
      </c>
      <c r="AC22" s="749">
        <f>Q22-AA22-R22</f>
        <v>18681.903548387098</v>
      </c>
      <c r="AD22" s="749">
        <f>AA22</f>
        <v>1612.9032258064517</v>
      </c>
      <c r="AE22" s="1402"/>
      <c r="AF22" s="1405"/>
      <c r="AG22" s="1379"/>
      <c r="AH22" s="747">
        <v>50000</v>
      </c>
      <c r="AI22" s="748">
        <v>31</v>
      </c>
      <c r="AJ22" s="749"/>
      <c r="AK22" s="749">
        <f>W22</f>
        <v>31</v>
      </c>
      <c r="AL22" s="749"/>
      <c r="AM22" s="749">
        <f>AH22/AI22</f>
        <v>1612.9032258064517</v>
      </c>
      <c r="AN22" s="749">
        <f>AB22+AD22+AM22</f>
        <v>34543.902903225811</v>
      </c>
      <c r="AO22" s="749">
        <f>AC22-AM22-AD22</f>
        <v>15456.097096774196</v>
      </c>
      <c r="AP22" s="749">
        <f>AM22</f>
        <v>1612.9032258064517</v>
      </c>
    </row>
    <row r="23" spans="1:263" thickBot="1">
      <c r="A23" s="1380" t="s">
        <v>764</v>
      </c>
      <c r="B23" s="1381"/>
      <c r="C23" s="1381"/>
      <c r="D23" s="1382"/>
      <c r="E23" s="783"/>
      <c r="F23" s="784"/>
      <c r="G23" s="784"/>
      <c r="H23" s="784"/>
      <c r="I23" s="784"/>
      <c r="J23" s="785"/>
      <c r="K23" s="785"/>
      <c r="L23" s="785"/>
      <c r="M23" s="785"/>
      <c r="N23" s="785"/>
      <c r="O23" s="785"/>
      <c r="P23" s="786"/>
      <c r="Q23" s="786"/>
      <c r="R23" s="787">
        <f>R19+R20+R21+R22</f>
        <v>1612.9032258064517</v>
      </c>
      <c r="S23" s="788">
        <v>393408.8</v>
      </c>
      <c r="T23" s="789">
        <f>T19</f>
        <v>1612.9032258064517</v>
      </c>
      <c r="U23" s="790">
        <f>U19</f>
        <v>1612.9032258064517</v>
      </c>
      <c r="V23" s="791"/>
      <c r="W23" s="792"/>
      <c r="X23" s="792"/>
      <c r="Y23" s="792"/>
      <c r="Z23" s="792"/>
      <c r="AA23" s="792"/>
      <c r="AB23" s="793"/>
      <c r="AC23" s="793"/>
      <c r="AD23" s="794">
        <f>AD22</f>
        <v>1612.9032258064517</v>
      </c>
      <c r="AE23" s="795">
        <f>AE19</f>
        <v>393408.8</v>
      </c>
      <c r="AF23" s="796">
        <f>AE23</f>
        <v>393408.8</v>
      </c>
      <c r="AG23" s="797">
        <f>AD23</f>
        <v>1612.9032258064517</v>
      </c>
      <c r="AH23" s="798"/>
      <c r="AP23" s="794">
        <f>AP22</f>
        <v>1612.9032258064517</v>
      </c>
    </row>
    <row r="24" spans="1:263" thickBot="1">
      <c r="A24" s="1383" t="s">
        <v>65</v>
      </c>
      <c r="B24" s="1384"/>
      <c r="C24" s="1384"/>
      <c r="D24" s="1385"/>
      <c r="E24" s="799"/>
      <c r="F24" s="800"/>
      <c r="G24" s="800"/>
      <c r="H24" s="800"/>
      <c r="I24" s="800"/>
      <c r="J24" s="801"/>
      <c r="K24" s="801"/>
      <c r="L24" s="801"/>
      <c r="M24" s="801"/>
      <c r="N24" s="802"/>
      <c r="O24" s="802"/>
      <c r="P24" s="803"/>
      <c r="Q24" s="803"/>
      <c r="R24" s="804">
        <f>R23/1000</f>
        <v>1.6129032258064517</v>
      </c>
      <c r="S24" s="805"/>
      <c r="T24" s="806"/>
      <c r="U24" s="807"/>
      <c r="V24" s="808"/>
      <c r="W24" s="809"/>
      <c r="X24" s="808"/>
      <c r="Y24" s="809"/>
      <c r="Z24" s="808"/>
      <c r="AA24" s="810"/>
      <c r="AB24" s="808"/>
      <c r="AC24" s="808"/>
      <c r="AD24" s="811">
        <f>AD23/1000</f>
        <v>1.6129032258064517</v>
      </c>
      <c r="AE24" s="812"/>
      <c r="AF24" s="733"/>
      <c r="AG24" s="734"/>
      <c r="AP24" s="811">
        <f>AP23/1000</f>
        <v>1.6129032258064517</v>
      </c>
    </row>
    <row r="25" spans="1:263">
      <c r="R25" s="813"/>
      <c r="S25" s="813"/>
      <c r="T25" s="813"/>
      <c r="U25" s="813"/>
    </row>
    <row r="26" spans="1:263">
      <c r="D26" s="814"/>
      <c r="E26" s="814"/>
      <c r="F26" s="814"/>
      <c r="G26" s="814"/>
      <c r="H26" s="814"/>
      <c r="I26" s="814"/>
      <c r="J26" s="814"/>
      <c r="K26" s="814"/>
      <c r="L26" s="814"/>
      <c r="M26" s="814"/>
      <c r="N26" s="814"/>
      <c r="O26" s="814"/>
      <c r="P26" s="814"/>
      <c r="Q26" s="814"/>
      <c r="R26" s="815"/>
      <c r="S26" s="815"/>
      <c r="T26" s="815"/>
      <c r="U26" s="815"/>
      <c r="V26" s="816"/>
      <c r="W26" s="816"/>
      <c r="X26" s="816"/>
      <c r="Y26" s="816"/>
      <c r="Z26" s="816"/>
      <c r="AA26" s="816"/>
      <c r="AB26" s="816"/>
      <c r="AC26" s="816"/>
      <c r="AD26" s="816"/>
    </row>
    <row r="27" spans="1:263">
      <c r="A27" s="697" t="e">
        <f>#REF!</f>
        <v>#REF!</v>
      </c>
      <c r="B27" s="817"/>
      <c r="C27" s="817"/>
      <c r="D27" s="817"/>
      <c r="E27" s="817"/>
      <c r="F27" s="817"/>
      <c r="G27" s="817"/>
      <c r="H27" s="817"/>
      <c r="I27" s="817"/>
      <c r="J27" s="817"/>
      <c r="K27" s="817"/>
      <c r="L27" s="817"/>
      <c r="M27" s="817"/>
      <c r="N27" s="817"/>
      <c r="O27" s="817"/>
      <c r="P27" s="817"/>
      <c r="Q27" s="817"/>
      <c r="R27" s="817"/>
      <c r="S27" s="817"/>
      <c r="T27" s="817"/>
      <c r="U27" s="817"/>
      <c r="V27" s="817"/>
      <c r="W27" s="817"/>
      <c r="X27" s="817"/>
      <c r="Y27" s="817"/>
      <c r="Z27" s="817"/>
      <c r="AA27" s="817"/>
      <c r="AB27" s="817"/>
      <c r="AC27" s="817"/>
      <c r="AD27" s="817"/>
      <c r="AE27" s="818"/>
      <c r="AF27" s="819"/>
      <c r="AG27" s="819"/>
      <c r="AH27" s="819"/>
      <c r="AI27" s="819"/>
      <c r="AJ27" s="819"/>
      <c r="AK27" s="819"/>
      <c r="AL27" s="819"/>
      <c r="AM27" s="819"/>
      <c r="AN27" s="819"/>
      <c r="AO27" s="819"/>
      <c r="AP27" s="820" t="s">
        <v>765</v>
      </c>
      <c r="AQ27" s="819"/>
      <c r="AR27" s="819"/>
      <c r="AS27" s="819"/>
      <c r="AT27" s="819"/>
      <c r="AU27" s="819"/>
      <c r="AV27" s="819"/>
      <c r="AW27" s="819"/>
      <c r="AX27" s="819"/>
      <c r="AY27" s="819"/>
      <c r="AZ27" s="819"/>
      <c r="BA27" s="819"/>
      <c r="BB27" s="819"/>
      <c r="BC27" s="819"/>
      <c r="BD27" s="819"/>
      <c r="BE27" s="819"/>
      <c r="BF27" s="819"/>
      <c r="BG27" s="819"/>
      <c r="BH27" s="819"/>
      <c r="BI27" s="819"/>
      <c r="BJ27" s="819"/>
      <c r="BK27" s="819"/>
      <c r="BL27" s="819"/>
      <c r="BM27" s="819"/>
      <c r="BN27" s="819"/>
      <c r="BO27" s="819"/>
      <c r="BP27" s="819"/>
      <c r="BQ27" s="819"/>
      <c r="BR27" s="819"/>
      <c r="BS27" s="819"/>
      <c r="BT27" s="819"/>
      <c r="BU27" s="819"/>
      <c r="BV27" s="819"/>
      <c r="BW27" s="819"/>
      <c r="BX27" s="819"/>
      <c r="BY27" s="819"/>
      <c r="BZ27" s="819"/>
      <c r="CA27" s="819"/>
      <c r="CB27" s="819"/>
      <c r="CC27" s="819"/>
      <c r="CD27" s="819"/>
      <c r="CE27" s="819"/>
      <c r="CF27" s="819"/>
      <c r="CG27" s="819"/>
      <c r="CH27" s="819"/>
      <c r="CI27" s="819"/>
      <c r="CJ27" s="819"/>
      <c r="CK27" s="819"/>
      <c r="CL27" s="819"/>
      <c r="CM27" s="819"/>
      <c r="CN27" s="819"/>
      <c r="CO27" s="819"/>
      <c r="CP27" s="819"/>
      <c r="CQ27" s="819"/>
      <c r="CR27" s="819"/>
      <c r="CS27" s="819"/>
      <c r="CT27" s="819"/>
      <c r="CU27" s="819"/>
      <c r="CV27" s="819"/>
      <c r="CW27" s="819"/>
      <c r="CX27" s="819"/>
      <c r="CY27" s="819"/>
      <c r="CZ27" s="819"/>
      <c r="DA27" s="819"/>
      <c r="DB27" s="819"/>
      <c r="DC27" s="819"/>
      <c r="DD27" s="819"/>
      <c r="DE27" s="819"/>
      <c r="DF27" s="819"/>
      <c r="DG27" s="819"/>
      <c r="DH27" s="819"/>
      <c r="DI27" s="819"/>
      <c r="DJ27" s="819"/>
      <c r="DK27" s="819"/>
      <c r="DL27" s="819"/>
      <c r="DM27" s="819"/>
      <c r="DN27" s="819"/>
      <c r="DO27" s="819"/>
      <c r="DP27" s="819"/>
      <c r="DQ27" s="819"/>
      <c r="DR27" s="819"/>
      <c r="DS27" s="819"/>
      <c r="DT27" s="819"/>
      <c r="DU27" s="819"/>
      <c r="DV27" s="819"/>
      <c r="DW27" s="819"/>
      <c r="DX27" s="819"/>
      <c r="DY27" s="819"/>
      <c r="DZ27" s="819"/>
      <c r="EA27" s="819"/>
      <c r="EB27" s="819"/>
      <c r="EC27" s="819"/>
      <c r="ED27" s="819"/>
      <c r="EE27" s="819"/>
      <c r="EF27" s="819"/>
      <c r="EG27" s="819"/>
      <c r="EH27" s="819"/>
      <c r="EI27" s="819"/>
      <c r="EJ27" s="819"/>
      <c r="EK27" s="819"/>
      <c r="EL27" s="819"/>
      <c r="EM27" s="819"/>
      <c r="EN27" s="819"/>
      <c r="EO27" s="819"/>
      <c r="EP27" s="819"/>
      <c r="EQ27" s="819"/>
      <c r="ER27" s="819"/>
      <c r="ES27" s="819"/>
      <c r="ET27" s="819"/>
      <c r="EU27" s="819"/>
      <c r="EV27" s="819"/>
      <c r="EW27" s="819"/>
      <c r="EX27" s="819"/>
      <c r="EY27" s="819"/>
      <c r="EZ27" s="819"/>
      <c r="FA27" s="819"/>
      <c r="FB27" s="819"/>
      <c r="FC27" s="819"/>
      <c r="FD27" s="819"/>
      <c r="FE27" s="819"/>
      <c r="FF27" s="819"/>
      <c r="FG27" s="819"/>
      <c r="FH27" s="819"/>
      <c r="FI27" s="819"/>
      <c r="FJ27" s="819"/>
      <c r="FK27" s="819"/>
      <c r="FL27" s="819"/>
      <c r="FM27" s="819"/>
      <c r="FN27" s="819"/>
      <c r="FO27" s="819"/>
      <c r="FP27" s="819"/>
      <c r="FQ27" s="819"/>
      <c r="FR27" s="819"/>
      <c r="FS27" s="819"/>
      <c r="FT27" s="819"/>
      <c r="FU27" s="819"/>
      <c r="FV27" s="819"/>
      <c r="FW27" s="819"/>
      <c r="FX27" s="819"/>
      <c r="FY27" s="819"/>
      <c r="FZ27" s="819"/>
      <c r="GA27" s="819"/>
      <c r="GB27" s="819"/>
      <c r="GC27" s="819"/>
      <c r="GD27" s="819"/>
      <c r="GE27" s="819"/>
      <c r="GF27" s="819"/>
      <c r="GG27" s="819"/>
      <c r="GH27" s="819"/>
      <c r="GI27" s="819"/>
      <c r="GJ27" s="819"/>
      <c r="GK27" s="819"/>
      <c r="GL27" s="819"/>
      <c r="GM27" s="819"/>
      <c r="GN27" s="819"/>
      <c r="GO27" s="819"/>
      <c r="GP27" s="819"/>
      <c r="GQ27" s="819"/>
      <c r="GR27" s="819"/>
      <c r="GS27" s="819"/>
      <c r="GT27" s="819"/>
      <c r="GU27" s="819"/>
      <c r="GV27" s="819"/>
      <c r="GW27" s="819"/>
      <c r="GX27" s="819"/>
      <c r="GY27" s="819"/>
      <c r="GZ27" s="819"/>
      <c r="HA27" s="819"/>
      <c r="HB27" s="819"/>
      <c r="HC27" s="819"/>
      <c r="HD27" s="819"/>
      <c r="HE27" s="819"/>
      <c r="HF27" s="819"/>
      <c r="HG27" s="819"/>
      <c r="HH27" s="819"/>
      <c r="HI27" s="819"/>
      <c r="HJ27" s="819"/>
      <c r="HK27" s="819"/>
      <c r="HL27" s="819"/>
      <c r="HM27" s="819"/>
      <c r="HN27" s="819"/>
      <c r="HO27" s="819"/>
      <c r="HP27" s="819"/>
      <c r="HQ27" s="819"/>
      <c r="HR27" s="819"/>
      <c r="HS27" s="819"/>
      <c r="HT27" s="819"/>
      <c r="HU27" s="819"/>
      <c r="HV27" s="819"/>
      <c r="HW27" s="819"/>
      <c r="HX27" s="819"/>
      <c r="HY27" s="819"/>
      <c r="HZ27" s="819"/>
      <c r="IA27" s="819"/>
      <c r="IB27" s="819"/>
      <c r="IC27" s="819"/>
      <c r="ID27" s="819"/>
      <c r="IE27" s="819"/>
      <c r="IF27" s="819"/>
      <c r="IG27" s="819"/>
      <c r="IH27" s="819"/>
      <c r="II27" s="819"/>
      <c r="IJ27" s="819"/>
      <c r="IK27" s="819"/>
      <c r="IL27" s="819"/>
      <c r="IM27" s="819"/>
      <c r="IN27" s="819"/>
      <c r="IO27" s="819"/>
      <c r="IP27" s="819"/>
      <c r="IQ27" s="819"/>
      <c r="IR27" s="819"/>
      <c r="IS27" s="819"/>
      <c r="IT27" s="819"/>
      <c r="IU27" s="819"/>
      <c r="IV27" s="819"/>
      <c r="IW27" s="819"/>
      <c r="IX27" s="819"/>
      <c r="IY27" s="819"/>
      <c r="IZ27" s="819"/>
      <c r="JA27" s="819"/>
      <c r="JB27" s="819"/>
      <c r="JC27" s="819"/>
    </row>
    <row r="28" spans="1:263">
      <c r="AD28" s="821"/>
    </row>
    <row r="29" spans="1:263">
      <c r="R29" s="821"/>
      <c r="S29" s="821"/>
      <c r="T29" s="821"/>
      <c r="U29" s="821"/>
      <c r="AD29" s="813"/>
    </row>
    <row r="30" spans="1:263">
      <c r="E30" s="822"/>
      <c r="F30" s="822"/>
      <c r="G30" s="822"/>
      <c r="H30" s="822"/>
      <c r="I30" s="822"/>
    </row>
    <row r="31" spans="1:263">
      <c r="E31" s="823"/>
      <c r="F31" s="823"/>
      <c r="G31" s="823"/>
      <c r="H31" s="823"/>
      <c r="I31" s="823"/>
      <c r="J31" s="823"/>
      <c r="K31" s="823"/>
      <c r="L31" s="823"/>
      <c r="M31" s="823"/>
      <c r="N31" s="823"/>
      <c r="O31" s="823"/>
      <c r="P31" s="823"/>
      <c r="Q31" s="823"/>
      <c r="R31" s="823"/>
      <c r="S31" s="823"/>
      <c r="T31" s="823"/>
      <c r="U31" s="823"/>
    </row>
    <row r="32" spans="1:263">
      <c r="E32" s="824"/>
      <c r="F32" s="824"/>
      <c r="G32" s="824"/>
      <c r="H32" s="824"/>
      <c r="I32" s="824"/>
      <c r="J32" s="825"/>
      <c r="K32" s="825"/>
      <c r="L32" s="825"/>
      <c r="M32" s="825"/>
      <c r="N32" s="825"/>
      <c r="O32" s="825"/>
      <c r="P32" s="825"/>
      <c r="Q32" s="825"/>
      <c r="R32" s="825"/>
      <c r="S32" s="825"/>
      <c r="T32" s="825"/>
      <c r="U32" s="825"/>
      <c r="AF32" s="826" t="e">
        <f>#REF!</f>
        <v>#REF!</v>
      </c>
    </row>
    <row r="33" spans="5:21">
      <c r="E33" s="827"/>
      <c r="F33" s="827"/>
      <c r="G33" s="827"/>
      <c r="H33" s="827"/>
      <c r="I33" s="827"/>
      <c r="J33" s="828"/>
      <c r="K33" s="828"/>
      <c r="L33" s="828"/>
      <c r="M33" s="828"/>
      <c r="N33" s="828"/>
      <c r="O33" s="828"/>
      <c r="P33" s="828"/>
      <c r="Q33" s="828"/>
      <c r="R33" s="828"/>
      <c r="S33" s="828"/>
      <c r="T33" s="828"/>
      <c r="U33" s="828"/>
    </row>
    <row r="34" spans="5:21">
      <c r="E34" s="822"/>
      <c r="F34" s="822"/>
      <c r="G34" s="822"/>
      <c r="H34" s="822"/>
      <c r="I34" s="822"/>
    </row>
    <row r="35" spans="5:21">
      <c r="E35" s="829"/>
      <c r="F35" s="829"/>
      <c r="G35" s="829"/>
      <c r="H35" s="829"/>
      <c r="I35" s="829"/>
      <c r="J35" s="830"/>
      <c r="K35" s="830"/>
      <c r="L35" s="830"/>
      <c r="M35" s="830"/>
      <c r="N35" s="830"/>
      <c r="O35" s="830"/>
      <c r="P35" s="830"/>
      <c r="Q35" s="830"/>
      <c r="R35" s="830"/>
      <c r="S35" s="830"/>
      <c r="T35" s="830"/>
      <c r="U35" s="830"/>
    </row>
    <row r="36" spans="5:21">
      <c r="E36" s="822"/>
      <c r="F36" s="822"/>
      <c r="G36" s="822"/>
      <c r="H36" s="822"/>
      <c r="I36" s="822"/>
    </row>
    <row r="37" spans="5:21">
      <c r="E37" s="822"/>
      <c r="F37" s="822"/>
      <c r="G37" s="822"/>
      <c r="H37" s="822"/>
      <c r="I37" s="822"/>
    </row>
  </sheetData>
  <mergeCells count="19">
    <mergeCell ref="A3:R3"/>
    <mergeCell ref="A4:R4"/>
    <mergeCell ref="A6:A7"/>
    <mergeCell ref="B6:B7"/>
    <mergeCell ref="D6:D7"/>
    <mergeCell ref="E6:R6"/>
    <mergeCell ref="AG19:AG22"/>
    <mergeCell ref="A23:D23"/>
    <mergeCell ref="A24:D24"/>
    <mergeCell ref="V6:AD6"/>
    <mergeCell ref="AH6:AP6"/>
    <mergeCell ref="A9:A22"/>
    <mergeCell ref="B9:B22"/>
    <mergeCell ref="C9:C22"/>
    <mergeCell ref="S19:S22"/>
    <mergeCell ref="T19:T22"/>
    <mergeCell ref="U19:U22"/>
    <mergeCell ref="AE19:AE22"/>
    <mergeCell ref="AF19:AF22"/>
  </mergeCells>
  <pageMargins left="0.70866141732283472" right="0.70866141732283472" top="0.74803149606299213" bottom="0.74803149606299213" header="0.31496062992125984" footer="0.31496062992125984"/>
  <pageSetup paperSize="9" scale="20" orientation="landscape" blackAndWhite="1" r:id="rId1"/>
  <legacyDrawing r:id="rId2"/>
</worksheet>
</file>

<file path=xl/worksheets/sheet27.xml><?xml version="1.0" encoding="utf-8"?>
<worksheet xmlns="http://schemas.openxmlformats.org/spreadsheetml/2006/main" xmlns:r="http://schemas.openxmlformats.org/officeDocument/2006/relationships">
  <sheetPr codeName="Лист19">
    <tabColor rgb="FFFF0000"/>
  </sheetPr>
  <dimension ref="A3:K38"/>
  <sheetViews>
    <sheetView view="pageBreakPreview" zoomScale="90" zoomScaleNormal="100" zoomScaleSheetLayoutView="90" workbookViewId="0">
      <pane xSplit="2" ySplit="7" topLeftCell="C8" activePane="bottomRight" state="frozen"/>
      <selection activeCell="X35" sqref="X35"/>
      <selection pane="topRight" activeCell="X35" sqref="X35"/>
      <selection pane="bottomLeft" activeCell="X35" sqref="X35"/>
      <selection pane="bottomRight" activeCell="F12" sqref="F12"/>
    </sheetView>
  </sheetViews>
  <sheetFormatPr defaultColWidth="9.140625" defaultRowHeight="15.75"/>
  <cols>
    <col min="1" max="1" width="6" style="1" customWidth="1"/>
    <col min="2" max="2" width="46.5703125" style="1" customWidth="1"/>
    <col min="3" max="3" width="15.42578125" style="1" customWidth="1"/>
    <col min="4" max="4" width="14.140625" style="1" bestFit="1" customWidth="1"/>
    <col min="5" max="5" width="14.140625" style="1" customWidth="1"/>
    <col min="6" max="6" width="12.7109375" style="1" customWidth="1"/>
    <col min="7" max="7" width="9.5703125" style="1" bestFit="1" customWidth="1"/>
    <col min="8" max="9" width="9.7109375" style="1" bestFit="1" customWidth="1"/>
    <col min="10" max="10" width="9.5703125" style="1" bestFit="1" customWidth="1"/>
    <col min="11" max="16384" width="9.140625" style="1"/>
  </cols>
  <sheetData>
    <row r="3" spans="1:11" ht="32.25" customHeight="1">
      <c r="A3" s="1244" t="s">
        <v>266</v>
      </c>
      <c r="B3" s="1244"/>
      <c r="C3" s="601"/>
    </row>
    <row r="4" spans="1:11" ht="16.5" customHeight="1">
      <c r="A4" s="1244" t="s">
        <v>403</v>
      </c>
      <c r="B4" s="1244"/>
      <c r="C4" s="601"/>
    </row>
    <row r="6" spans="1:11" ht="20.25" customHeight="1">
      <c r="A6" s="1" t="e">
        <f>'1.21.1'!A6</f>
        <v>#REF!</v>
      </c>
    </row>
    <row r="7" spans="1:11" ht="81.75" customHeight="1">
      <c r="A7" s="198" t="s">
        <v>15</v>
      </c>
      <c r="B7" s="193" t="s">
        <v>16</v>
      </c>
      <c r="C7" s="614"/>
      <c r="D7" s="430" t="s">
        <v>615</v>
      </c>
      <c r="E7" s="430"/>
      <c r="F7" s="430" t="s">
        <v>616</v>
      </c>
      <c r="G7" s="530" t="s">
        <v>617</v>
      </c>
      <c r="H7" s="430" t="s">
        <v>572</v>
      </c>
      <c r="I7" s="430" t="s">
        <v>618</v>
      </c>
      <c r="J7" s="430" t="s">
        <v>619</v>
      </c>
      <c r="K7" s="619" t="s">
        <v>572</v>
      </c>
    </row>
    <row r="8" spans="1:11" hidden="1">
      <c r="A8" s="2">
        <v>1</v>
      </c>
      <c r="B8" s="5">
        <v>2</v>
      </c>
      <c r="C8" s="5"/>
      <c r="D8" s="474"/>
      <c r="E8" s="606"/>
      <c r="F8" s="474"/>
      <c r="G8" s="528"/>
      <c r="H8" s="528"/>
      <c r="I8" s="528"/>
      <c r="J8" s="528"/>
    </row>
    <row r="9" spans="1:11">
      <c r="A9" s="14">
        <v>1</v>
      </c>
      <c r="B9" s="38" t="s">
        <v>267</v>
      </c>
      <c r="C9" s="38"/>
      <c r="D9" s="474"/>
      <c r="E9" s="606"/>
      <c r="F9" s="474"/>
      <c r="G9" s="528"/>
      <c r="H9" s="528"/>
      <c r="I9" s="528"/>
      <c r="J9" s="528"/>
    </row>
    <row r="10" spans="1:11">
      <c r="A10" s="14"/>
      <c r="B10" s="38" t="s">
        <v>42</v>
      </c>
      <c r="C10" s="38"/>
      <c r="D10" s="474"/>
      <c r="E10" s="606"/>
      <c r="F10" s="474"/>
      <c r="G10" s="528"/>
      <c r="H10" s="528"/>
      <c r="I10" s="528"/>
      <c r="J10" s="528"/>
    </row>
    <row r="11" spans="1:11">
      <c r="A11" s="14"/>
      <c r="B11" s="44" t="s">
        <v>268</v>
      </c>
      <c r="C11" s="44"/>
      <c r="D11" s="474"/>
      <c r="E11" s="606"/>
      <c r="F11" s="474"/>
      <c r="G11" s="528"/>
      <c r="H11" s="528"/>
      <c r="I11" s="528"/>
      <c r="J11" s="528"/>
    </row>
    <row r="12" spans="1:11">
      <c r="A12" s="14" t="s">
        <v>34</v>
      </c>
      <c r="B12" s="38" t="s">
        <v>269</v>
      </c>
      <c r="C12" s="38"/>
      <c r="D12" s="363">
        <v>0</v>
      </c>
      <c r="E12" s="363"/>
      <c r="F12" s="488">
        <v>80</v>
      </c>
      <c r="G12" s="488">
        <f>G21</f>
        <v>80</v>
      </c>
      <c r="H12" s="531">
        <v>80</v>
      </c>
      <c r="I12" s="531">
        <f>H12/2</f>
        <v>40</v>
      </c>
      <c r="J12" s="531">
        <v>40</v>
      </c>
    </row>
    <row r="13" spans="1:11">
      <c r="A13" s="14"/>
      <c r="B13" s="38" t="s">
        <v>42</v>
      </c>
      <c r="C13" s="38"/>
      <c r="D13" s="474"/>
      <c r="E13" s="606"/>
      <c r="F13" s="474"/>
      <c r="G13" s="528"/>
      <c r="H13" s="528"/>
      <c r="I13" s="528"/>
      <c r="J13" s="528"/>
    </row>
    <row r="14" spans="1:11">
      <c r="A14" s="14"/>
      <c r="B14" s="44" t="s">
        <v>268</v>
      </c>
      <c r="C14" s="44"/>
      <c r="D14" s="474"/>
      <c r="E14" s="606"/>
      <c r="F14" s="474"/>
      <c r="G14" s="528"/>
      <c r="H14" s="528"/>
      <c r="I14" s="528"/>
      <c r="J14" s="528"/>
    </row>
    <row r="15" spans="1:11">
      <c r="A15" s="14" t="s">
        <v>36</v>
      </c>
      <c r="B15" s="38" t="s">
        <v>270</v>
      </c>
      <c r="C15" s="38"/>
      <c r="D15" s="531">
        <v>40</v>
      </c>
      <c r="E15" s="531"/>
      <c r="F15" s="474"/>
      <c r="G15" s="528"/>
      <c r="H15" s="528"/>
      <c r="I15" s="528"/>
      <c r="J15" s="528"/>
    </row>
    <row r="16" spans="1:11">
      <c r="A16" s="14" t="s">
        <v>38</v>
      </c>
      <c r="B16" s="38" t="s">
        <v>271</v>
      </c>
      <c r="C16" s="38"/>
      <c r="D16" s="474"/>
      <c r="E16" s="606"/>
      <c r="F16" s="474"/>
      <c r="G16" s="528"/>
      <c r="H16" s="528"/>
      <c r="I16" s="528"/>
      <c r="J16" s="528"/>
    </row>
    <row r="17" spans="1:10">
      <c r="A17" s="14" t="s">
        <v>44</v>
      </c>
      <c r="B17" s="38" t="s">
        <v>272</v>
      </c>
      <c r="C17" s="38"/>
      <c r="D17" s="474"/>
      <c r="E17" s="606"/>
      <c r="F17" s="474"/>
      <c r="G17" s="528"/>
      <c r="H17" s="528"/>
      <c r="I17" s="528"/>
      <c r="J17" s="528"/>
    </row>
    <row r="18" spans="1:10">
      <c r="A18" s="14"/>
      <c r="B18" s="44" t="s">
        <v>273</v>
      </c>
      <c r="C18" s="44"/>
      <c r="D18" s="474"/>
      <c r="E18" s="606"/>
      <c r="F18" s="474"/>
      <c r="G18" s="528"/>
      <c r="H18" s="528"/>
      <c r="I18" s="528"/>
      <c r="J18" s="528"/>
    </row>
    <row r="19" spans="1:10">
      <c r="A19" s="14"/>
      <c r="B19" s="44" t="s">
        <v>274</v>
      </c>
      <c r="C19" s="44"/>
      <c r="D19" s="474"/>
      <c r="E19" s="606"/>
      <c r="F19" s="474"/>
      <c r="G19" s="528"/>
      <c r="H19" s="528"/>
      <c r="I19" s="528"/>
      <c r="J19" s="528"/>
    </row>
    <row r="20" spans="1:10">
      <c r="A20" s="14"/>
      <c r="B20" s="44" t="s">
        <v>275</v>
      </c>
      <c r="C20" s="44"/>
      <c r="D20" s="474"/>
      <c r="E20" s="606"/>
      <c r="F20" s="474"/>
      <c r="G20" s="528"/>
      <c r="H20" s="528"/>
      <c r="I20" s="528"/>
      <c r="J20" s="528"/>
    </row>
    <row r="21" spans="1:10">
      <c r="A21" s="14" t="s">
        <v>45</v>
      </c>
      <c r="B21" s="38" t="s">
        <v>276</v>
      </c>
      <c r="C21" s="38"/>
      <c r="D21" s="531">
        <f>D12/0.8</f>
        <v>0</v>
      </c>
      <c r="E21" s="531"/>
      <c r="F21" s="488">
        <f>F28</f>
        <v>80</v>
      </c>
      <c r="G21" s="488">
        <f t="shared" ref="G21:J21" si="0">G28</f>
        <v>80</v>
      </c>
      <c r="H21" s="488">
        <f t="shared" si="0"/>
        <v>80</v>
      </c>
      <c r="I21" s="488">
        <f t="shared" si="0"/>
        <v>40</v>
      </c>
      <c r="J21" s="488">
        <f t="shared" si="0"/>
        <v>40</v>
      </c>
    </row>
    <row r="22" spans="1:10">
      <c r="A22" s="14" t="s">
        <v>46</v>
      </c>
      <c r="B22" s="38" t="s">
        <v>277</v>
      </c>
      <c r="C22" s="38"/>
      <c r="D22" s="474"/>
      <c r="E22" s="606"/>
      <c r="F22" s="474"/>
      <c r="G22" s="528"/>
      <c r="H22" s="528"/>
      <c r="I22" s="528"/>
      <c r="J22" s="528"/>
    </row>
    <row r="23" spans="1:10">
      <c r="A23" s="14"/>
      <c r="B23" s="38" t="s">
        <v>42</v>
      </c>
      <c r="C23" s="38"/>
      <c r="D23" s="474"/>
      <c r="E23" s="606"/>
      <c r="F23" s="474"/>
      <c r="G23" s="528"/>
      <c r="H23" s="528"/>
      <c r="I23" s="528"/>
      <c r="J23" s="528"/>
    </row>
    <row r="24" spans="1:10">
      <c r="A24" s="14"/>
      <c r="B24" s="44" t="s">
        <v>278</v>
      </c>
      <c r="C24" s="44"/>
      <c r="D24" s="488">
        <f>D21*0.2</f>
        <v>0</v>
      </c>
      <c r="E24" s="488"/>
      <c r="F24" s="488">
        <v>16</v>
      </c>
      <c r="G24" s="488">
        <v>16</v>
      </c>
      <c r="H24" s="488">
        <v>16</v>
      </c>
      <c r="I24" s="488">
        <v>8</v>
      </c>
      <c r="J24" s="488">
        <v>8</v>
      </c>
    </row>
    <row r="25" spans="1:10">
      <c r="A25" s="14"/>
      <c r="B25" s="44" t="s">
        <v>279</v>
      </c>
      <c r="C25" s="44"/>
      <c r="D25" s="474"/>
      <c r="E25" s="606"/>
      <c r="F25" s="474"/>
      <c r="G25" s="528"/>
      <c r="H25" s="528"/>
      <c r="I25" s="528"/>
      <c r="J25" s="528"/>
    </row>
    <row r="26" spans="1:10">
      <c r="A26" s="1413"/>
      <c r="B26" s="44" t="s">
        <v>280</v>
      </c>
      <c r="C26" s="44"/>
      <c r="D26" s="474"/>
      <c r="E26" s="606"/>
      <c r="F26" s="474"/>
      <c r="G26" s="528"/>
      <c r="H26" s="528"/>
      <c r="I26" s="528"/>
      <c r="J26" s="528"/>
    </row>
    <row r="27" spans="1:10" ht="47.25">
      <c r="A27" s="1414"/>
      <c r="B27" s="44" t="s">
        <v>281</v>
      </c>
      <c r="C27" s="44"/>
      <c r="D27" s="474"/>
      <c r="E27" s="606"/>
      <c r="F27" s="474"/>
      <c r="G27" s="528"/>
      <c r="H27" s="528"/>
      <c r="I27" s="528"/>
      <c r="J27" s="528"/>
    </row>
    <row r="28" spans="1:10">
      <c r="A28" s="14" t="s">
        <v>98</v>
      </c>
      <c r="B28" s="38" t="s">
        <v>149</v>
      </c>
      <c r="C28" s="38"/>
      <c r="D28" s="489">
        <f>D21</f>
        <v>0</v>
      </c>
      <c r="E28" s="489"/>
      <c r="F28" s="489">
        <f>'1.21.1'!D28+'1.21.2'!E41</f>
        <v>80</v>
      </c>
      <c r="G28" s="489">
        <f>'1.21.1'!E28+'1.21.2'!E41</f>
        <v>80</v>
      </c>
      <c r="H28" s="489">
        <f>'1.21.1'!F28+'1.21.2'!I41</f>
        <v>80</v>
      </c>
      <c r="I28" s="489">
        <f>'1.21.1'!G28+'1.21.2'!K41</f>
        <v>40</v>
      </c>
      <c r="J28" s="489">
        <f>'1.21.1'!H28+'1.21.2'!M41</f>
        <v>40</v>
      </c>
    </row>
    <row r="29" spans="1:10">
      <c r="A29" s="14" t="s">
        <v>282</v>
      </c>
      <c r="B29" s="38" t="s">
        <v>283</v>
      </c>
      <c r="C29" s="38"/>
      <c r="D29" s="474"/>
      <c r="E29" s="606"/>
      <c r="F29" s="474"/>
      <c r="G29" s="528"/>
      <c r="H29" s="528"/>
      <c r="I29" s="528"/>
      <c r="J29" s="528"/>
    </row>
    <row r="30" spans="1:10">
      <c r="A30" s="14" t="s">
        <v>284</v>
      </c>
      <c r="B30" s="44" t="s">
        <v>285</v>
      </c>
      <c r="C30" s="44"/>
      <c r="D30" s="474"/>
      <c r="E30" s="606"/>
      <c r="F30" s="474"/>
      <c r="G30" s="528"/>
      <c r="H30" s="528"/>
      <c r="I30" s="528"/>
      <c r="J30" s="528"/>
    </row>
    <row r="31" spans="1:10">
      <c r="A31" s="14" t="s">
        <v>286</v>
      </c>
      <c r="B31" s="44" t="s">
        <v>287</v>
      </c>
      <c r="C31" s="44"/>
      <c r="D31" s="474"/>
      <c r="E31" s="606"/>
      <c r="F31" s="474"/>
      <c r="G31" s="528"/>
      <c r="H31" s="528"/>
      <c r="I31" s="528"/>
      <c r="J31" s="528"/>
    </row>
    <row r="32" spans="1:10">
      <c r="A32" s="14" t="s">
        <v>288</v>
      </c>
      <c r="B32" s="38" t="s">
        <v>289</v>
      </c>
      <c r="C32" s="38"/>
      <c r="D32" s="474"/>
      <c r="E32" s="606"/>
      <c r="F32" s="474"/>
      <c r="G32" s="528"/>
      <c r="H32" s="528"/>
      <c r="I32" s="528"/>
      <c r="J32" s="528"/>
    </row>
    <row r="33" spans="1:10">
      <c r="A33" s="14" t="s">
        <v>290</v>
      </c>
      <c r="B33" s="44" t="s">
        <v>291</v>
      </c>
      <c r="C33" s="44"/>
      <c r="D33" s="474"/>
      <c r="E33" s="606"/>
      <c r="F33" s="474"/>
      <c r="G33" s="528"/>
      <c r="H33" s="528"/>
      <c r="I33" s="528"/>
      <c r="J33" s="528"/>
    </row>
    <row r="34" spans="1:10">
      <c r="A34" s="14" t="s">
        <v>292</v>
      </c>
      <c r="B34" s="44" t="s">
        <v>293</v>
      </c>
      <c r="C34" s="44"/>
      <c r="D34" s="474"/>
      <c r="E34" s="606"/>
      <c r="F34" s="474"/>
      <c r="G34" s="528"/>
      <c r="H34" s="528"/>
      <c r="I34" s="528"/>
      <c r="J34" s="528"/>
    </row>
    <row r="36" spans="1:10">
      <c r="B36" s="502" t="s">
        <v>559</v>
      </c>
      <c r="C36" s="502"/>
    </row>
    <row r="37" spans="1:10">
      <c r="B37" s="83"/>
      <c r="C37" s="83"/>
    </row>
    <row r="38" spans="1:10">
      <c r="B38" s="10"/>
      <c r="C38" s="237"/>
    </row>
  </sheetData>
  <customSheetViews>
    <customSheetView guid="{4ABAEE21-E07D-4473-944B-EE2EA61FD553}" scale="60" showPageBreaks="1" printArea="1" hiddenColumns="1" view="pageBreakPreview">
      <pane xSplit="4" ySplit="8" topLeftCell="F9" activePane="bottomRight" state="frozen"/>
      <selection pane="bottomRight" activeCell="I43" sqref="I43"/>
      <rowBreaks count="1" manualBreakCount="1">
        <brk id="40" max="36" man="1"/>
      </rowBreaks>
      <colBreaks count="7" manualBreakCount="7">
        <brk id="12" max="1048575" man="1"/>
        <brk id="14" max="35" man="1"/>
        <brk id="21" max="35" man="1"/>
        <brk id="32" max="35" man="1"/>
        <brk id="39" max="35" man="1"/>
        <brk id="48" max="35" man="1"/>
        <brk id="59" max="35" man="1"/>
      </colBreaks>
      <pageMargins left="0.59055118110236227" right="0.31496062992125984" top="0.59055118110236227" bottom="0.39370078740157483" header="0.19685039370078741" footer="0.19685039370078741"/>
      <printOptions horizontalCentered="1"/>
      <pageSetup paperSize="9" scale="54"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hiddenColumns="1" view="pageBreakPreview">
      <pane xSplit="2" ySplit="8" topLeftCell="AS18" activePane="bottomRight" state="frozen"/>
      <selection pane="bottomRight" activeCell="AV32" sqref="AV32"/>
      <rowBreaks count="1" manualBreakCount="1">
        <brk id="36" max="36" man="1"/>
      </rowBreaks>
      <colBreaks count="6" manualBreakCount="6">
        <brk id="12" max="1048575" man="1"/>
        <brk id="21" max="1048575" man="1"/>
        <brk id="30" max="1048575" man="1"/>
        <brk id="39" max="1048575" man="1"/>
        <brk id="48" max="1048575" man="1"/>
        <brk id="57" max="1048575" man="1"/>
      </colBreaks>
      <pageMargins left="0.59055118110236227" right="0.31496062992125984" top="0.59055118110236227" bottom="0.39370078740157483" header="0.19685039370078741" footer="0.19685039370078741"/>
      <printOptions horizontalCentered="1"/>
      <pageSetup paperSize="9" scale="48" orientation="landscape"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2" ySplit="8" topLeftCell="C18" activePane="bottomRight" state="frozen"/>
      <selection pane="bottomRight" activeCell="I37" sqref="I37:I39"/>
      <rowBreaks count="1" manualBreakCount="1">
        <brk id="40" max="36" man="1"/>
      </rowBreaks>
      <colBreaks count="11" manualBreakCount="11">
        <brk id="8" max="34" man="1"/>
        <brk id="11" max="39" man="1"/>
        <brk id="13" max="39" man="1"/>
        <brk id="19" max="39" man="1"/>
        <brk id="26" max="39" man="1"/>
        <brk id="29" max="39" man="1"/>
        <brk id="35" max="39" man="1"/>
        <brk id="43" max="39" man="1"/>
        <brk id="52" max="34" man="1"/>
        <brk id="53" max="39" man="1"/>
        <brk id="62" max="39" man="1"/>
      </colBreaks>
      <pageMargins left="0.59055118110236227" right="0.31496062992125984" top="0.59055118110236227" bottom="0.39370078740157483" header="0.19685039370078741" footer="0.19685039370078741"/>
      <printOptions horizontalCentered="1"/>
      <pageSetup paperSize="9" scale="72" orientation="landscape"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view="pageBreakPreview">
      <pane xSplit="2" ySplit="8" topLeftCell="C9" activePane="bottomRight" state="frozen"/>
      <selection pane="bottomRight" activeCell="G26" sqref="G26"/>
      <rowBreaks count="1" manualBreakCount="1">
        <brk id="40" max="36" man="1"/>
      </rowBreaks>
      <colBreaks count="6" manualBreakCount="6">
        <brk id="12" max="1048575" man="1"/>
        <brk id="21" max="1048575" man="1"/>
        <brk id="30" max="1048575" man="1"/>
        <brk id="39" max="1048575" man="1"/>
        <brk id="48" max="1048575" man="1"/>
        <brk id="57" max="1048575" man="1"/>
      </colBreaks>
      <pageMargins left="0.59055118110236227" right="0.31496062992125984" top="0.59055118110236227" bottom="0.39370078740157483" header="0.19685039370078741" footer="0.19685039370078741"/>
      <printOptions horizontalCentered="1"/>
      <pageSetup paperSize="9" scale="48" orientation="landscape"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60" showPageBreaks="1" printArea="1" hiddenColumns="1" view="pageBreakPreview">
      <pane xSplit="4" ySplit="8" topLeftCell="F9" activePane="bottomRight" state="frozen"/>
      <selection pane="bottomRight" activeCell="I43" sqref="I43"/>
      <rowBreaks count="1" manualBreakCount="1">
        <brk id="40" max="36" man="1"/>
      </rowBreaks>
      <colBreaks count="7" manualBreakCount="7">
        <brk id="12" max="1048575" man="1"/>
        <brk id="14" max="35" man="1"/>
        <brk id="21" max="35" man="1"/>
        <brk id="32" max="35" man="1"/>
        <brk id="39" max="35" man="1"/>
        <brk id="48" max="35" man="1"/>
        <brk id="59" max="35" man="1"/>
      </colBreaks>
      <pageMargins left="0.59055118110236227" right="0.31496062992125984" top="0.59055118110236227" bottom="0.39370078740157483" header="0.19685039370078741" footer="0.19685039370078741"/>
      <printOptions horizontalCentered="1"/>
      <pageSetup paperSize="9" scale="54"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60" showPageBreaks="1" printArea="1" hiddenColumns="1" view="pageBreakPreview">
      <pane xSplit="4" ySplit="8" topLeftCell="F9" activePane="bottomRight" state="frozen"/>
      <selection pane="bottomRight" activeCell="I43" sqref="I43"/>
      <rowBreaks count="1" manualBreakCount="1">
        <brk id="40" max="36" man="1"/>
      </rowBreaks>
      <colBreaks count="7" manualBreakCount="7">
        <brk id="12" max="1048575" man="1"/>
        <brk id="14" max="35" man="1"/>
        <brk id="21" max="35" man="1"/>
        <brk id="32" max="35" man="1"/>
        <brk id="39" max="35" man="1"/>
        <brk id="48" max="35" man="1"/>
        <brk id="59" max="35" man="1"/>
      </colBreaks>
      <pageMargins left="0.59055118110236227" right="0.31496062992125984" top="0.59055118110236227" bottom="0.39370078740157483" header="0.19685039370078741" footer="0.19685039370078741"/>
      <printOptions horizontalCentered="1"/>
      <pageSetup paperSize="9" scale="54"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3">
    <mergeCell ref="A3:B3"/>
    <mergeCell ref="A4:B4"/>
    <mergeCell ref="A26:A27"/>
  </mergeCells>
  <phoneticPr fontId="0" type="noConversion"/>
  <pageMargins left="0.78740157480314965" right="0.31496062992125984" top="0.59055118110236227" bottom="0.39370078740157483" header="0.19685039370078741" footer="0.19685039370078741"/>
  <pageSetup paperSize="9" scale="56" orientation="portrait" r:id="rId7"/>
  <headerFooter alignWithMargins="0"/>
</worksheet>
</file>

<file path=xl/worksheets/sheet28.xml><?xml version="1.0" encoding="utf-8"?>
<worksheet xmlns="http://schemas.openxmlformats.org/spreadsheetml/2006/main" xmlns:r="http://schemas.openxmlformats.org/officeDocument/2006/relationships">
  <sheetPr codeName="Лист20">
    <tabColor rgb="FFFF0000"/>
  </sheetPr>
  <dimension ref="A3:H33"/>
  <sheetViews>
    <sheetView view="pageBreakPreview" zoomScale="75" zoomScaleNormal="100" zoomScaleSheetLayoutView="75" workbookViewId="0">
      <pane xSplit="2" ySplit="7" topLeftCell="C8" activePane="bottomRight" state="frozen"/>
      <selection activeCell="X35" sqref="X35"/>
      <selection pane="topRight" activeCell="X35" sqref="X35"/>
      <selection pane="bottomLeft" activeCell="X35" sqref="X35"/>
      <selection pane="bottomRight" activeCell="H21" sqref="H21"/>
    </sheetView>
  </sheetViews>
  <sheetFormatPr defaultColWidth="9.140625" defaultRowHeight="15.75"/>
  <cols>
    <col min="1" max="1" width="6" style="1" customWidth="1"/>
    <col min="2" max="2" width="47" style="1" customWidth="1"/>
    <col min="3" max="3" width="14.42578125" style="1" customWidth="1"/>
    <col min="4" max="4" width="14.140625" style="1" customWidth="1"/>
    <col min="5" max="5" width="10.7109375" style="1" customWidth="1"/>
    <col min="6" max="6" width="10.85546875" style="1" customWidth="1"/>
    <col min="7" max="8" width="11.28515625" style="1" customWidth="1"/>
    <col min="9" max="16384" width="9.140625" style="1"/>
  </cols>
  <sheetData>
    <row r="3" spans="1:8" ht="35.25" customHeight="1">
      <c r="A3" s="1244" t="s">
        <v>266</v>
      </c>
      <c r="B3" s="1244"/>
    </row>
    <row r="4" spans="1:8" ht="16.5" customHeight="1">
      <c r="A4" s="1244" t="s">
        <v>294</v>
      </c>
      <c r="B4" s="1244"/>
    </row>
    <row r="6" spans="1:8" ht="20.25" customHeight="1">
      <c r="A6" s="1" t="e">
        <f>#REF!</f>
        <v>#REF!</v>
      </c>
    </row>
    <row r="7" spans="1:8" ht="94.9" customHeight="1">
      <c r="A7" s="200" t="s">
        <v>15</v>
      </c>
      <c r="B7" s="275" t="s">
        <v>16</v>
      </c>
      <c r="C7" s="487" t="s">
        <v>629</v>
      </c>
      <c r="D7" s="487" t="s">
        <v>630</v>
      </c>
      <c r="E7" s="529" t="s">
        <v>566</v>
      </c>
      <c r="F7" s="529" t="s">
        <v>631</v>
      </c>
      <c r="G7" s="529" t="s">
        <v>632</v>
      </c>
      <c r="H7" s="529" t="s">
        <v>633</v>
      </c>
    </row>
    <row r="8" spans="1:8">
      <c r="A8" s="390">
        <v>1</v>
      </c>
      <c r="B8" s="390"/>
      <c r="C8" s="474"/>
      <c r="D8" s="474"/>
      <c r="E8" s="528"/>
      <c r="F8" s="529"/>
      <c r="G8" s="528"/>
      <c r="H8" s="528"/>
    </row>
    <row r="9" spans="1:8">
      <c r="A9" s="1416">
        <v>1</v>
      </c>
      <c r="B9" s="391" t="s">
        <v>267</v>
      </c>
      <c r="C9" s="474"/>
      <c r="D9" s="474"/>
      <c r="E9" s="528"/>
      <c r="F9" s="529"/>
      <c r="G9" s="528"/>
      <c r="H9" s="528"/>
    </row>
    <row r="10" spans="1:8">
      <c r="A10" s="1416"/>
      <c r="B10" s="391" t="s">
        <v>42</v>
      </c>
      <c r="C10" s="474"/>
      <c r="D10" s="474"/>
      <c r="E10" s="528"/>
      <c r="F10" s="529"/>
      <c r="G10" s="528"/>
      <c r="H10" s="528"/>
    </row>
    <row r="11" spans="1:8">
      <c r="A11" s="1416"/>
      <c r="B11" s="399" t="s">
        <v>268</v>
      </c>
      <c r="C11" s="474"/>
      <c r="D11" s="474"/>
      <c r="E11" s="528"/>
      <c r="F11" s="529"/>
      <c r="G11" s="528"/>
      <c r="H11" s="528"/>
    </row>
    <row r="12" spans="1:8">
      <c r="A12" s="1416" t="s">
        <v>34</v>
      </c>
      <c r="B12" s="391" t="s">
        <v>269</v>
      </c>
      <c r="C12" s="364">
        <v>0</v>
      </c>
      <c r="D12" s="364">
        <f>C12</f>
        <v>0</v>
      </c>
      <c r="E12" s="528"/>
      <c r="F12" s="529"/>
      <c r="G12" s="528"/>
      <c r="H12" s="528"/>
    </row>
    <row r="13" spans="1:8">
      <c r="A13" s="1416"/>
      <c r="B13" s="391" t="s">
        <v>42</v>
      </c>
      <c r="C13" s="474"/>
      <c r="D13" s="474"/>
      <c r="E13" s="528"/>
      <c r="F13" s="529"/>
      <c r="G13" s="528"/>
      <c r="H13" s="528"/>
    </row>
    <row r="14" spans="1:8">
      <c r="A14" s="1416"/>
      <c r="B14" s="399" t="s">
        <v>268</v>
      </c>
      <c r="C14" s="474"/>
      <c r="D14" s="474"/>
      <c r="E14" s="528"/>
      <c r="F14" s="529"/>
      <c r="G14" s="528"/>
      <c r="H14" s="528"/>
    </row>
    <row r="15" spans="1:8">
      <c r="A15" s="14" t="s">
        <v>36</v>
      </c>
      <c r="B15" s="391" t="s">
        <v>270</v>
      </c>
      <c r="C15" s="582">
        <v>40</v>
      </c>
      <c r="D15" s="474"/>
      <c r="E15" s="528"/>
      <c r="F15" s="529"/>
      <c r="G15" s="528"/>
      <c r="H15" s="528"/>
    </row>
    <row r="16" spans="1:8">
      <c r="A16" s="14" t="s">
        <v>38</v>
      </c>
      <c r="B16" s="391" t="s">
        <v>271</v>
      </c>
      <c r="C16" s="474"/>
      <c r="D16" s="474"/>
      <c r="E16" s="528"/>
      <c r="F16" s="529"/>
      <c r="G16" s="528"/>
      <c r="H16" s="528"/>
    </row>
    <row r="17" spans="1:8">
      <c r="A17" s="14" t="s">
        <v>44</v>
      </c>
      <c r="B17" s="391" t="s">
        <v>272</v>
      </c>
      <c r="C17" s="474"/>
      <c r="D17" s="474"/>
      <c r="E17" s="528"/>
      <c r="F17" s="529"/>
      <c r="G17" s="528"/>
      <c r="H17" s="528"/>
    </row>
    <row r="18" spans="1:8">
      <c r="A18" s="14"/>
      <c r="B18" s="399" t="s">
        <v>273</v>
      </c>
      <c r="C18" s="474"/>
      <c r="D18" s="474"/>
      <c r="E18" s="528"/>
      <c r="F18" s="528"/>
      <c r="G18" s="528"/>
      <c r="H18" s="528"/>
    </row>
    <row r="19" spans="1:8">
      <c r="A19" s="14"/>
      <c r="B19" s="399" t="s">
        <v>274</v>
      </c>
      <c r="C19" s="474"/>
      <c r="D19" s="474"/>
      <c r="E19" s="528"/>
      <c r="F19" s="528"/>
      <c r="G19" s="528"/>
      <c r="H19" s="528"/>
    </row>
    <row r="20" spans="1:8">
      <c r="A20" s="14"/>
      <c r="B20" s="399" t="s">
        <v>275</v>
      </c>
      <c r="C20" s="474"/>
      <c r="D20" s="474"/>
      <c r="E20" s="528"/>
      <c r="F20" s="528"/>
      <c r="G20" s="528"/>
      <c r="H20" s="528"/>
    </row>
    <row r="21" spans="1:8">
      <c r="A21" s="14" t="s">
        <v>45</v>
      </c>
      <c r="B21" s="391" t="s">
        <v>276</v>
      </c>
      <c r="C21" s="364">
        <v>0</v>
      </c>
      <c r="D21" s="580">
        <v>48</v>
      </c>
      <c r="E21" s="580">
        <v>48</v>
      </c>
      <c r="F21" s="531">
        <v>48</v>
      </c>
      <c r="G21" s="528">
        <f>F21/2</f>
        <v>24</v>
      </c>
      <c r="H21" s="528">
        <f>F21-G21</f>
        <v>24</v>
      </c>
    </row>
    <row r="22" spans="1:8">
      <c r="A22" s="14" t="s">
        <v>46</v>
      </c>
      <c r="B22" s="391" t="s">
        <v>277</v>
      </c>
      <c r="C22" s="364">
        <v>0</v>
      </c>
      <c r="D22" s="364">
        <f>C22</f>
        <v>0</v>
      </c>
      <c r="E22" s="528"/>
      <c r="F22" s="528"/>
      <c r="G22" s="528"/>
      <c r="H22" s="528"/>
    </row>
    <row r="23" spans="1:8">
      <c r="A23" s="14"/>
      <c r="B23" s="391" t="s">
        <v>42</v>
      </c>
      <c r="C23" s="474"/>
      <c r="D23" s="474"/>
      <c r="E23" s="528"/>
      <c r="F23" s="528"/>
      <c r="G23" s="528"/>
      <c r="H23" s="528"/>
    </row>
    <row r="24" spans="1:8">
      <c r="A24" s="14"/>
      <c r="B24" s="399" t="s">
        <v>278</v>
      </c>
      <c r="C24" s="364">
        <v>0</v>
      </c>
      <c r="D24" s="364">
        <v>0</v>
      </c>
      <c r="E24" s="364">
        <f t="shared" ref="E24" si="0">E21*0.2</f>
        <v>9.6000000000000014</v>
      </c>
      <c r="F24" s="364"/>
      <c r="G24" s="364"/>
      <c r="H24" s="364"/>
    </row>
    <row r="25" spans="1:8">
      <c r="A25" s="14"/>
      <c r="B25" s="399" t="s">
        <v>279</v>
      </c>
      <c r="C25" s="474"/>
      <c r="D25" s="474"/>
      <c r="E25" s="528"/>
      <c r="F25" s="528"/>
      <c r="G25" s="528"/>
      <c r="H25" s="528"/>
    </row>
    <row r="26" spans="1:8">
      <c r="A26" s="1415"/>
      <c r="B26" s="399" t="s">
        <v>280</v>
      </c>
      <c r="C26" s="474"/>
      <c r="D26" s="474"/>
      <c r="E26" s="528"/>
      <c r="F26" s="528"/>
      <c r="G26" s="528"/>
      <c r="H26" s="528"/>
    </row>
    <row r="27" spans="1:8" ht="47.25">
      <c r="A27" s="1415"/>
      <c r="B27" s="399" t="s">
        <v>281</v>
      </c>
      <c r="C27" s="474"/>
      <c r="D27" s="474"/>
      <c r="E27" s="528"/>
      <c r="F27" s="528"/>
      <c r="G27" s="528"/>
      <c r="H27" s="528"/>
    </row>
    <row r="28" spans="1:8">
      <c r="A28" s="14" t="s">
        <v>98</v>
      </c>
      <c r="B28" s="391" t="s">
        <v>149</v>
      </c>
      <c r="C28" s="364">
        <v>40</v>
      </c>
      <c r="D28" s="364">
        <f>D21</f>
        <v>48</v>
      </c>
      <c r="E28" s="364">
        <f t="shared" ref="E28:H28" si="1">E21</f>
        <v>48</v>
      </c>
      <c r="F28" s="364">
        <f t="shared" si="1"/>
        <v>48</v>
      </c>
      <c r="G28" s="364">
        <f t="shared" si="1"/>
        <v>24</v>
      </c>
      <c r="H28" s="364">
        <f t="shared" si="1"/>
        <v>24</v>
      </c>
    </row>
    <row r="30" spans="1:8">
      <c r="A30" s="10"/>
      <c r="B30" s="502" t="s">
        <v>559</v>
      </c>
    </row>
    <row r="31" spans="1:8">
      <c r="A31" s="10"/>
      <c r="B31" s="10"/>
    </row>
    <row r="32" spans="1:8">
      <c r="A32" s="10"/>
      <c r="B32" s="10"/>
    </row>
    <row r="33" spans="2:2">
      <c r="B33" s="83"/>
    </row>
  </sheetData>
  <customSheetViews>
    <customSheetView guid="{4ABAEE21-E07D-4473-944B-EE2EA61FD553}" scale="60" showPageBreaks="1" hiddenColumns="1" view="pageBreakPreview">
      <pane xSplit="4" ySplit="8" topLeftCell="F9" activePane="bottomRight" state="frozen"/>
      <selection pane="bottomRight" activeCell="BN29" sqref="BN29"/>
      <colBreaks count="6" manualBreakCount="6">
        <brk id="12" max="34" man="1"/>
        <brk id="23" max="34" man="1"/>
        <brk id="32" max="34" man="1"/>
        <brk id="41" max="34" man="1"/>
        <brk id="50" max="34" man="1"/>
        <brk id="59" max="34" man="1"/>
      </colBreaks>
      <pageMargins left="0.59055118110236227" right="0.31496062992125984" top="0.59055118110236227" bottom="0.39370078740157483" header="0.19685039370078741" footer="0.19685039370078741"/>
      <printOptions horizontalCentered="1"/>
      <pageSetup paperSize="9" scale="70"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0" showPageBreaks="1" hiddenColumns="1" view="pageBreakPreview">
      <pane xSplit="2" ySplit="8" topLeftCell="BJ9" activePane="bottomRight" state="frozen"/>
      <selection pane="bottomRight" activeCell="L29" sqref="L29"/>
      <colBreaks count="6" manualBreakCount="6">
        <brk id="12" max="1048575" man="1"/>
        <brk id="21" max="34" man="1"/>
        <brk id="30" max="1048575" man="1"/>
        <brk id="39" max="1048575" man="1"/>
        <brk id="48" max="1048575" man="1"/>
        <brk id="57" max="1048575" man="1"/>
      </colBreaks>
      <pageMargins left="0.59055118110236227" right="0.31496062992125984" top="0.59055118110236227" bottom="0.39370078740157483" header="0.19685039370078741" footer="0.19685039370078741"/>
      <printOptions horizontalCentered="1"/>
      <pageSetup paperSize="9" scale="61" orientation="landscape"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4" ySplit="8" topLeftCell="AY12" activePane="bottomRight" state="frozen"/>
      <selection pane="bottomRight" activeCell="BE32" sqref="BE32:BE34"/>
      <colBreaks count="9" manualBreakCount="9">
        <brk id="9" max="29" man="1"/>
        <brk id="11" max="34" man="1"/>
        <brk id="20" max="34" man="1"/>
        <brk id="21" max="34" man="1"/>
        <brk id="29" max="34" man="1"/>
        <brk id="37" max="34" man="1"/>
        <brk id="45" max="34" man="1"/>
        <brk id="53" max="34" man="1"/>
        <brk id="60" max="34" man="1"/>
      </colBreaks>
      <pageMargins left="0.59055118110236227" right="0.31496062992125984" top="0.59055118110236227" bottom="0.39370078740157483" header="0.19685039370078741" footer="0.19685039370078741"/>
      <printOptions horizontalCentered="1"/>
      <pageSetup paperSize="9" scale="70" orientation="landscape"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view="pageBreakPreview">
      <pane xSplit="2" ySplit="8" topLeftCell="AY12" activePane="bottomRight" state="frozen"/>
      <selection pane="bottomRight" activeCell="BE32" sqref="BE32:BE34"/>
      <colBreaks count="9" manualBreakCount="9">
        <brk id="9" max="33" man="1"/>
        <brk id="11" max="34" man="1"/>
        <brk id="20" max="33" man="1"/>
        <brk id="21" max="34" man="1"/>
        <brk id="29" max="34" man="1"/>
        <brk id="37" max="34" man="1"/>
        <brk id="45" max="34" man="1"/>
        <brk id="53" max="34" man="1"/>
        <brk id="61" max="33" man="1"/>
      </colBreaks>
      <pageMargins left="0.59055118110236227" right="0.31496062992125984" top="0.59055118110236227" bottom="0.39370078740157483" header="0.19685039370078741" footer="0.19685039370078741"/>
      <printOptions horizontalCentered="1"/>
      <pageSetup paperSize="9" scale="70" orientation="landscape"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60" showPageBreaks="1" hiddenColumns="1" view="pageBreakPreview">
      <pane xSplit="4" ySplit="8" topLeftCell="F9" activePane="bottomRight" state="frozen"/>
      <selection pane="bottomRight" activeCell="BN29" sqref="BN29"/>
      <colBreaks count="6" manualBreakCount="6">
        <brk id="12" max="34" man="1"/>
        <brk id="23" max="34" man="1"/>
        <brk id="32" max="34" man="1"/>
        <brk id="41" max="34" man="1"/>
        <brk id="50" max="34" man="1"/>
        <brk id="59" max="34" man="1"/>
      </colBreaks>
      <pageMargins left="0.59055118110236227" right="0.31496062992125984" top="0.59055118110236227" bottom="0.39370078740157483" header="0.19685039370078741" footer="0.19685039370078741"/>
      <printOptions horizontalCentered="1"/>
      <pageSetup paperSize="9" scale="70"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60" showPageBreaks="1" hiddenColumns="1" view="pageBreakPreview">
      <pane xSplit="4" ySplit="8" topLeftCell="F9" activePane="bottomRight" state="frozen"/>
      <selection pane="bottomRight" activeCell="BN29" sqref="BN29"/>
      <colBreaks count="6" manualBreakCount="6">
        <brk id="12" max="34" man="1"/>
        <brk id="23" max="34" man="1"/>
        <brk id="32" max="34" man="1"/>
        <brk id="41" max="34" man="1"/>
        <brk id="50" max="34" man="1"/>
        <brk id="59" max="34" man="1"/>
      </colBreaks>
      <pageMargins left="0.59055118110236227" right="0.31496062992125984" top="0.59055118110236227" bottom="0.39370078740157483" header="0.19685039370078741" footer="0.19685039370078741"/>
      <printOptions horizontalCentered="1"/>
      <pageSetup paperSize="9" scale="70"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5">
    <mergeCell ref="A26:A27"/>
    <mergeCell ref="A9:A11"/>
    <mergeCell ref="A12:A14"/>
    <mergeCell ref="A3:B3"/>
    <mergeCell ref="A4:B4"/>
  </mergeCells>
  <phoneticPr fontId="0" type="noConversion"/>
  <pageMargins left="0" right="0" top="0.59055118110236227" bottom="0.39370078740157483" header="0.19685039370078741" footer="0.19685039370078741"/>
  <pageSetup paperSize="9" scale="67" orientation="landscape" r:id="rId7"/>
  <headerFooter alignWithMargins="0"/>
</worksheet>
</file>

<file path=xl/worksheets/sheet29.xml><?xml version="1.0" encoding="utf-8"?>
<worksheet xmlns="http://schemas.openxmlformats.org/spreadsheetml/2006/main" xmlns:r="http://schemas.openxmlformats.org/officeDocument/2006/relationships">
  <sheetPr codeName="Лист21">
    <tabColor rgb="FFFF0000"/>
  </sheetPr>
  <dimension ref="A3:N51"/>
  <sheetViews>
    <sheetView view="pageBreakPreview" zoomScale="70" zoomScaleNormal="100" zoomScaleSheetLayoutView="70" workbookViewId="0">
      <pane xSplit="2" ySplit="8" topLeftCell="C9" activePane="bottomRight" state="frozen"/>
      <selection activeCell="X35" sqref="X35"/>
      <selection pane="topRight" activeCell="X35" sqref="X35"/>
      <selection pane="bottomLeft" activeCell="X35" sqref="X35"/>
      <selection pane="bottomRight" activeCell="S26" sqref="S26"/>
    </sheetView>
  </sheetViews>
  <sheetFormatPr defaultColWidth="9.140625" defaultRowHeight="15.75"/>
  <cols>
    <col min="1" max="1" width="8.28515625" style="1" customWidth="1"/>
    <col min="2" max="2" width="31.28515625" style="1" customWidth="1"/>
    <col min="3" max="6" width="9.140625" style="1"/>
    <col min="7" max="7" width="11.28515625" style="1" customWidth="1"/>
    <col min="8" max="16384" width="9.140625" style="1"/>
  </cols>
  <sheetData>
    <row r="3" spans="1:14" ht="46.5" customHeight="1">
      <c r="A3" s="1244" t="s">
        <v>266</v>
      </c>
      <c r="B3" s="1244"/>
    </row>
    <row r="4" spans="1:14" ht="30" customHeight="1">
      <c r="A4" s="1244" t="s">
        <v>404</v>
      </c>
      <c r="B4" s="1244"/>
    </row>
    <row r="5" spans="1:14" ht="16.5">
      <c r="A5" s="13"/>
      <c r="B5" s="13"/>
    </row>
    <row r="6" spans="1:14" ht="20.25" customHeight="1">
      <c r="A6" s="1" t="e">
        <f>'1.21.1'!A6</f>
        <v>#REF!</v>
      </c>
    </row>
    <row r="7" spans="1:14" ht="63" customHeight="1">
      <c r="A7" s="1418" t="s">
        <v>15</v>
      </c>
      <c r="B7" s="200" t="s">
        <v>16</v>
      </c>
      <c r="C7" s="1420" t="s">
        <v>634</v>
      </c>
      <c r="D7" s="1421"/>
      <c r="E7" s="1420" t="s">
        <v>635</v>
      </c>
      <c r="F7" s="1421"/>
      <c r="G7" s="1417" t="s">
        <v>636</v>
      </c>
      <c r="H7" s="1371"/>
      <c r="I7" s="1417" t="s">
        <v>637</v>
      </c>
      <c r="J7" s="1371"/>
      <c r="K7" s="1417" t="s">
        <v>638</v>
      </c>
      <c r="L7" s="1371"/>
      <c r="M7" s="1417" t="s">
        <v>639</v>
      </c>
      <c r="N7" s="1371"/>
    </row>
    <row r="8" spans="1:14" ht="31.5">
      <c r="A8" s="1419"/>
      <c r="B8" s="199"/>
      <c r="C8" s="473" t="s">
        <v>61</v>
      </c>
      <c r="D8" s="473" t="s">
        <v>295</v>
      </c>
      <c r="E8" s="473" t="s">
        <v>61</v>
      </c>
      <c r="F8" s="473" t="s">
        <v>295</v>
      </c>
      <c r="G8" s="527" t="s">
        <v>61</v>
      </c>
      <c r="H8" s="527" t="s">
        <v>295</v>
      </c>
      <c r="I8" s="527" t="s">
        <v>61</v>
      </c>
      <c r="J8" s="527" t="s">
        <v>295</v>
      </c>
      <c r="K8" s="527" t="s">
        <v>61</v>
      </c>
      <c r="L8" s="527" t="s">
        <v>295</v>
      </c>
      <c r="M8" s="527" t="s">
        <v>61</v>
      </c>
      <c r="N8" s="527" t="s">
        <v>295</v>
      </c>
    </row>
    <row r="9" spans="1:14">
      <c r="A9" s="2">
        <v>1</v>
      </c>
      <c r="B9" s="5"/>
      <c r="C9" s="474"/>
      <c r="D9" s="474"/>
      <c r="E9" s="474"/>
      <c r="F9" s="474"/>
      <c r="G9" s="528"/>
      <c r="H9" s="528"/>
      <c r="I9" s="528"/>
      <c r="J9" s="528"/>
      <c r="K9" s="528"/>
      <c r="L9" s="528"/>
      <c r="M9" s="528"/>
      <c r="N9" s="528"/>
    </row>
    <row r="10" spans="1:14" ht="31.5">
      <c r="A10" s="1253">
        <v>1</v>
      </c>
      <c r="B10" s="38" t="s">
        <v>267</v>
      </c>
      <c r="C10" s="474"/>
      <c r="D10" s="474"/>
      <c r="E10" s="474"/>
      <c r="F10" s="474"/>
      <c r="G10" s="528"/>
      <c r="H10" s="528"/>
      <c r="I10" s="528"/>
      <c r="J10" s="528"/>
      <c r="K10" s="528"/>
      <c r="L10" s="528"/>
      <c r="M10" s="528"/>
      <c r="N10" s="528"/>
    </row>
    <row r="11" spans="1:14">
      <c r="A11" s="1255"/>
      <c r="B11" s="38" t="s">
        <v>42</v>
      </c>
      <c r="C11" s="474"/>
      <c r="D11" s="474"/>
      <c r="E11" s="474"/>
      <c r="F11" s="474"/>
      <c r="G11" s="528"/>
      <c r="H11" s="528"/>
      <c r="I11" s="528"/>
      <c r="J11" s="528"/>
      <c r="K11" s="528"/>
      <c r="L11" s="528"/>
      <c r="M11" s="528"/>
      <c r="N11" s="528"/>
    </row>
    <row r="12" spans="1:14">
      <c r="A12" s="1255"/>
      <c r="B12" s="44" t="s">
        <v>268</v>
      </c>
      <c r="C12" s="474"/>
      <c r="D12" s="474"/>
      <c r="E12" s="474"/>
      <c r="F12" s="474"/>
      <c r="G12" s="528"/>
      <c r="H12" s="528"/>
      <c r="I12" s="528"/>
      <c r="J12" s="528"/>
      <c r="K12" s="528"/>
      <c r="L12" s="528"/>
      <c r="M12" s="528"/>
      <c r="N12" s="528"/>
    </row>
    <row r="13" spans="1:14" hidden="1">
      <c r="A13" s="1255"/>
      <c r="B13" s="38" t="s">
        <v>57</v>
      </c>
      <c r="C13" s="474"/>
      <c r="D13" s="474"/>
      <c r="E13" s="474"/>
      <c r="F13" s="474"/>
      <c r="G13" s="528"/>
      <c r="H13" s="528"/>
      <c r="I13" s="528"/>
      <c r="J13" s="528"/>
      <c r="K13" s="528"/>
      <c r="L13" s="528"/>
      <c r="M13" s="528"/>
      <c r="N13" s="528"/>
    </row>
    <row r="14" spans="1:14" hidden="1">
      <c r="A14" s="1255"/>
      <c r="B14" s="38" t="s">
        <v>58</v>
      </c>
      <c r="C14" s="474"/>
      <c r="D14" s="474"/>
      <c r="E14" s="474"/>
      <c r="F14" s="474"/>
      <c r="G14" s="528"/>
      <c r="H14" s="528"/>
      <c r="I14" s="528"/>
      <c r="J14" s="528"/>
      <c r="K14" s="528"/>
      <c r="L14" s="528"/>
      <c r="M14" s="528"/>
      <c r="N14" s="528"/>
    </row>
    <row r="15" spans="1:14" hidden="1">
      <c r="A15" s="1255"/>
      <c r="B15" s="38" t="s">
        <v>59</v>
      </c>
      <c r="C15" s="474"/>
      <c r="D15" s="474"/>
      <c r="E15" s="474"/>
      <c r="F15" s="474"/>
      <c r="G15" s="528"/>
      <c r="H15" s="528"/>
      <c r="I15" s="528"/>
      <c r="J15" s="528"/>
      <c r="K15" s="528"/>
      <c r="L15" s="528"/>
      <c r="M15" s="528"/>
      <c r="N15" s="528"/>
    </row>
    <row r="16" spans="1:14" hidden="1">
      <c r="A16" s="1254"/>
      <c r="B16" s="38" t="s">
        <v>60</v>
      </c>
      <c r="C16" s="474"/>
      <c r="D16" s="474"/>
      <c r="E16" s="474"/>
      <c r="F16" s="474"/>
      <c r="G16" s="528"/>
      <c r="H16" s="528"/>
      <c r="I16" s="528"/>
      <c r="J16" s="528"/>
      <c r="K16" s="528"/>
      <c r="L16" s="528"/>
      <c r="M16" s="528"/>
      <c r="N16" s="528"/>
    </row>
    <row r="17" spans="1:14" ht="31.5">
      <c r="A17" s="1253">
        <v>2</v>
      </c>
      <c r="B17" s="38" t="s">
        <v>269</v>
      </c>
      <c r="C17" s="474">
        <v>0</v>
      </c>
      <c r="D17" s="474">
        <v>0</v>
      </c>
      <c r="E17" s="474">
        <v>31.48</v>
      </c>
      <c r="F17" s="474">
        <v>6.56</v>
      </c>
      <c r="G17" s="528">
        <v>31.48</v>
      </c>
      <c r="H17" s="528">
        <v>6.56</v>
      </c>
      <c r="I17" s="528">
        <f>K17+M17</f>
        <v>31.48</v>
      </c>
      <c r="J17" s="528">
        <v>6.8</v>
      </c>
      <c r="K17" s="528">
        <v>15.74</v>
      </c>
      <c r="L17" s="528">
        <v>3.28</v>
      </c>
      <c r="M17" s="528">
        <v>15.74</v>
      </c>
      <c r="N17" s="528">
        <v>3.28</v>
      </c>
    </row>
    <row r="18" spans="1:14">
      <c r="A18" s="1255"/>
      <c r="B18" s="38" t="s">
        <v>42</v>
      </c>
      <c r="C18" s="474"/>
      <c r="D18" s="474"/>
      <c r="E18" s="474"/>
      <c r="F18" s="474"/>
      <c r="G18" s="528"/>
      <c r="H18" s="528"/>
      <c r="I18" s="528"/>
      <c r="J18" s="528"/>
      <c r="K18" s="528"/>
      <c r="L18" s="528"/>
      <c r="M18" s="528"/>
      <c r="N18" s="528"/>
    </row>
    <row r="19" spans="1:14">
      <c r="A19" s="1254"/>
      <c r="B19" s="44" t="s">
        <v>268</v>
      </c>
      <c r="C19" s="474"/>
      <c r="D19" s="474"/>
      <c r="E19" s="474"/>
      <c r="F19" s="474"/>
      <c r="G19" s="528"/>
      <c r="H19" s="528"/>
      <c r="I19" s="528"/>
      <c r="J19" s="528"/>
      <c r="K19" s="528"/>
      <c r="L19" s="528"/>
      <c r="M19" s="528"/>
      <c r="N19" s="528"/>
    </row>
    <row r="20" spans="1:14">
      <c r="A20" s="2">
        <v>3</v>
      </c>
      <c r="B20" s="38" t="s">
        <v>270</v>
      </c>
      <c r="C20" s="474"/>
      <c r="D20" s="474"/>
      <c r="E20" s="474"/>
      <c r="F20" s="474"/>
      <c r="G20" s="528"/>
      <c r="H20" s="528"/>
      <c r="I20" s="528"/>
      <c r="J20" s="528"/>
      <c r="K20" s="528"/>
      <c r="L20" s="528"/>
      <c r="M20" s="528"/>
      <c r="N20" s="528"/>
    </row>
    <row r="21" spans="1:14">
      <c r="A21" s="2">
        <v>4</v>
      </c>
      <c r="B21" s="38" t="s">
        <v>271</v>
      </c>
      <c r="C21" s="474"/>
      <c r="D21" s="474"/>
      <c r="E21" s="474"/>
      <c r="F21" s="474"/>
      <c r="G21" s="528"/>
      <c r="H21" s="528"/>
      <c r="I21" s="528"/>
      <c r="J21" s="528"/>
      <c r="K21" s="528"/>
      <c r="L21" s="528"/>
      <c r="M21" s="528"/>
      <c r="N21" s="528"/>
    </row>
    <row r="22" spans="1:14">
      <c r="A22" s="2">
        <v>5</v>
      </c>
      <c r="B22" s="38" t="s">
        <v>272</v>
      </c>
      <c r="C22" s="474"/>
      <c r="D22" s="474"/>
      <c r="E22" s="474"/>
      <c r="F22" s="474"/>
      <c r="G22" s="528"/>
      <c r="H22" s="528"/>
      <c r="I22" s="528"/>
      <c r="J22" s="528"/>
      <c r="K22" s="528"/>
      <c r="L22" s="528"/>
      <c r="M22" s="528"/>
      <c r="N22" s="528"/>
    </row>
    <row r="23" spans="1:14">
      <c r="A23" s="2"/>
      <c r="B23" s="44" t="s">
        <v>273</v>
      </c>
      <c r="C23" s="474"/>
      <c r="D23" s="474"/>
      <c r="E23" s="474"/>
      <c r="F23" s="474"/>
      <c r="G23" s="528"/>
      <c r="H23" s="528"/>
      <c r="I23" s="528"/>
      <c r="J23" s="528"/>
      <c r="K23" s="528"/>
      <c r="L23" s="528"/>
      <c r="M23" s="528"/>
      <c r="N23" s="528"/>
    </row>
    <row r="24" spans="1:14">
      <c r="A24" s="2"/>
      <c r="B24" s="44" t="s">
        <v>274</v>
      </c>
      <c r="C24" s="474"/>
      <c r="D24" s="474"/>
      <c r="E24" s="474"/>
      <c r="F24" s="474"/>
      <c r="G24" s="528"/>
      <c r="H24" s="528"/>
      <c r="I24" s="528"/>
      <c r="J24" s="528"/>
      <c r="K24" s="528"/>
      <c r="L24" s="528"/>
      <c r="M24" s="528"/>
      <c r="N24" s="528"/>
    </row>
    <row r="25" spans="1:14">
      <c r="A25" s="2"/>
      <c r="B25" s="44" t="s">
        <v>275</v>
      </c>
      <c r="C25" s="474"/>
      <c r="D25" s="474"/>
      <c r="E25" s="474"/>
      <c r="F25" s="474"/>
      <c r="G25" s="528"/>
      <c r="H25" s="528"/>
      <c r="I25" s="528"/>
      <c r="J25" s="528"/>
      <c r="K25" s="528"/>
      <c r="L25" s="528"/>
      <c r="M25" s="528"/>
      <c r="N25" s="528"/>
    </row>
    <row r="26" spans="1:14">
      <c r="A26" s="2">
        <v>6</v>
      </c>
      <c r="B26" s="38" t="s">
        <v>276</v>
      </c>
      <c r="C26" s="401"/>
      <c r="D26" s="401"/>
      <c r="E26" s="363">
        <v>32</v>
      </c>
      <c r="F26" s="363">
        <f>F17</f>
        <v>6.56</v>
      </c>
      <c r="G26" s="528">
        <v>32</v>
      </c>
      <c r="H26" s="528">
        <v>7</v>
      </c>
      <c r="I26" s="528">
        <v>32</v>
      </c>
      <c r="J26" s="528">
        <v>7</v>
      </c>
      <c r="K26" s="528">
        <v>16</v>
      </c>
      <c r="L26" s="528">
        <v>3.5</v>
      </c>
      <c r="M26" s="528">
        <v>16</v>
      </c>
      <c r="N26" s="528">
        <v>3.5</v>
      </c>
    </row>
    <row r="27" spans="1:14" ht="30.75" customHeight="1">
      <c r="A27" s="2">
        <v>7</v>
      </c>
      <c r="B27" s="38" t="s">
        <v>277</v>
      </c>
      <c r="C27" s="400">
        <f t="shared" ref="C27:D27" si="0">C29</f>
        <v>0</v>
      </c>
      <c r="D27" s="400">
        <f t="shared" si="0"/>
        <v>0</v>
      </c>
      <c r="E27" s="400"/>
      <c r="F27" s="400"/>
      <c r="G27" s="400"/>
      <c r="H27" s="400"/>
      <c r="I27" s="400"/>
      <c r="J27" s="400"/>
      <c r="K27" s="400"/>
      <c r="L27" s="400"/>
      <c r="M27" s="400"/>
      <c r="N27" s="400"/>
    </row>
    <row r="28" spans="1:14">
      <c r="A28" s="2"/>
      <c r="B28" s="38" t="s">
        <v>42</v>
      </c>
      <c r="C28" s="474"/>
      <c r="D28" s="474"/>
      <c r="E28" s="474"/>
      <c r="F28" s="474"/>
      <c r="G28" s="528"/>
      <c r="H28" s="528"/>
      <c r="I28" s="528"/>
      <c r="J28" s="528"/>
      <c r="K28" s="528"/>
      <c r="L28" s="528"/>
      <c r="M28" s="528"/>
      <c r="N28" s="528"/>
    </row>
    <row r="29" spans="1:14">
      <c r="A29" s="2"/>
      <c r="B29" s="44" t="s">
        <v>278</v>
      </c>
      <c r="C29" s="401">
        <f t="shared" ref="C29:D29" si="1">C26*0.2</f>
        <v>0</v>
      </c>
      <c r="D29" s="401">
        <f t="shared" si="1"/>
        <v>0</v>
      </c>
      <c r="E29" s="363"/>
      <c r="F29" s="363"/>
      <c r="G29" s="363"/>
      <c r="H29" s="363"/>
      <c r="I29" s="363"/>
      <c r="J29" s="363"/>
      <c r="K29" s="363"/>
      <c r="L29" s="363"/>
      <c r="M29" s="363"/>
      <c r="N29" s="363"/>
    </row>
    <row r="30" spans="1:14" hidden="1">
      <c r="A30" s="2"/>
      <c r="B30" s="38" t="s">
        <v>57</v>
      </c>
      <c r="C30" s="474"/>
      <c r="D30" s="474"/>
      <c r="E30" s="474"/>
      <c r="F30" s="474"/>
      <c r="G30" s="528"/>
      <c r="H30" s="528"/>
      <c r="I30" s="528"/>
      <c r="J30" s="528"/>
      <c r="K30" s="528"/>
      <c r="L30" s="528"/>
      <c r="M30" s="528"/>
      <c r="N30" s="528"/>
    </row>
    <row r="31" spans="1:14" hidden="1">
      <c r="A31" s="2"/>
      <c r="B31" s="38" t="s">
        <v>58</v>
      </c>
      <c r="C31" s="474"/>
      <c r="D31" s="474"/>
      <c r="E31" s="474"/>
      <c r="F31" s="474"/>
      <c r="G31" s="528"/>
      <c r="H31" s="528"/>
      <c r="I31" s="528"/>
      <c r="J31" s="528"/>
      <c r="K31" s="528"/>
      <c r="L31" s="528"/>
      <c r="M31" s="528"/>
      <c r="N31" s="528"/>
    </row>
    <row r="32" spans="1:14" hidden="1">
      <c r="A32" s="2"/>
      <c r="B32" s="38" t="s">
        <v>59</v>
      </c>
      <c r="C32" s="474"/>
      <c r="D32" s="474"/>
      <c r="E32" s="474"/>
      <c r="F32" s="474"/>
      <c r="G32" s="528"/>
      <c r="H32" s="528"/>
      <c r="I32" s="528"/>
      <c r="J32" s="528"/>
      <c r="K32" s="528"/>
      <c r="L32" s="528"/>
      <c r="M32" s="528"/>
      <c r="N32" s="528"/>
    </row>
    <row r="33" spans="1:14" hidden="1">
      <c r="A33" s="2"/>
      <c r="B33" s="38" t="s">
        <v>60</v>
      </c>
      <c r="C33" s="474"/>
      <c r="D33" s="474"/>
      <c r="E33" s="474"/>
      <c r="F33" s="474"/>
      <c r="G33" s="528"/>
      <c r="H33" s="528"/>
      <c r="I33" s="528"/>
      <c r="J33" s="528"/>
      <c r="K33" s="528"/>
      <c r="L33" s="528"/>
      <c r="M33" s="528"/>
      <c r="N33" s="528"/>
    </row>
    <row r="34" spans="1:14" hidden="1">
      <c r="A34" s="2"/>
      <c r="B34" s="44" t="s">
        <v>279</v>
      </c>
      <c r="C34" s="474"/>
      <c r="D34" s="474"/>
      <c r="E34" s="474"/>
      <c r="F34" s="474"/>
      <c r="G34" s="528"/>
      <c r="H34" s="528"/>
      <c r="I34" s="528"/>
      <c r="J34" s="528"/>
      <c r="K34" s="528"/>
      <c r="L34" s="528"/>
      <c r="M34" s="528"/>
      <c r="N34" s="528"/>
    </row>
    <row r="35" spans="1:14" hidden="1">
      <c r="A35" s="2"/>
      <c r="B35" s="38" t="s">
        <v>57</v>
      </c>
      <c r="C35" s="474"/>
      <c r="D35" s="474"/>
      <c r="E35" s="474"/>
      <c r="F35" s="474"/>
      <c r="G35" s="528"/>
      <c r="H35" s="528"/>
      <c r="I35" s="528"/>
      <c r="J35" s="528"/>
      <c r="K35" s="528"/>
      <c r="L35" s="528"/>
      <c r="M35" s="528"/>
      <c r="N35" s="528"/>
    </row>
    <row r="36" spans="1:14" hidden="1">
      <c r="A36" s="2"/>
      <c r="B36" s="38" t="s">
        <v>58</v>
      </c>
      <c r="C36" s="474"/>
      <c r="D36" s="474"/>
      <c r="E36" s="474"/>
      <c r="F36" s="474"/>
      <c r="G36" s="528"/>
      <c r="H36" s="528"/>
      <c r="I36" s="528"/>
      <c r="J36" s="528"/>
      <c r="K36" s="528"/>
      <c r="L36" s="528"/>
      <c r="M36" s="528"/>
      <c r="N36" s="528"/>
    </row>
    <row r="37" spans="1:14" hidden="1">
      <c r="A37" s="2"/>
      <c r="B37" s="38" t="s">
        <v>59</v>
      </c>
      <c r="C37" s="474"/>
      <c r="D37" s="474"/>
      <c r="E37" s="474"/>
      <c r="F37" s="474"/>
      <c r="G37" s="528"/>
      <c r="H37" s="528"/>
      <c r="I37" s="528"/>
      <c r="J37" s="528"/>
      <c r="K37" s="528"/>
      <c r="L37" s="528"/>
      <c r="M37" s="528"/>
      <c r="N37" s="528"/>
    </row>
    <row r="38" spans="1:14" hidden="1">
      <c r="A38" s="2"/>
      <c r="B38" s="38" t="s">
        <v>60</v>
      </c>
      <c r="C38" s="474"/>
      <c r="D38" s="474"/>
      <c r="E38" s="474"/>
      <c r="F38" s="474"/>
      <c r="G38" s="528"/>
      <c r="H38" s="528"/>
      <c r="I38" s="528"/>
      <c r="J38" s="528"/>
      <c r="K38" s="528"/>
      <c r="L38" s="528"/>
      <c r="M38" s="528"/>
      <c r="N38" s="528"/>
    </row>
    <row r="39" spans="1:14" ht="31.5" hidden="1">
      <c r="A39" s="1422"/>
      <c r="B39" s="44" t="s">
        <v>280</v>
      </c>
      <c r="C39" s="474"/>
      <c r="D39" s="474"/>
      <c r="E39" s="474"/>
      <c r="F39" s="474"/>
      <c r="G39" s="528"/>
      <c r="H39" s="528"/>
      <c r="I39" s="528"/>
      <c r="J39" s="528"/>
      <c r="K39" s="528"/>
      <c r="L39" s="528"/>
      <c r="M39" s="528"/>
      <c r="N39" s="528"/>
    </row>
    <row r="40" spans="1:14" ht="47.25" hidden="1">
      <c r="A40" s="1423"/>
      <c r="B40" s="44" t="s">
        <v>296</v>
      </c>
      <c r="C40" s="474"/>
      <c r="D40" s="474"/>
      <c r="E40" s="474"/>
      <c r="F40" s="474"/>
      <c r="G40" s="528"/>
      <c r="H40" s="528"/>
      <c r="I40" s="528"/>
      <c r="J40" s="528"/>
      <c r="K40" s="528"/>
      <c r="L40" s="528"/>
      <c r="M40" s="528"/>
      <c r="N40" s="528"/>
    </row>
    <row r="41" spans="1:14" ht="27.75" customHeight="1">
      <c r="A41" s="158">
        <v>8</v>
      </c>
      <c r="B41" s="159" t="s">
        <v>149</v>
      </c>
      <c r="C41" s="486"/>
      <c r="D41" s="486"/>
      <c r="E41" s="486">
        <f>E26</f>
        <v>32</v>
      </c>
      <c r="F41" s="486">
        <v>7</v>
      </c>
      <c r="G41" s="486">
        <f t="shared" ref="G41:H41" si="2">G26</f>
        <v>32</v>
      </c>
      <c r="H41" s="486">
        <f t="shared" si="2"/>
        <v>7</v>
      </c>
      <c r="I41" s="486">
        <f t="shared" ref="I41:N41" si="3">I26</f>
        <v>32</v>
      </c>
      <c r="J41" s="486">
        <f t="shared" si="3"/>
        <v>7</v>
      </c>
      <c r="K41" s="486">
        <f t="shared" si="3"/>
        <v>16</v>
      </c>
      <c r="L41" s="486">
        <f t="shared" si="3"/>
        <v>3.5</v>
      </c>
      <c r="M41" s="486">
        <f t="shared" si="3"/>
        <v>16</v>
      </c>
      <c r="N41" s="486">
        <f t="shared" si="3"/>
        <v>3.5</v>
      </c>
    </row>
    <row r="42" spans="1:14" hidden="1">
      <c r="A42" s="2"/>
      <c r="B42" s="38" t="s">
        <v>42</v>
      </c>
    </row>
    <row r="43" spans="1:14" hidden="1">
      <c r="A43" s="2"/>
      <c r="B43" s="38" t="s">
        <v>57</v>
      </c>
    </row>
    <row r="44" spans="1:14" hidden="1">
      <c r="A44" s="2"/>
      <c r="B44" s="38" t="s">
        <v>58</v>
      </c>
    </row>
    <row r="45" spans="1:14" hidden="1">
      <c r="A45" s="2"/>
      <c r="B45" s="38" t="s">
        <v>59</v>
      </c>
    </row>
    <row r="46" spans="1:14" hidden="1">
      <c r="A46" s="2"/>
      <c r="B46" s="38" t="s">
        <v>60</v>
      </c>
    </row>
    <row r="48" spans="1:14">
      <c r="A48" s="10"/>
      <c r="B48" s="502" t="s">
        <v>559</v>
      </c>
    </row>
    <row r="49" spans="1:2">
      <c r="A49" s="10"/>
    </row>
    <row r="50" spans="1:2">
      <c r="A50" s="10"/>
    </row>
    <row r="51" spans="1:2">
      <c r="B51" s="83"/>
    </row>
  </sheetData>
  <customSheetViews>
    <customSheetView guid="{4ABAEE21-E07D-4473-944B-EE2EA61FD553}" scale="60" showPageBreaks="1" hiddenColumns="1" view="pageBreakPreview">
      <pane xSplit="6" ySplit="10" topLeftCell="CH23" activePane="bottomRight" state="frozen"/>
      <selection pane="bottomRight" activeCell="DF42" sqref="DF42"/>
      <colBreaks count="6" manualBreakCount="6">
        <brk id="21" max="51" man="1"/>
        <brk id="39" max="51" man="1"/>
        <brk id="57" max="51" man="1"/>
        <brk id="75" max="51" man="1"/>
        <brk id="93" max="51" man="1"/>
        <brk id="111" max="51" man="1"/>
      </colBreaks>
      <pageMargins left="0.59055118110236227" right="0.31496062992125984" top="0.59055118110236227" bottom="0.39370078740157483" header="0.19685039370078741" footer="0.19685039370078741"/>
      <printOptions horizontalCentered="1"/>
      <pageSetup paperSize="9" scale="49"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hiddenColumns="1" view="pageBreakPreview">
      <pane xSplit="2" ySplit="9" topLeftCell="CY10" activePane="bottomRight" state="frozen"/>
      <selection pane="bottomRight" activeCell="DY42" sqref="DY42"/>
      <colBreaks count="6" manualBreakCount="6">
        <brk id="21" max="1048575" man="1"/>
        <brk id="39" max="1048575" man="1"/>
        <brk id="57" max="1048575" man="1"/>
        <brk id="75" max="1048575" man="1"/>
        <brk id="93" max="1048575" man="1"/>
        <brk id="111" max="1048575" man="1"/>
      </colBreaks>
      <pageMargins left="0.59055118110236227" right="0.31496062992125984" top="0.59055118110236227" bottom="0.39370078740157483" header="0.19685039370078741" footer="0.19685039370078741"/>
      <printOptions horizontalCentered="1"/>
      <pageSetup paperSize="9" scale="51" orientation="landscape"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6" ySplit="9" topLeftCell="DC31" activePane="bottomRight" state="frozen"/>
      <selection pane="bottomRight" activeCell="DL42" sqref="DL42"/>
      <colBreaks count="7" manualBreakCount="7">
        <brk id="19" max="51" man="1"/>
        <brk id="35" max="51" man="1"/>
        <brk id="51" max="51" man="1"/>
        <brk id="67" max="51" man="1"/>
        <brk id="83" max="51" man="1"/>
        <brk id="99" max="51" man="1"/>
        <brk id="125" max="46" man="1"/>
      </colBreaks>
      <pageMargins left="0.59055118110236227" right="0.31496062992125984" top="0.59055118110236227" bottom="0.39370078740157483" header="0.19685039370078741" footer="0.19685039370078741"/>
      <printOptions horizontalCentered="1"/>
      <pageSetup paperSize="9" scale="51" orientation="landscape"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view="pageBreakPreview">
      <pane xSplit="2" ySplit="9" topLeftCell="DC31" activePane="bottomRight" state="frozen"/>
      <selection pane="bottomRight" activeCell="DL42" sqref="DL42"/>
      <colBreaks count="13" manualBreakCount="13">
        <brk id="16" max="50" man="1"/>
        <brk id="19" max="51" man="1"/>
        <brk id="33" max="50" man="1"/>
        <brk id="35" max="51" man="1"/>
        <brk id="50" max="50" man="1"/>
        <brk id="51" max="51" man="1"/>
        <brk id="66" max="50" man="1"/>
        <brk id="67" max="51" man="1"/>
        <brk id="82" max="50" man="1"/>
        <brk id="83" max="51" man="1"/>
        <brk id="98" max="50" man="1"/>
        <brk id="99" max="51" man="1"/>
        <brk id="125" max="50" man="1"/>
      </colBreaks>
      <pageMargins left="0.59055118110236227" right="0.31496062992125984" top="0.59055118110236227" bottom="0.39370078740157483" header="0.19685039370078741" footer="0.19685039370078741"/>
      <printOptions horizontalCentered="1"/>
      <pageSetup paperSize="9" scale="51" orientation="landscape"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60" showPageBreaks="1" hiddenColumns="1" view="pageBreakPreview">
      <pane xSplit="6" ySplit="10" topLeftCell="CH23" activePane="bottomRight" state="frozen"/>
      <selection pane="bottomRight" activeCell="DF42" sqref="DF42"/>
      <colBreaks count="6" manualBreakCount="6">
        <brk id="21" max="51" man="1"/>
        <brk id="39" max="51" man="1"/>
        <brk id="57" max="51" man="1"/>
        <brk id="75" max="51" man="1"/>
        <brk id="93" max="51" man="1"/>
        <brk id="111" max="51" man="1"/>
      </colBreaks>
      <pageMargins left="0.59055118110236227" right="0.31496062992125984" top="0.59055118110236227" bottom="0.39370078740157483" header="0.19685039370078741" footer="0.19685039370078741"/>
      <printOptions horizontalCentered="1"/>
      <pageSetup paperSize="9" scale="49"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60" showPageBreaks="1" hiddenColumns="1" view="pageBreakPreview">
      <pane xSplit="6" ySplit="10" topLeftCell="CH23" activePane="bottomRight" state="frozen"/>
      <selection pane="bottomRight" activeCell="DF42" sqref="DF42"/>
      <colBreaks count="6" manualBreakCount="6">
        <brk id="21" max="51" man="1"/>
        <brk id="39" max="51" man="1"/>
        <brk id="57" max="51" man="1"/>
        <brk id="75" max="51" man="1"/>
        <brk id="93" max="51" man="1"/>
        <brk id="111" max="51" man="1"/>
      </colBreaks>
      <pageMargins left="0.59055118110236227" right="0.31496062992125984" top="0.59055118110236227" bottom="0.39370078740157483" header="0.19685039370078741" footer="0.19685039370078741"/>
      <printOptions horizontalCentered="1"/>
      <pageSetup paperSize="9" scale="49"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12">
    <mergeCell ref="A3:B3"/>
    <mergeCell ref="A4:B4"/>
    <mergeCell ref="A39:A40"/>
    <mergeCell ref="A10:A16"/>
    <mergeCell ref="A17:A19"/>
    <mergeCell ref="G7:H7"/>
    <mergeCell ref="I7:J7"/>
    <mergeCell ref="K7:L7"/>
    <mergeCell ref="M7:N7"/>
    <mergeCell ref="A7:A8"/>
    <mergeCell ref="C7:D7"/>
    <mergeCell ref="E7:F7"/>
  </mergeCells>
  <phoneticPr fontId="0" type="noConversion"/>
  <pageMargins left="0.39370078740157483" right="0" top="0" bottom="0" header="0.19685039370078741" footer="0.19685039370078741"/>
  <pageSetup paperSize="9" scale="65" orientation="portrait" r:id="rId7"/>
  <headerFooter alignWithMargins="0"/>
</worksheet>
</file>

<file path=xl/worksheets/sheet3.xml><?xml version="1.0" encoding="utf-8"?>
<worksheet xmlns="http://schemas.openxmlformats.org/spreadsheetml/2006/main" xmlns:r="http://schemas.openxmlformats.org/officeDocument/2006/relationships">
  <sheetPr codeName="Лист48">
    <tabColor rgb="FF92D050"/>
  </sheetPr>
  <dimension ref="A1:AM26"/>
  <sheetViews>
    <sheetView view="pageBreakPreview" zoomScale="68" zoomScaleNormal="100" zoomScaleSheetLayoutView="68" workbookViewId="0">
      <pane xSplit="4" topLeftCell="O1" activePane="topRight" state="frozen"/>
      <selection activeCell="M15" sqref="M15"/>
      <selection pane="topRight" activeCell="O40" sqref="O40"/>
    </sheetView>
  </sheetViews>
  <sheetFormatPr defaultRowHeight="12.75" outlineLevelCol="1"/>
  <cols>
    <col min="1" max="1" width="5.28515625" customWidth="1"/>
    <col min="4" max="4" width="16.28515625" customWidth="1"/>
    <col min="5" max="10" width="10.42578125" hidden="1" customWidth="1"/>
    <col min="11" max="13" width="10.42578125" hidden="1" customWidth="1" outlineLevel="1"/>
    <col min="14" max="14" width="33.28515625" customWidth="1" collapsed="1"/>
    <col min="15" max="15" width="30.42578125" customWidth="1"/>
    <col min="16" max="16" width="32.85546875" customWidth="1"/>
  </cols>
  <sheetData>
    <row r="1" spans="1:27" ht="24" customHeight="1"/>
    <row r="2" spans="1:27">
      <c r="G2" s="395"/>
      <c r="H2" s="395"/>
    </row>
    <row r="3" spans="1:27" ht="34.5" customHeight="1">
      <c r="A3" s="1244" t="s">
        <v>40</v>
      </c>
      <c r="B3" s="1244"/>
      <c r="C3" s="1244"/>
      <c r="D3" s="1244"/>
      <c r="E3" s="601"/>
      <c r="F3" s="601"/>
    </row>
    <row r="4" spans="1:27" ht="25.5" customHeight="1">
      <c r="A4" s="180" t="str">
        <f>'Баланс мощности'!A7</f>
        <v>АО "Оссора"</v>
      </c>
      <c r="B4" s="85"/>
      <c r="C4" s="85"/>
      <c r="D4" s="85"/>
      <c r="E4" s="598"/>
      <c r="F4" s="598"/>
    </row>
    <row r="5" spans="1:27" ht="105.6" customHeight="1">
      <c r="A5" s="279" t="s">
        <v>15</v>
      </c>
      <c r="B5" s="1243" t="s">
        <v>16</v>
      </c>
      <c r="C5" s="1245"/>
      <c r="D5" s="1245"/>
      <c r="E5" s="999" t="s">
        <v>879</v>
      </c>
      <c r="F5" s="1001" t="s">
        <v>878</v>
      </c>
      <c r="G5" s="1021" t="s">
        <v>581</v>
      </c>
      <c r="H5" s="998" t="s">
        <v>984</v>
      </c>
      <c r="I5" s="1002" t="s">
        <v>582</v>
      </c>
      <c r="J5" s="469" t="s">
        <v>583</v>
      </c>
      <c r="K5" s="469" t="s">
        <v>578</v>
      </c>
      <c r="L5" s="469" t="s">
        <v>579</v>
      </c>
      <c r="M5" s="469" t="s">
        <v>584</v>
      </c>
      <c r="N5" s="619" t="s">
        <v>659</v>
      </c>
      <c r="O5" s="619" t="s">
        <v>660</v>
      </c>
      <c r="P5" s="619" t="s">
        <v>661</v>
      </c>
    </row>
    <row r="6" spans="1:27" ht="21.75" customHeight="1">
      <c r="A6" s="597"/>
      <c r="B6" s="599"/>
      <c r="C6" s="602"/>
      <c r="D6" s="602"/>
      <c r="E6" s="999"/>
      <c r="F6" s="639"/>
      <c r="G6" s="1021"/>
      <c r="H6" s="998"/>
      <c r="I6" s="1002"/>
      <c r="J6" s="469"/>
      <c r="K6" s="469"/>
      <c r="L6" s="469"/>
      <c r="M6" s="469"/>
      <c r="N6" s="619"/>
      <c r="O6" s="619"/>
      <c r="P6" s="619"/>
      <c r="U6" s="1246"/>
    </row>
    <row r="7" spans="1:27" ht="16.5" customHeight="1">
      <c r="A7" s="14"/>
      <c r="B7" s="1236" t="s">
        <v>415</v>
      </c>
      <c r="C7" s="1236"/>
      <c r="D7" s="1236"/>
      <c r="E7" s="1000">
        <v>1.5555000000000001</v>
      </c>
      <c r="F7" s="640">
        <v>1.5918000000000001</v>
      </c>
      <c r="G7" s="1022">
        <v>1.656571</v>
      </c>
      <c r="H7" s="638">
        <f>'[151]Анализ ТЭП  2025 год'!$B$31</f>
        <v>1.656571</v>
      </c>
      <c r="I7" s="1003">
        <v>1.5510930000000001</v>
      </c>
      <c r="J7" s="241">
        <v>1.5510930000000001</v>
      </c>
      <c r="K7" s="241">
        <v>1.6120000000000001</v>
      </c>
      <c r="L7" s="241">
        <v>0.69884000000000002</v>
      </c>
      <c r="M7" s="241">
        <v>0.91320000000000001</v>
      </c>
      <c r="N7" s="1233">
        <f>'[151]Анализ ТЭП  2025 год'!$B$57</f>
        <v>1.611667405714271</v>
      </c>
      <c r="O7" s="1233">
        <f>'[151]Анализ ТЭП  2025 год'!$O$81</f>
        <v>0.6983102690260099</v>
      </c>
      <c r="P7" s="1233">
        <f>'[151]Анализ ТЭП  2025 год'!$P$81</f>
        <v>0.91335713668826113</v>
      </c>
      <c r="U7" s="1246"/>
    </row>
    <row r="8" spans="1:27" ht="15.75">
      <c r="A8" s="14"/>
      <c r="B8" s="1236" t="s">
        <v>41</v>
      </c>
      <c r="C8" s="1236"/>
      <c r="D8" s="1236"/>
      <c r="E8" s="1000"/>
      <c r="F8" s="640"/>
      <c r="G8" s="1022"/>
      <c r="H8" s="638"/>
      <c r="I8" s="1003"/>
      <c r="J8" s="241"/>
      <c r="K8" s="241"/>
      <c r="L8" s="241"/>
      <c r="M8" s="241"/>
      <c r="N8" s="637"/>
      <c r="O8" s="637"/>
      <c r="P8" s="637"/>
      <c r="U8" s="1246"/>
    </row>
    <row r="9" spans="1:27" ht="32.25" customHeight="1">
      <c r="A9" s="14"/>
      <c r="B9" s="1236" t="s">
        <v>416</v>
      </c>
      <c r="C9" s="1236"/>
      <c r="D9" s="1236"/>
      <c r="E9" s="1000"/>
      <c r="F9" s="640"/>
      <c r="G9" s="1022"/>
      <c r="H9" s="638"/>
      <c r="I9" s="1003"/>
      <c r="J9" s="241"/>
      <c r="K9" s="241"/>
      <c r="L9" s="241"/>
      <c r="M9" s="241"/>
      <c r="N9" s="637"/>
      <c r="O9" s="637"/>
      <c r="P9" s="637"/>
    </row>
    <row r="10" spans="1:27" ht="32.25" customHeight="1">
      <c r="A10" s="14" t="s">
        <v>34</v>
      </c>
      <c r="B10" s="1236" t="s">
        <v>417</v>
      </c>
      <c r="C10" s="1236"/>
      <c r="D10" s="1236"/>
      <c r="E10" s="1000">
        <v>3.1800000000000002E-2</v>
      </c>
      <c r="F10" s="640">
        <v>3.1697155985676281E-2</v>
      </c>
      <c r="G10" s="1022">
        <v>3.2985E-2</v>
      </c>
      <c r="H10" s="638">
        <f>'[151]Анализ ТЭП  2025 год'!$C$31</f>
        <v>3.2985E-2</v>
      </c>
      <c r="I10" s="1003">
        <v>3.072715233E-2</v>
      </c>
      <c r="J10" s="241">
        <v>3.073E-2</v>
      </c>
      <c r="K10" s="241">
        <f>L10+M10</f>
        <v>3.2742E-2</v>
      </c>
      <c r="L10" s="241">
        <v>1.4186000000000001E-2</v>
      </c>
      <c r="M10" s="241">
        <v>1.8556E-2</v>
      </c>
      <c r="N10" s="1233">
        <f>O10+P10</f>
        <v>3.2736931534322097E-2</v>
      </c>
      <c r="O10" s="1233">
        <f>'[151]Анализ ТЭП  2025 год'!$O$82</f>
        <v>1.4785793781636494E-2</v>
      </c>
      <c r="P10" s="1233">
        <f>'[151]Анализ ТЭП  2025 год'!$P$82</f>
        <v>1.79511377526856E-2</v>
      </c>
    </row>
    <row r="11" spans="1:27" ht="31.5" customHeight="1">
      <c r="A11" s="14" t="s">
        <v>36</v>
      </c>
      <c r="B11" s="1236" t="s">
        <v>418</v>
      </c>
      <c r="C11" s="1236"/>
      <c r="D11" s="1236"/>
      <c r="E11" s="1000"/>
      <c r="F11" s="640"/>
      <c r="G11" s="1022"/>
      <c r="H11" s="638"/>
      <c r="I11" s="1003"/>
      <c r="J11" s="241"/>
      <c r="K11" s="241"/>
      <c r="L11" s="241"/>
      <c r="M11" s="241"/>
      <c r="N11" s="637"/>
      <c r="O11" s="637"/>
      <c r="P11" s="637"/>
      <c r="AA11" s="237"/>
    </row>
    <row r="12" spans="1:27" ht="15.75" customHeight="1">
      <c r="A12" s="14"/>
      <c r="B12" s="1236" t="s">
        <v>419</v>
      </c>
      <c r="C12" s="1236"/>
      <c r="D12" s="1236"/>
      <c r="E12" s="1000"/>
      <c r="F12" s="640"/>
      <c r="G12" s="1022"/>
      <c r="H12" s="638"/>
      <c r="I12" s="1003"/>
      <c r="J12" s="241"/>
      <c r="K12" s="241"/>
      <c r="L12" s="241"/>
      <c r="M12" s="241"/>
      <c r="N12" s="637"/>
      <c r="O12" s="637"/>
      <c r="P12" s="637"/>
    </row>
    <row r="13" spans="1:27" ht="17.25" customHeight="1">
      <c r="A13" s="14"/>
      <c r="B13" s="1236" t="s">
        <v>43</v>
      </c>
      <c r="C13" s="1236"/>
      <c r="D13" s="1236"/>
      <c r="E13" s="1000">
        <v>2.0423</v>
      </c>
      <c r="F13" s="640">
        <v>1.9912775465307377</v>
      </c>
      <c r="G13" s="1022">
        <f>G10/G7*100</f>
        <v>1.9911612602176423</v>
      </c>
      <c r="H13" s="638">
        <f>H10/H7*100</f>
        <v>1.9911612602176423</v>
      </c>
      <c r="I13" s="1003">
        <f>I10/I7%</f>
        <v>1.9809999999999999</v>
      </c>
      <c r="J13" s="241">
        <f>G13</f>
        <v>1.9911612602176423</v>
      </c>
      <c r="K13" s="241">
        <f>K10/K7%</f>
        <v>2.031141439205955</v>
      </c>
      <c r="L13" s="241">
        <f t="shared" ref="L13:M13" si="0">L10/L7%</f>
        <v>2.0299353213897313</v>
      </c>
      <c r="M13" s="241">
        <f t="shared" si="0"/>
        <v>2.03197547087166</v>
      </c>
      <c r="N13" s="1233">
        <f>N10/N7*100</f>
        <v>2.0312461130783674</v>
      </c>
      <c r="O13" s="1233">
        <f t="shared" ref="O13:P13" si="1">O10/O7%</f>
        <v>2.1173673705614329</v>
      </c>
      <c r="P13" s="1233">
        <f t="shared" si="1"/>
        <v>1.9654018161805333</v>
      </c>
    </row>
    <row r="14" spans="1:27" ht="29.25" customHeight="1">
      <c r="A14" s="15"/>
      <c r="B14" s="1236" t="s">
        <v>420</v>
      </c>
      <c r="C14" s="1236"/>
      <c r="D14" s="1236"/>
      <c r="E14" s="1000"/>
      <c r="F14" s="640"/>
      <c r="G14" s="1022"/>
      <c r="H14" s="638"/>
      <c r="I14" s="1003"/>
      <c r="J14" s="241"/>
      <c r="K14" s="241"/>
      <c r="L14" s="241"/>
      <c r="M14" s="241"/>
      <c r="N14" s="637"/>
      <c r="O14" s="637"/>
      <c r="P14" s="637"/>
    </row>
    <row r="15" spans="1:27" ht="15" customHeight="1">
      <c r="A15" s="14"/>
      <c r="B15" s="1236" t="s">
        <v>421</v>
      </c>
      <c r="C15" s="1236"/>
      <c r="D15" s="1236"/>
      <c r="E15" s="1000"/>
      <c r="F15" s="640"/>
      <c r="G15" s="1022"/>
      <c r="H15" s="638"/>
      <c r="I15" s="1003"/>
      <c r="J15" s="241"/>
      <c r="K15" s="241"/>
      <c r="L15" s="241"/>
      <c r="M15" s="241"/>
      <c r="N15" s="637"/>
      <c r="O15" s="637"/>
      <c r="P15" s="637"/>
    </row>
    <row r="16" spans="1:27" ht="15.75">
      <c r="A16" s="14" t="s">
        <v>38</v>
      </c>
      <c r="B16" s="1248" t="s">
        <v>422</v>
      </c>
      <c r="C16" s="1248"/>
      <c r="D16" s="1248"/>
      <c r="E16" s="1000">
        <v>1.524</v>
      </c>
      <c r="F16" s="640">
        <v>1.5601028440143239</v>
      </c>
      <c r="G16" s="1022">
        <f>G7-G10</f>
        <v>1.623586</v>
      </c>
      <c r="H16" s="638">
        <f>H7-H10</f>
        <v>1.623586</v>
      </c>
      <c r="I16" s="1003">
        <f>I7-I10</f>
        <v>1.5203658476700002</v>
      </c>
      <c r="J16" s="241">
        <f>J7-J10</f>
        <v>1.5203630000000001</v>
      </c>
      <c r="K16" s="241">
        <f>K7-K10</f>
        <v>1.5792580000000001</v>
      </c>
      <c r="L16" s="241">
        <f t="shared" ref="L16:M16" si="2">L7-L10</f>
        <v>0.68465399999999998</v>
      </c>
      <c r="M16" s="241">
        <f t="shared" si="2"/>
        <v>0.89464399999999999</v>
      </c>
      <c r="N16" s="1234">
        <f>N7-N10</f>
        <v>1.578930474179949</v>
      </c>
      <c r="O16" s="1233">
        <f>'[151]Анализ ТЭП  2025 год'!$O$83</f>
        <v>0.68352447524437354</v>
      </c>
      <c r="P16" s="1233">
        <f>'[151]Анализ ТЭП  2025 год'!$P$83</f>
        <v>0.8954059989355756</v>
      </c>
    </row>
    <row r="17" spans="1:39" ht="33" customHeight="1">
      <c r="A17" s="49" t="s">
        <v>44</v>
      </c>
      <c r="B17" s="1236" t="s">
        <v>423</v>
      </c>
      <c r="C17" s="1236"/>
      <c r="D17" s="1236"/>
      <c r="E17" s="1000"/>
      <c r="F17" s="640"/>
      <c r="G17" s="1022"/>
      <c r="H17" s="638"/>
      <c r="I17" s="1003"/>
      <c r="J17" s="241"/>
      <c r="K17" s="241"/>
      <c r="L17" s="241"/>
      <c r="M17" s="241"/>
      <c r="N17" s="637"/>
      <c r="O17" s="637"/>
      <c r="P17" s="637"/>
    </row>
    <row r="18" spans="1:39" ht="33" customHeight="1">
      <c r="A18" s="14" t="s">
        <v>45</v>
      </c>
      <c r="B18" s="1236" t="s">
        <v>424</v>
      </c>
      <c r="C18" s="1236"/>
      <c r="D18" s="1236"/>
      <c r="E18" s="1000"/>
      <c r="F18" s="640"/>
      <c r="G18" s="1022"/>
      <c r="H18" s="638"/>
      <c r="I18" s="1003"/>
      <c r="J18" s="241"/>
      <c r="K18" s="241"/>
      <c r="L18" s="241"/>
      <c r="M18" s="241"/>
      <c r="N18" s="637"/>
      <c r="O18" s="637"/>
      <c r="P18" s="637"/>
    </row>
    <row r="19" spans="1:39" ht="15.75">
      <c r="A19" s="14" t="s">
        <v>46</v>
      </c>
      <c r="B19" s="1236" t="s">
        <v>151</v>
      </c>
      <c r="C19" s="1236"/>
      <c r="D19" s="1236"/>
      <c r="E19" s="1000">
        <f t="shared" ref="E19" si="3">E16</f>
        <v>1.524</v>
      </c>
      <c r="F19" s="640">
        <v>1.5601028440143239</v>
      </c>
      <c r="G19" s="1022">
        <f>G16</f>
        <v>1.623586</v>
      </c>
      <c r="H19" s="638">
        <f>H16</f>
        <v>1.623586</v>
      </c>
      <c r="I19" s="1003">
        <f>I16</f>
        <v>1.5203658476700002</v>
      </c>
      <c r="J19" s="241">
        <f>J16</f>
        <v>1.5203630000000001</v>
      </c>
      <c r="K19" s="241">
        <f>K16</f>
        <v>1.5792580000000001</v>
      </c>
      <c r="L19" s="241">
        <f t="shared" ref="L19:M19" si="4">L16</f>
        <v>0.68465399999999998</v>
      </c>
      <c r="M19" s="241">
        <f t="shared" si="4"/>
        <v>0.89464399999999999</v>
      </c>
      <c r="N19" s="1233">
        <f>N16</f>
        <v>1.578930474179949</v>
      </c>
      <c r="O19" s="1233">
        <f>O16+O18</f>
        <v>0.68352447524437354</v>
      </c>
      <c r="P19" s="1233">
        <f t="shared" ref="P19" si="5">P16+P18</f>
        <v>0.8954059989355756</v>
      </c>
    </row>
    <row r="20" spans="1:39" ht="31.5" customHeight="1">
      <c r="A20" s="240"/>
      <c r="B20" s="1236" t="s">
        <v>425</v>
      </c>
      <c r="C20" s="1236"/>
      <c r="D20" s="1236"/>
      <c r="E20" s="1000">
        <f t="shared" ref="E20" si="6">E19</f>
        <v>1.524</v>
      </c>
      <c r="F20" s="640">
        <v>1.5601028440143239</v>
      </c>
      <c r="G20" s="1022">
        <f t="shared" ref="G20:H20" si="7">G19</f>
        <v>1.623586</v>
      </c>
      <c r="H20" s="638">
        <f t="shared" si="7"/>
        <v>1.623586</v>
      </c>
      <c r="I20" s="1003">
        <f>I19</f>
        <v>1.5203658476700002</v>
      </c>
      <c r="J20" s="241">
        <f>J19</f>
        <v>1.5203630000000001</v>
      </c>
      <c r="K20" s="241">
        <f>K19</f>
        <v>1.5792580000000001</v>
      </c>
      <c r="L20" s="241">
        <f t="shared" ref="L20:M20" si="8">L19</f>
        <v>0.68465399999999998</v>
      </c>
      <c r="M20" s="241">
        <f t="shared" si="8"/>
        <v>0.89464399999999999</v>
      </c>
      <c r="N20" s="1233">
        <f>N19</f>
        <v>1.578930474179949</v>
      </c>
      <c r="O20" s="1233">
        <f t="shared" ref="O20:P20" si="9">O19</f>
        <v>0.68352447524437354</v>
      </c>
      <c r="P20" s="1233">
        <f t="shared" si="9"/>
        <v>0.8954059989355756</v>
      </c>
      <c r="AM20" t="s">
        <v>1004</v>
      </c>
    </row>
    <row r="21" spans="1:39" ht="15">
      <c r="A21" s="240">
        <v>8</v>
      </c>
      <c r="B21" s="1247" t="s">
        <v>452</v>
      </c>
      <c r="C21" s="1247"/>
      <c r="D21" s="1247"/>
      <c r="E21" s="600"/>
      <c r="F21" s="600"/>
      <c r="G21" s="453"/>
      <c r="H21" s="618"/>
      <c r="I21" s="590"/>
      <c r="J21" s="504"/>
      <c r="K21" s="504"/>
      <c r="L21" s="504"/>
      <c r="M21" s="504"/>
      <c r="N21" s="617"/>
      <c r="O21" s="617"/>
      <c r="P21" s="617"/>
    </row>
    <row r="23" spans="1:39" ht="15.75">
      <c r="C23" s="1"/>
      <c r="D23" s="1"/>
      <c r="E23" s="1"/>
      <c r="F23" s="1"/>
    </row>
    <row r="24" spans="1:39" ht="15.75">
      <c r="B24" s="237"/>
      <c r="C24" s="1"/>
      <c r="D24" s="1"/>
      <c r="E24" s="1"/>
      <c r="F24" s="1"/>
    </row>
    <row r="25" spans="1:39" ht="15.75">
      <c r="A25" s="83"/>
      <c r="B25" s="83"/>
      <c r="C25" s="83"/>
      <c r="D25" s="83"/>
      <c r="E25" s="83"/>
      <c r="F25" s="83"/>
    </row>
    <row r="26" spans="1:39" ht="15.75">
      <c r="B26" s="83"/>
    </row>
  </sheetData>
  <customSheetViews>
    <customSheetView guid="{4ABAEE21-E07D-4473-944B-EE2EA61FD553}" scale="75" showPageBreaks="1" printArea="1" view="pageBreakPreview">
      <pane xSplit="4" topLeftCell="AG1" activePane="topRight" state="frozen"/>
      <selection pane="topRight" activeCell="AT17" sqref="AT17"/>
      <colBreaks count="3" manualBreakCount="3">
        <brk id="22" max="1048575" man="1"/>
        <brk id="40" max="1048575" man="1"/>
        <brk id="46" max="28" man="1"/>
      </colBreaks>
      <pageMargins left="0.52" right="0.39370078740157483" top="0.69" bottom="0.19685039370078741" header="0.43" footer="0.19685039370078741"/>
      <pageSetup paperSize="9" scale="50" orientation="landscape" r:id="rId1"/>
      <headerFooter alignWithMargins="0"/>
    </customSheetView>
    <customSheetView guid="{D54CF5D4-AA29-4597-AAAF-1C3339C48122}" scale="70" showPageBreaks="1" printArea="1" view="pageBreakPreview">
      <pane xSplit="4" ySplit="7" topLeftCell="AB8" activePane="bottomRight" state="frozen"/>
      <selection pane="bottomRight" activeCell="M12" sqref="M12"/>
      <pageMargins left="0.43307086614173229" right="0.39370078740157483" top="0.19685039370078741" bottom="0.19685039370078741" header="0.23622047244094491" footer="0.19685039370078741"/>
      <printOptions horizontalCentered="1"/>
      <pageSetup paperSize="9" scale="27" orientation="landscape" r:id="rId2"/>
      <headerFooter alignWithMargins="0"/>
    </customSheetView>
    <customSheetView guid="{DCA98D39-64C9-458A-87F7-EF3601A4D95E}" scale="75" showPageBreaks="1" view="pageBreakPreview" topLeftCell="A10">
      <pane xSplit="4" topLeftCell="AG1" activePane="topRight" state="frozen"/>
      <selection pane="topRight" activeCell="V27" sqref="V27"/>
      <colBreaks count="3" manualBreakCount="3">
        <brk id="16" max="31" man="1"/>
        <brk id="34" max="31" man="1"/>
        <brk id="46" max="24" man="1"/>
      </colBreaks>
      <pageMargins left="0.43307086614173229" right="0.39370078740157483" top="0.19685039370078741" bottom="0.19685039370078741" header="0.23622047244094491" footer="0.19685039370078741"/>
      <printOptions horizontalCentered="1"/>
      <pageSetup paperSize="9" scale="60" orientation="landscape" r:id="rId3"/>
      <headerFooter alignWithMargins="0"/>
    </customSheetView>
    <customSheetView guid="{BFA68E3F-6208-4036-8FAB-24920CE57862}" scale="75" showPageBreaks="1" view="pageBreakPreview">
      <pane xSplit="4" topLeftCell="AD1" activePane="topRight" state="frozen"/>
      <selection pane="topRight" activeCell="AE23" sqref="AE23"/>
      <colBreaks count="3" manualBreakCount="3">
        <brk id="16" max="31" man="1"/>
        <brk id="34" max="31" man="1"/>
        <brk id="46" max="24" man="1"/>
      </colBreaks>
      <pageMargins left="0.43307086614173229" right="0.39370078740157483" top="0.19685039370078741" bottom="0.19685039370078741" header="0.23622047244094491" footer="0.19685039370078741"/>
      <printOptions horizontalCentered="1"/>
      <pageSetup paperSize="9" scale="60" orientation="landscape" r:id="rId4"/>
      <headerFooter alignWithMargins="0"/>
    </customSheetView>
    <customSheetView guid="{3D2ED0E6-0166-467B-BFC2-52D672D0584D}" scale="75" showPageBreaks="1" printArea="1" view="pageBreakPreview">
      <pane xSplit="4" topLeftCell="AG1" activePane="topRight" state="frozen"/>
      <selection pane="topRight" activeCell="AT17" sqref="AT17"/>
      <colBreaks count="3" manualBreakCount="3">
        <brk id="22" max="1048575" man="1"/>
        <brk id="40" max="1048575" man="1"/>
        <brk id="46" max="28" man="1"/>
      </colBreaks>
      <pageMargins left="0.52" right="0.39370078740157483" top="0.69" bottom="0.19685039370078741" header="0.43" footer="0.19685039370078741"/>
      <pageSetup paperSize="9" scale="50" orientation="landscape" r:id="rId5"/>
      <headerFooter alignWithMargins="0"/>
    </customSheetView>
    <customSheetView guid="{C9BC7A53-92DC-4B92-8B57-A1B6D8E342A9}" scale="75" showPageBreaks="1" printArea="1" view="pageBreakPreview">
      <pane xSplit="4" topLeftCell="E1" activePane="topRight" state="frozen"/>
      <selection pane="topRight" activeCell="J8" sqref="J8"/>
      <colBreaks count="1" manualBreakCount="1">
        <brk id="10" max="28" man="1"/>
      </colBreaks>
      <pageMargins left="0.52" right="0.39370078740157483" top="0.69" bottom="0.19685039370078741" header="0.43" footer="0.19685039370078741"/>
      <pageSetup paperSize="9" scale="50" orientation="landscape" r:id="rId6"/>
      <headerFooter alignWithMargins="0"/>
    </customSheetView>
  </customSheetViews>
  <mergeCells count="18">
    <mergeCell ref="B9:D9"/>
    <mergeCell ref="B10:D10"/>
    <mergeCell ref="B21:D21"/>
    <mergeCell ref="B20:D20"/>
    <mergeCell ref="B11:D11"/>
    <mergeCell ref="B12:D12"/>
    <mergeCell ref="B13:D13"/>
    <mergeCell ref="B14:D14"/>
    <mergeCell ref="B15:D15"/>
    <mergeCell ref="B17:D17"/>
    <mergeCell ref="B18:D18"/>
    <mergeCell ref="B19:D19"/>
    <mergeCell ref="B16:D16"/>
    <mergeCell ref="B7:D7"/>
    <mergeCell ref="B8:D8"/>
    <mergeCell ref="A3:D3"/>
    <mergeCell ref="B5:D5"/>
    <mergeCell ref="U6:U8"/>
  </mergeCells>
  <phoneticPr fontId="17" type="noConversion"/>
  <pageMargins left="0.11811023622047245" right="0" top="0.70866141732283472" bottom="0.19685039370078741" header="0.43307086614173229" footer="0.19685039370078741"/>
  <pageSetup paperSize="9" scale="70" orientation="portrait" blackAndWhite="1" r:id="rId7"/>
  <headerFooter alignWithMargins="0"/>
</worksheet>
</file>

<file path=xl/worksheets/sheet30.xml><?xml version="1.0" encoding="utf-8"?>
<worksheet xmlns="http://schemas.openxmlformats.org/spreadsheetml/2006/main" xmlns:r="http://schemas.openxmlformats.org/officeDocument/2006/relationships">
  <sheetPr codeName="Лист22">
    <tabColor rgb="FFFF0000"/>
  </sheetPr>
  <dimension ref="A1:O45"/>
  <sheetViews>
    <sheetView view="pageBreakPreview" zoomScale="70" zoomScaleNormal="80" zoomScaleSheetLayoutView="70" workbookViewId="0">
      <pane xSplit="2" ySplit="3" topLeftCell="C7" activePane="bottomRight" state="frozen"/>
      <selection activeCell="X35" sqref="X35"/>
      <selection pane="topRight" activeCell="X35" sqref="X35"/>
      <selection pane="bottomLeft" activeCell="X35" sqref="X35"/>
      <selection pane="bottomRight" activeCell="X35" sqref="X35"/>
    </sheetView>
  </sheetViews>
  <sheetFormatPr defaultColWidth="9.140625" defaultRowHeight="15"/>
  <cols>
    <col min="1" max="1" width="6.5703125" style="27" customWidth="1"/>
    <col min="2" max="2" width="28.5703125" style="27" customWidth="1"/>
    <col min="3" max="3" width="12.7109375" style="27" customWidth="1"/>
    <col min="4" max="4" width="12.28515625" style="27" customWidth="1"/>
    <col min="5" max="5" width="13.7109375" style="27" customWidth="1"/>
    <col min="6" max="6" width="12.7109375" style="27" hidden="1" customWidth="1"/>
    <col min="7" max="7" width="14.28515625" style="27" hidden="1" customWidth="1"/>
    <col min="8" max="8" width="12.140625" style="27" bestFit="1" customWidth="1"/>
    <col min="9" max="9" width="15.140625" style="27" customWidth="1"/>
    <col min="10" max="10" width="16.7109375" style="27" customWidth="1"/>
    <col min="11" max="11" width="14.28515625" style="27" customWidth="1"/>
    <col min="12" max="16384" width="9.140625" style="27"/>
  </cols>
  <sheetData>
    <row r="1" spans="1:11" ht="48.75" customHeight="1">
      <c r="A1" s="97" t="s">
        <v>297</v>
      </c>
      <c r="B1" s="97"/>
      <c r="C1" s="13"/>
    </row>
    <row r="2" spans="1:11" ht="20.25" customHeight="1">
      <c r="A2" s="27" t="e">
        <f>'1.21'!A6</f>
        <v>#REF!</v>
      </c>
    </row>
    <row r="3" spans="1:11" ht="105" customHeight="1">
      <c r="A3" s="280" t="s">
        <v>15</v>
      </c>
      <c r="B3" s="280" t="s">
        <v>16</v>
      </c>
      <c r="C3" s="280" t="s">
        <v>56</v>
      </c>
      <c r="D3" s="591" t="s">
        <v>640</v>
      </c>
      <c r="E3" s="508" t="s">
        <v>641</v>
      </c>
      <c r="F3" s="477" t="s">
        <v>553</v>
      </c>
      <c r="G3" s="475" t="s">
        <v>554</v>
      </c>
      <c r="H3" s="508" t="s">
        <v>642</v>
      </c>
      <c r="I3" s="508" t="s">
        <v>643</v>
      </c>
      <c r="J3" s="508" t="s">
        <v>644</v>
      </c>
      <c r="K3" s="508" t="s">
        <v>645</v>
      </c>
    </row>
    <row r="4" spans="1:11" ht="17.25" customHeight="1">
      <c r="A4" s="31">
        <v>1</v>
      </c>
      <c r="B4" s="61">
        <v>2</v>
      </c>
      <c r="C4" s="61">
        <v>3</v>
      </c>
      <c r="D4" s="490"/>
      <c r="E4" s="490"/>
      <c r="F4" s="490"/>
      <c r="G4" s="490"/>
      <c r="H4" s="490"/>
      <c r="I4" s="490"/>
      <c r="J4" s="490"/>
      <c r="K4" s="490"/>
    </row>
    <row r="5" spans="1:11" ht="24.75" customHeight="1">
      <c r="A5" s="33" t="s">
        <v>210</v>
      </c>
      <c r="B5" s="43" t="s">
        <v>298</v>
      </c>
      <c r="C5" s="408" t="s">
        <v>14</v>
      </c>
      <c r="D5" s="492" t="e">
        <f>#REF!</f>
        <v>#REF!</v>
      </c>
      <c r="E5" s="492" t="e">
        <f>#REF!</f>
        <v>#REF!</v>
      </c>
      <c r="F5" s="492" t="e">
        <f>#REF!</f>
        <v>#REF!</v>
      </c>
      <c r="G5" s="492" t="e">
        <f>#REF!</f>
        <v>#REF!</v>
      </c>
      <c r="H5" s="492" t="e">
        <f>#REF!</f>
        <v>#REF!</v>
      </c>
      <c r="I5" s="492" t="e">
        <f>#REF!</f>
        <v>#REF!</v>
      </c>
      <c r="J5" s="492" t="e">
        <f>#REF!</f>
        <v>#REF!</v>
      </c>
      <c r="K5" s="492" t="e">
        <f>#REF!</f>
        <v>#REF!</v>
      </c>
    </row>
    <row r="6" spans="1:11" ht="14.1" customHeight="1">
      <c r="A6" s="33" t="s">
        <v>29</v>
      </c>
      <c r="B6" s="43" t="s">
        <v>299</v>
      </c>
      <c r="C6" s="408"/>
      <c r="D6" s="490"/>
      <c r="E6" s="490"/>
      <c r="F6" s="490"/>
      <c r="G6" s="490"/>
      <c r="H6" s="490"/>
      <c r="I6" s="490"/>
      <c r="J6" s="490"/>
      <c r="K6" s="490"/>
    </row>
    <row r="7" spans="1:11" ht="14.1" customHeight="1">
      <c r="A7" s="33"/>
      <c r="B7" s="43" t="s">
        <v>300</v>
      </c>
      <c r="C7" s="408"/>
      <c r="D7" s="490"/>
      <c r="E7" s="490"/>
      <c r="F7" s="490"/>
      <c r="G7" s="490"/>
      <c r="H7" s="490"/>
      <c r="I7" s="490"/>
      <c r="J7" s="490"/>
      <c r="K7" s="490"/>
    </row>
    <row r="8" spans="1:11" ht="14.1" customHeight="1">
      <c r="A8" s="33" t="s">
        <v>30</v>
      </c>
      <c r="B8" s="43" t="s">
        <v>32</v>
      </c>
      <c r="C8" s="408" t="s">
        <v>14</v>
      </c>
      <c r="D8" s="490"/>
      <c r="E8" s="490"/>
      <c r="F8" s="490"/>
      <c r="G8" s="490"/>
      <c r="H8" s="490"/>
      <c r="I8" s="490"/>
      <c r="J8" s="490"/>
      <c r="K8" s="490"/>
    </row>
    <row r="9" spans="1:11" ht="14.1" customHeight="1">
      <c r="A9" s="33" t="s">
        <v>31</v>
      </c>
      <c r="B9" s="43" t="s">
        <v>301</v>
      </c>
      <c r="C9" s="408"/>
      <c r="D9" s="490"/>
      <c r="E9" s="490"/>
      <c r="F9" s="490"/>
      <c r="G9" s="490"/>
      <c r="H9" s="490"/>
      <c r="I9" s="490"/>
      <c r="J9" s="490"/>
      <c r="K9" s="490"/>
    </row>
    <row r="10" spans="1:11" ht="14.1" customHeight="1">
      <c r="A10" s="33"/>
      <c r="B10" s="43" t="s">
        <v>300</v>
      </c>
      <c r="C10" s="408"/>
      <c r="D10" s="490"/>
      <c r="E10" s="490"/>
      <c r="F10" s="490"/>
      <c r="G10" s="490"/>
      <c r="H10" s="490"/>
      <c r="I10" s="490"/>
      <c r="J10" s="490"/>
      <c r="K10" s="490"/>
    </row>
    <row r="11" spans="1:11" ht="14.1" customHeight="1">
      <c r="A11" s="33" t="s">
        <v>33</v>
      </c>
      <c r="B11" s="43" t="s">
        <v>33</v>
      </c>
      <c r="C11" s="408"/>
      <c r="D11" s="490"/>
      <c r="E11" s="490"/>
      <c r="F11" s="490"/>
      <c r="G11" s="490"/>
      <c r="H11" s="490"/>
      <c r="I11" s="490"/>
      <c r="J11" s="490"/>
      <c r="K11" s="490"/>
    </row>
    <row r="12" spans="1:11" ht="26.25" customHeight="1">
      <c r="A12" s="33" t="s">
        <v>34</v>
      </c>
      <c r="B12" s="43" t="s">
        <v>302</v>
      </c>
      <c r="C12" s="408" t="s">
        <v>14</v>
      </c>
      <c r="D12" s="226" t="e">
        <f>#REF!-#REF!-#REF!</f>
        <v>#REF!</v>
      </c>
      <c r="E12" s="226" t="e">
        <f>#REF!-#REF!-#REF!</f>
        <v>#REF!</v>
      </c>
      <c r="F12" s="226" t="e">
        <f>#REF!-#REF!+#REF!-#REF!</f>
        <v>#REF!</v>
      </c>
      <c r="G12" s="226" t="e">
        <f>#REF!-#REF!+#REF!-#REF!</f>
        <v>#REF!</v>
      </c>
      <c r="H12" s="492" t="e">
        <f>#REF!-#REF!-#REF!</f>
        <v>#REF!</v>
      </c>
      <c r="I12" s="492" t="e">
        <f>#REF!-#REF!-#REF!</f>
        <v>#REF!</v>
      </c>
      <c r="J12" s="492" t="e">
        <f>#REF!-#REF!-#REF!</f>
        <v>#REF!</v>
      </c>
      <c r="K12" s="492" t="e">
        <f>#REF!-#REF!-#REF!</f>
        <v>#REF!</v>
      </c>
    </row>
    <row r="13" spans="1:11" ht="14.1" customHeight="1">
      <c r="A13" s="33" t="s">
        <v>48</v>
      </c>
      <c r="B13" s="43" t="s">
        <v>299</v>
      </c>
      <c r="C13" s="408"/>
      <c r="D13" s="490"/>
      <c r="E13" s="490"/>
      <c r="F13" s="490"/>
      <c r="G13" s="490"/>
      <c r="H13" s="490"/>
      <c r="I13" s="490"/>
      <c r="J13" s="490"/>
      <c r="K13" s="490"/>
    </row>
    <row r="14" spans="1:11" ht="14.1" customHeight="1">
      <c r="A14" s="33"/>
      <c r="B14" s="43" t="s">
        <v>300</v>
      </c>
      <c r="C14" s="408"/>
      <c r="D14" s="490"/>
      <c r="E14" s="490"/>
      <c r="F14" s="490"/>
      <c r="G14" s="490"/>
      <c r="H14" s="490"/>
      <c r="I14" s="490"/>
      <c r="J14" s="490"/>
      <c r="K14" s="490"/>
    </row>
    <row r="15" spans="1:11" ht="14.1" customHeight="1">
      <c r="A15" s="33" t="s">
        <v>49</v>
      </c>
      <c r="B15" s="43" t="s">
        <v>32</v>
      </c>
      <c r="C15" s="408" t="s">
        <v>14</v>
      </c>
      <c r="D15" s="490"/>
      <c r="E15" s="490"/>
      <c r="F15" s="490"/>
      <c r="G15" s="490"/>
      <c r="H15" s="490"/>
      <c r="I15" s="490"/>
      <c r="J15" s="490"/>
      <c r="K15" s="490"/>
    </row>
    <row r="16" spans="1:11" ht="14.1" customHeight="1">
      <c r="A16" s="33" t="s">
        <v>50</v>
      </c>
      <c r="B16" s="43" t="s">
        <v>301</v>
      </c>
      <c r="C16" s="408"/>
      <c r="D16" s="490"/>
      <c r="E16" s="490"/>
      <c r="F16" s="490"/>
      <c r="G16" s="490"/>
      <c r="H16" s="490"/>
      <c r="I16" s="490"/>
      <c r="J16" s="490"/>
      <c r="K16" s="490"/>
    </row>
    <row r="17" spans="1:11" ht="14.1" customHeight="1">
      <c r="A17" s="33"/>
      <c r="B17" s="43" t="s">
        <v>300</v>
      </c>
      <c r="C17" s="408"/>
      <c r="D17" s="490"/>
      <c r="E17" s="490"/>
      <c r="F17" s="490"/>
      <c r="G17" s="490"/>
      <c r="H17" s="490"/>
      <c r="I17" s="490"/>
      <c r="J17" s="490"/>
      <c r="K17" s="490"/>
    </row>
    <row r="18" spans="1:11" ht="14.1" customHeight="1">
      <c r="A18" s="33" t="s">
        <v>33</v>
      </c>
      <c r="B18" s="43" t="s">
        <v>33</v>
      </c>
      <c r="C18" s="408"/>
      <c r="D18" s="490"/>
      <c r="E18" s="490"/>
      <c r="F18" s="490"/>
      <c r="G18" s="490"/>
      <c r="H18" s="490"/>
      <c r="I18" s="490"/>
      <c r="J18" s="490"/>
      <c r="K18" s="490"/>
    </row>
    <row r="19" spans="1:11" ht="27" customHeight="1">
      <c r="A19" s="33" t="s">
        <v>36</v>
      </c>
      <c r="B19" s="43" t="s">
        <v>303</v>
      </c>
      <c r="C19" s="408" t="s">
        <v>14</v>
      </c>
      <c r="D19" s="492" t="e">
        <f>D5+D12</f>
        <v>#REF!</v>
      </c>
      <c r="E19" s="492" t="e">
        <f t="shared" ref="E19:K19" si="0">E5+E12</f>
        <v>#REF!</v>
      </c>
      <c r="F19" s="492" t="e">
        <f t="shared" si="0"/>
        <v>#REF!</v>
      </c>
      <c r="G19" s="492" t="e">
        <f t="shared" si="0"/>
        <v>#REF!</v>
      </c>
      <c r="H19" s="492" t="e">
        <f t="shared" si="0"/>
        <v>#REF!</v>
      </c>
      <c r="I19" s="492" t="e">
        <f t="shared" si="0"/>
        <v>#REF!</v>
      </c>
      <c r="J19" s="492" t="e">
        <f t="shared" si="0"/>
        <v>#REF!</v>
      </c>
      <c r="K19" s="492" t="e">
        <f t="shared" si="0"/>
        <v>#REF!</v>
      </c>
    </row>
    <row r="20" spans="1:11" ht="14.1" customHeight="1">
      <c r="A20" s="33" t="s">
        <v>79</v>
      </c>
      <c r="B20" s="43" t="s">
        <v>299</v>
      </c>
      <c r="C20" s="408"/>
      <c r="D20" s="490"/>
      <c r="E20" s="490"/>
      <c r="F20" s="490"/>
      <c r="G20" s="490"/>
      <c r="H20" s="490"/>
      <c r="I20" s="490"/>
      <c r="J20" s="490"/>
      <c r="K20" s="490"/>
    </row>
    <row r="21" spans="1:11" ht="14.1" customHeight="1">
      <c r="A21" s="33" t="s">
        <v>81</v>
      </c>
      <c r="B21" s="43" t="s">
        <v>300</v>
      </c>
      <c r="C21" s="408"/>
      <c r="D21" s="490"/>
      <c r="E21" s="490"/>
      <c r="F21" s="490"/>
      <c r="G21" s="490"/>
      <c r="H21" s="490"/>
      <c r="I21" s="490"/>
      <c r="J21" s="490"/>
      <c r="K21" s="490"/>
    </row>
    <row r="22" spans="1:11" ht="14.1" customHeight="1">
      <c r="A22" s="33" t="s">
        <v>194</v>
      </c>
      <c r="B22" s="43" t="s">
        <v>32</v>
      </c>
      <c r="C22" s="408" t="s">
        <v>14</v>
      </c>
      <c r="D22" s="490"/>
      <c r="E22" s="490"/>
      <c r="F22" s="490"/>
      <c r="G22" s="490"/>
      <c r="H22" s="490"/>
      <c r="I22" s="490"/>
      <c r="J22" s="490"/>
      <c r="K22" s="490"/>
    </row>
    <row r="23" spans="1:11" ht="14.1" customHeight="1">
      <c r="A23" s="33"/>
      <c r="B23" s="43" t="s">
        <v>301</v>
      </c>
      <c r="C23" s="408"/>
      <c r="D23" s="490"/>
      <c r="E23" s="490"/>
      <c r="F23" s="490"/>
      <c r="G23" s="490"/>
      <c r="H23" s="490"/>
      <c r="I23" s="490"/>
      <c r="J23" s="490"/>
      <c r="K23" s="490"/>
    </row>
    <row r="24" spans="1:11" ht="14.1" customHeight="1">
      <c r="A24" s="33"/>
      <c r="B24" s="43" t="s">
        <v>300</v>
      </c>
      <c r="C24" s="408"/>
      <c r="D24" s="490"/>
      <c r="E24" s="490"/>
      <c r="F24" s="490"/>
      <c r="G24" s="490"/>
      <c r="H24" s="490"/>
      <c r="I24" s="490"/>
      <c r="J24" s="490"/>
      <c r="K24" s="490"/>
    </row>
    <row r="25" spans="1:11" ht="14.1" customHeight="1">
      <c r="A25" s="33" t="s">
        <v>33</v>
      </c>
      <c r="B25" s="43" t="s">
        <v>33</v>
      </c>
      <c r="C25" s="408"/>
      <c r="D25" s="490"/>
      <c r="E25" s="490"/>
      <c r="F25" s="490"/>
      <c r="G25" s="490"/>
      <c r="H25" s="490"/>
      <c r="I25" s="490"/>
      <c r="J25" s="490"/>
      <c r="K25" s="490"/>
    </row>
    <row r="26" spans="1:11" ht="19.5" customHeight="1">
      <c r="A26" s="33" t="s">
        <v>38</v>
      </c>
      <c r="B26" s="43" t="s">
        <v>304</v>
      </c>
      <c r="C26" s="1424" t="s">
        <v>14</v>
      </c>
      <c r="D26" s="493" t="e">
        <f>#REF!</f>
        <v>#REF!</v>
      </c>
      <c r="E26" s="493" t="e">
        <f>#REF!</f>
        <v>#REF!</v>
      </c>
      <c r="F26" s="493" t="e">
        <f>#REF!</f>
        <v>#REF!</v>
      </c>
      <c r="G26" s="493" t="e">
        <f>#REF!</f>
        <v>#REF!</v>
      </c>
      <c r="H26" s="490" t="e">
        <f>#REF!</f>
        <v>#REF!</v>
      </c>
      <c r="I26" s="490" t="e">
        <f>#REF!</f>
        <v>#REF!</v>
      </c>
      <c r="J26" s="490" t="e">
        <f>#REF!</f>
        <v>#REF!</v>
      </c>
      <c r="K26" s="490" t="e">
        <f>#REF!</f>
        <v>#REF!</v>
      </c>
    </row>
    <row r="27" spans="1:11" ht="14.1" customHeight="1">
      <c r="A27" s="33" t="s">
        <v>33</v>
      </c>
      <c r="B27" s="43" t="s">
        <v>33</v>
      </c>
      <c r="C27" s="1424"/>
      <c r="D27" s="490"/>
      <c r="E27" s="490"/>
      <c r="F27" s="490"/>
      <c r="G27" s="490"/>
      <c r="H27" s="490"/>
      <c r="I27" s="490"/>
      <c r="J27" s="490"/>
      <c r="K27" s="490"/>
    </row>
    <row r="28" spans="1:11" ht="43.5" customHeight="1">
      <c r="A28" s="33" t="s">
        <v>44</v>
      </c>
      <c r="B28" s="43" t="s">
        <v>305</v>
      </c>
      <c r="C28" s="408" t="s">
        <v>64</v>
      </c>
      <c r="D28" s="227" t="e">
        <f>D26/D19*100</f>
        <v>#REF!</v>
      </c>
      <c r="E28" s="227" t="e">
        <f t="shared" ref="E28:K28" si="1">E26/E19*100</f>
        <v>#REF!</v>
      </c>
      <c r="F28" s="227" t="e">
        <f t="shared" si="1"/>
        <v>#REF!</v>
      </c>
      <c r="G28" s="227" t="e">
        <f t="shared" si="1"/>
        <v>#REF!</v>
      </c>
      <c r="H28" s="227" t="e">
        <f t="shared" si="1"/>
        <v>#REF!</v>
      </c>
      <c r="I28" s="227" t="e">
        <f t="shared" si="1"/>
        <v>#REF!</v>
      </c>
      <c r="J28" s="227" t="e">
        <f t="shared" si="1"/>
        <v>#REF!</v>
      </c>
      <c r="K28" s="227" t="e">
        <f t="shared" si="1"/>
        <v>#REF!</v>
      </c>
    </row>
    <row r="29" spans="1:11" ht="14.1" customHeight="1">
      <c r="A29" s="33" t="s">
        <v>53</v>
      </c>
      <c r="B29" s="43" t="s">
        <v>299</v>
      </c>
      <c r="C29" s="408"/>
      <c r="D29" s="490"/>
      <c r="E29" s="490"/>
      <c r="F29" s="490"/>
      <c r="G29" s="490"/>
      <c r="H29" s="490"/>
      <c r="I29" s="490"/>
      <c r="J29" s="490"/>
      <c r="K29" s="490"/>
    </row>
    <row r="30" spans="1:11" ht="14.1" customHeight="1">
      <c r="A30" s="33"/>
      <c r="B30" s="43" t="s">
        <v>300</v>
      </c>
      <c r="C30" s="408"/>
      <c r="D30" s="490"/>
      <c r="E30" s="490"/>
      <c r="F30" s="490"/>
      <c r="G30" s="490"/>
      <c r="H30" s="490"/>
      <c r="I30" s="490"/>
      <c r="J30" s="490"/>
      <c r="K30" s="490"/>
    </row>
    <row r="31" spans="1:11" ht="14.1" customHeight="1">
      <c r="A31" s="33" t="s">
        <v>54</v>
      </c>
      <c r="B31" s="43" t="s">
        <v>32</v>
      </c>
      <c r="C31" s="408"/>
      <c r="D31" s="490"/>
      <c r="E31" s="490"/>
      <c r="F31" s="490"/>
      <c r="G31" s="490"/>
      <c r="H31" s="490"/>
      <c r="I31" s="490"/>
      <c r="J31" s="490"/>
      <c r="K31" s="490"/>
    </row>
    <row r="32" spans="1:11" ht="14.1" customHeight="1">
      <c r="A32" s="33" t="s">
        <v>55</v>
      </c>
      <c r="B32" s="43" t="s">
        <v>301</v>
      </c>
      <c r="C32" s="408"/>
      <c r="D32" s="490"/>
      <c r="E32" s="490"/>
      <c r="F32" s="490"/>
      <c r="G32" s="490"/>
      <c r="H32" s="490"/>
      <c r="I32" s="490"/>
      <c r="J32" s="490"/>
      <c r="K32" s="490"/>
    </row>
    <row r="33" spans="1:15" ht="14.1" customHeight="1">
      <c r="A33" s="33"/>
      <c r="B33" s="43" t="s">
        <v>300</v>
      </c>
      <c r="C33" s="408"/>
      <c r="D33" s="490"/>
      <c r="E33" s="490"/>
      <c r="F33" s="490"/>
      <c r="G33" s="490"/>
      <c r="H33" s="490"/>
      <c r="I33" s="490"/>
      <c r="J33" s="490"/>
      <c r="K33" s="490"/>
    </row>
    <row r="34" spans="1:15" ht="14.25" customHeight="1">
      <c r="A34" s="33" t="s">
        <v>33</v>
      </c>
      <c r="B34" s="43" t="s">
        <v>33</v>
      </c>
      <c r="C34" s="408"/>
      <c r="D34" s="490"/>
      <c r="E34" s="490"/>
      <c r="F34" s="490"/>
      <c r="G34" s="490"/>
      <c r="H34" s="490"/>
      <c r="I34" s="490"/>
      <c r="J34" s="490"/>
      <c r="K34" s="490"/>
    </row>
    <row r="35" spans="1:15" ht="30">
      <c r="A35" s="33" t="s">
        <v>45</v>
      </c>
      <c r="B35" s="43" t="s">
        <v>306</v>
      </c>
      <c r="C35" s="408" t="s">
        <v>82</v>
      </c>
      <c r="D35" s="492" t="e">
        <f>D19+D26</f>
        <v>#REF!</v>
      </c>
      <c r="E35" s="492" t="e">
        <f t="shared" ref="E35:K35" si="2">E19+E26</f>
        <v>#REF!</v>
      </c>
      <c r="F35" s="492" t="e">
        <f t="shared" si="2"/>
        <v>#REF!</v>
      </c>
      <c r="G35" s="492" t="e">
        <f t="shared" si="2"/>
        <v>#REF!</v>
      </c>
      <c r="H35" s="492" t="e">
        <f t="shared" si="2"/>
        <v>#REF!</v>
      </c>
      <c r="I35" s="492" t="e">
        <f t="shared" si="2"/>
        <v>#REF!</v>
      </c>
      <c r="J35" s="492" t="e">
        <f t="shared" si="2"/>
        <v>#REF!</v>
      </c>
      <c r="K35" s="492" t="e">
        <f t="shared" si="2"/>
        <v>#REF!</v>
      </c>
    </row>
    <row r="36" spans="1:15" ht="30" customHeight="1">
      <c r="A36" s="33" t="s">
        <v>46</v>
      </c>
      <c r="B36" s="43" t="s">
        <v>466</v>
      </c>
      <c r="C36" s="408" t="s">
        <v>19</v>
      </c>
      <c r="D36" s="494">
        <f>'1.1.2.'!G8</f>
        <v>0.442</v>
      </c>
      <c r="E36" s="494">
        <f>'1.1.2.'!H8</f>
        <v>0.58299999999999996</v>
      </c>
      <c r="F36" s="494" t="e">
        <f>'1.1.2.'!#REF!</f>
        <v>#REF!</v>
      </c>
      <c r="G36" s="494" t="e">
        <f>'1.1.2.'!#REF!</f>
        <v>#REF!</v>
      </c>
      <c r="H36" s="490">
        <f>'1.1.2.'!I8</f>
        <v>0.58299999999999996</v>
      </c>
      <c r="I36" s="490">
        <f>'1.1.2.'!J8</f>
        <v>0.60499999999999998</v>
      </c>
      <c r="J36" s="490">
        <f>'1.1.2.'!K8</f>
        <v>0.52510000000000001</v>
      </c>
      <c r="K36" s="490">
        <f>'1.1.2.'!L8</f>
        <v>0.68600000000000005</v>
      </c>
    </row>
    <row r="37" spans="1:15" ht="15" customHeight="1">
      <c r="A37" s="33" t="s">
        <v>98</v>
      </c>
      <c r="B37" s="402" t="s">
        <v>380</v>
      </c>
      <c r="C37" s="408" t="s">
        <v>487</v>
      </c>
      <c r="D37" s="490">
        <f>'Полезный отпуск'!G19</f>
        <v>1.623586</v>
      </c>
      <c r="E37" s="490">
        <f>'Полезный отпуск'!I19</f>
        <v>1.5203658476700002</v>
      </c>
      <c r="F37" s="490" t="e">
        <f>'Полезный отпуск'!#REF!</f>
        <v>#REF!</v>
      </c>
      <c r="G37" s="490" t="e">
        <f>'Полезный отпуск'!#REF!</f>
        <v>#REF!</v>
      </c>
      <c r="H37" s="490">
        <f>'Полезный отпуск'!J19</f>
        <v>1.5203630000000001</v>
      </c>
      <c r="I37" s="490">
        <f>'Полезный отпуск'!K20</f>
        <v>1.5792580000000001</v>
      </c>
      <c r="J37" s="490">
        <f>'Полезный отпуск'!L20</f>
        <v>0.68465399999999998</v>
      </c>
      <c r="K37" s="490">
        <f>'Полезный отпуск'!M20</f>
        <v>0.89464399999999999</v>
      </c>
    </row>
    <row r="38" spans="1:15" s="148" customFormat="1" ht="33" customHeight="1">
      <c r="A38" s="147" t="s">
        <v>100</v>
      </c>
      <c r="B38" s="403" t="s">
        <v>309</v>
      </c>
      <c r="C38" s="409" t="s">
        <v>381</v>
      </c>
      <c r="D38" s="491" t="e">
        <f>D35/D37</f>
        <v>#REF!</v>
      </c>
      <c r="E38" s="491" t="e">
        <f t="shared" ref="E38:K38" si="3">E35/E37</f>
        <v>#REF!</v>
      </c>
      <c r="F38" s="491" t="e">
        <f t="shared" si="3"/>
        <v>#REF!</v>
      </c>
      <c r="G38" s="491" t="e">
        <f t="shared" si="3"/>
        <v>#REF!</v>
      </c>
      <c r="H38" s="491" t="e">
        <f t="shared" si="3"/>
        <v>#REF!</v>
      </c>
      <c r="I38" s="491" t="e">
        <f t="shared" si="3"/>
        <v>#REF!</v>
      </c>
      <c r="J38" s="491" t="e">
        <f t="shared" si="3"/>
        <v>#REF!</v>
      </c>
      <c r="K38" s="491" t="e">
        <f t="shared" si="3"/>
        <v>#REF!</v>
      </c>
    </row>
    <row r="39" spans="1:15" ht="33" customHeight="1">
      <c r="A39" s="32" t="s">
        <v>122</v>
      </c>
      <c r="B39" s="404" t="s">
        <v>307</v>
      </c>
      <c r="C39" s="408" t="s">
        <v>382</v>
      </c>
      <c r="D39" s="405" t="e">
        <f>(D12+D12/D19*D26)/D36/12*1000</f>
        <v>#REF!</v>
      </c>
      <c r="E39" s="405" t="e">
        <f t="shared" ref="E39:K39" si="4">(E12+E12/E19*E26)/E36/12*1000</f>
        <v>#REF!</v>
      </c>
      <c r="F39" s="405" t="e">
        <f t="shared" si="4"/>
        <v>#REF!</v>
      </c>
      <c r="G39" s="405" t="e">
        <f t="shared" si="4"/>
        <v>#REF!</v>
      </c>
      <c r="H39" s="405" t="e">
        <f t="shared" si="4"/>
        <v>#REF!</v>
      </c>
      <c r="I39" s="405" t="e">
        <f t="shared" si="4"/>
        <v>#REF!</v>
      </c>
      <c r="J39" s="405" t="e">
        <f t="shared" si="4"/>
        <v>#REF!</v>
      </c>
      <c r="K39" s="405" t="e">
        <f t="shared" si="4"/>
        <v>#REF!</v>
      </c>
    </row>
    <row r="40" spans="1:15" s="148" customFormat="1" ht="15" customHeight="1">
      <c r="A40" s="147" t="s">
        <v>122</v>
      </c>
      <c r="B40" s="403" t="s">
        <v>308</v>
      </c>
      <c r="C40" s="409" t="s">
        <v>383</v>
      </c>
      <c r="D40" s="405" t="e">
        <f>(D5+D5/D19*D26)/D37</f>
        <v>#REF!</v>
      </c>
      <c r="E40" s="405" t="e">
        <f t="shared" ref="E40:K40" si="5">(E5+E5/E19*E26)/E37</f>
        <v>#REF!</v>
      </c>
      <c r="F40" s="405" t="e">
        <f t="shared" si="5"/>
        <v>#REF!</v>
      </c>
      <c r="G40" s="405" t="e">
        <f t="shared" si="5"/>
        <v>#REF!</v>
      </c>
      <c r="H40" s="405" t="e">
        <f t="shared" si="5"/>
        <v>#REF!</v>
      </c>
      <c r="I40" s="405" t="e">
        <f t="shared" si="5"/>
        <v>#REF!</v>
      </c>
      <c r="J40" s="405" t="e">
        <f t="shared" si="5"/>
        <v>#REF!</v>
      </c>
      <c r="K40" s="405" t="e">
        <f t="shared" si="5"/>
        <v>#REF!</v>
      </c>
    </row>
    <row r="42" spans="1:15" s="149" customFormat="1"/>
    <row r="43" spans="1:15">
      <c r="B43" s="502" t="s">
        <v>559</v>
      </c>
    </row>
    <row r="44" spans="1:15" ht="15.75">
      <c r="B44" s="1"/>
      <c r="C44" s="106"/>
      <c r="D44" s="1"/>
      <c r="E44" s="1"/>
      <c r="F44" s="1"/>
      <c r="G44" s="1"/>
      <c r="H44" s="1"/>
      <c r="I44" s="1"/>
      <c r="J44" s="1"/>
      <c r="K44" s="1"/>
      <c r="L44" s="1"/>
      <c r="M44" s="1"/>
      <c r="O44" s="1"/>
    </row>
    <row r="45" spans="1:15">
      <c r="A45" s="1252"/>
      <c r="B45" s="1252"/>
    </row>
  </sheetData>
  <customSheetViews>
    <customSheetView guid="{4ABAEE21-E07D-4473-944B-EE2EA61FD553}" scale="60" showPageBreaks="1" fitToPage="1" printArea="1" hiddenColumns="1" view="pageBreakPreview">
      <pane xSplit="2" ySplit="6" topLeftCell="C7" activePane="bottomRight" state="frozen"/>
      <selection pane="bottomRight" activeCell="AB41" sqref="AB41"/>
      <pageMargins left="0.2" right="0.19" top="0.59055118110236227" bottom="0.31496062992125984" header="0.19685039370078741" footer="0.19685039370078741"/>
      <printOptions horizontalCentered="1"/>
      <pageSetup paperSize="9" scale="59"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view="pageBreakPreview">
      <pane xSplit="2" ySplit="6" topLeftCell="C31" activePane="bottomRight" state="frozen"/>
      <selection pane="bottomRight" activeCell="E38" sqref="E38"/>
      <colBreaks count="9" manualBreakCount="9">
        <brk id="5" max="49" man="1"/>
        <brk id="6" max="49" man="1"/>
        <brk id="7" max="49" man="1"/>
        <brk id="9" max="49" man="1"/>
        <brk id="11" max="49" man="1"/>
        <brk id="13" max="49" man="1"/>
        <brk id="15" max="49" man="1"/>
        <brk id="19" max="49" man="1"/>
        <brk id="21" max="49" man="1"/>
      </colBreaks>
      <pageMargins left="0.59055118110236227" right="0.31496062992125984" top="0.59055118110236227" bottom="0.31496062992125984" header="0.19685039370078741" footer="0.19685039370078741"/>
      <printOptions horizontalCentered="1"/>
      <pageSetup paperSize="9" scale="80" orientation="portrait"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2" ySplit="6" topLeftCell="C7" activePane="bottomRight" state="frozen"/>
      <selection pane="bottomRight" activeCell="A46" sqref="A46:D48"/>
      <colBreaks count="9" manualBreakCount="9">
        <brk id="5" max="49" man="1"/>
        <brk id="6" max="49" man="1"/>
        <brk id="7" max="49" man="1"/>
        <brk id="9" max="49" man="1"/>
        <brk id="11" max="49" man="1"/>
        <brk id="13" max="49" man="1"/>
        <brk id="15" max="49" man="1"/>
        <brk id="19" max="49" man="1"/>
        <brk id="21" max="49" man="1"/>
      </colBreaks>
      <pageMargins left="0.59055118110236227" right="0.31496062992125984" top="0.59055118110236227" bottom="0.31496062992125984" header="0.19685039370078741" footer="0.19685039370078741"/>
      <printOptions horizontalCentered="1"/>
      <pageSetup paperSize="9" scale="80"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view="pageBreakPreview">
      <pane xSplit="2" ySplit="6" topLeftCell="C7" activePane="bottomRight" state="frozen"/>
      <selection pane="bottomRight" activeCell="A46" sqref="A46:D48"/>
      <colBreaks count="9" manualBreakCount="9">
        <brk id="5" max="49" man="1"/>
        <brk id="6" max="49" man="1"/>
        <brk id="7" max="49" man="1"/>
        <brk id="9" max="49" man="1"/>
        <brk id="11" max="49" man="1"/>
        <brk id="13" max="49" man="1"/>
        <brk id="15" max="49" man="1"/>
        <brk id="19" max="49" man="1"/>
        <brk id="21" max="49" man="1"/>
      </colBreaks>
      <pageMargins left="0.59055118110236227" right="0.31496062992125984" top="0.59055118110236227" bottom="0.31496062992125984" header="0.19685039370078741" footer="0.19685039370078741"/>
      <printOptions horizontalCentered="1"/>
      <pageSetup paperSize="9" scale="80"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60" showPageBreaks="1" fitToPage="1" printArea="1" hiddenColumns="1" view="pageBreakPreview">
      <pane xSplit="2" ySplit="6" topLeftCell="C7" activePane="bottomRight" state="frozen"/>
      <selection pane="bottomRight" activeCell="AB41" sqref="AB41"/>
      <pageMargins left="0.2" right="0.19" top="0.59055118110236227" bottom="0.31496062992125984" header="0.19685039370078741" footer="0.19685039370078741"/>
      <printOptions horizontalCentered="1"/>
      <pageSetup paperSize="9" scale="59"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60" showPageBreaks="1" fitToPage="1" printArea="1" hiddenColumns="1" view="pageBreakPreview">
      <pane xSplit="2" ySplit="6" topLeftCell="C7" activePane="bottomRight" state="frozen"/>
      <selection pane="bottomRight" activeCell="AB41" sqref="AB41"/>
      <pageMargins left="0.2" right="0.19" top="0.59055118110236227" bottom="0.31496062992125984" header="0.19685039370078741" footer="0.19685039370078741"/>
      <printOptions horizontalCentered="1"/>
      <pageSetup paperSize="9" scale="59"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2">
    <mergeCell ref="C26:C27"/>
    <mergeCell ref="A45:B45"/>
  </mergeCells>
  <phoneticPr fontId="0" type="noConversion"/>
  <pageMargins left="0.39370078740157483" right="0" top="0.19685039370078741" bottom="0.11811023622047245" header="0" footer="0"/>
  <pageSetup paperSize="9" scale="70" orientation="portrait" r:id="rId7"/>
  <headerFooter alignWithMargins="0"/>
</worksheet>
</file>

<file path=xl/worksheets/sheet31.xml><?xml version="1.0" encoding="utf-8"?>
<worksheet xmlns="http://schemas.openxmlformats.org/spreadsheetml/2006/main" xmlns:r="http://schemas.openxmlformats.org/officeDocument/2006/relationships">
  <sheetPr codeName="Лист23"/>
  <dimension ref="A1:J17"/>
  <sheetViews>
    <sheetView view="pageBreakPreview" zoomScaleNormal="70" zoomScaleSheetLayoutView="100" workbookViewId="0">
      <pane xSplit="2" ySplit="6" topLeftCell="H7" activePane="bottomRight" state="frozen"/>
      <selection pane="topRight" activeCell="C1" sqref="C1"/>
      <selection pane="bottomLeft" activeCell="A8" sqref="A8"/>
      <selection pane="bottomRight" activeCell="K6" sqref="K6:M12"/>
    </sheetView>
  </sheetViews>
  <sheetFormatPr defaultColWidth="9.140625" defaultRowHeight="15"/>
  <cols>
    <col min="1" max="1" width="5.5703125" style="27" customWidth="1"/>
    <col min="2" max="2" width="31.28515625" style="27" customWidth="1"/>
    <col min="3" max="3" width="13" style="27" customWidth="1"/>
    <col min="4" max="4" width="13.28515625" style="27" customWidth="1"/>
    <col min="5" max="5" width="12.42578125" style="27" customWidth="1"/>
    <col min="6" max="6" width="13.42578125" style="27" customWidth="1"/>
    <col min="7" max="7" width="13.85546875" style="27" customWidth="1"/>
    <col min="8" max="8" width="14.28515625" style="27" customWidth="1"/>
    <col min="9" max="9" width="14.42578125" style="27" customWidth="1"/>
    <col min="10" max="10" width="14.28515625" style="27" customWidth="1"/>
    <col min="11" max="16384" width="9.140625" style="27"/>
  </cols>
  <sheetData>
    <row r="1" spans="1:10">
      <c r="J1" s="28"/>
    </row>
    <row r="3" spans="1:10" ht="34.9" customHeight="1">
      <c r="A3" s="1244" t="s">
        <v>310</v>
      </c>
      <c r="B3" s="1244"/>
      <c r="C3" s="13"/>
      <c r="D3" s="281"/>
      <c r="E3" s="287"/>
      <c r="F3" s="287"/>
      <c r="G3" s="287"/>
      <c r="H3" s="287"/>
      <c r="I3" s="287"/>
      <c r="J3" s="13"/>
    </row>
    <row r="4" spans="1:10" ht="16.5">
      <c r="A4" s="1244" t="s">
        <v>311</v>
      </c>
      <c r="B4" s="1244"/>
      <c r="C4" s="13"/>
      <c r="D4" s="281"/>
      <c r="E4" s="287"/>
      <c r="F4" s="287"/>
      <c r="G4" s="287"/>
      <c r="H4" s="287"/>
      <c r="I4" s="287"/>
      <c r="J4" s="13"/>
    </row>
    <row r="5" spans="1:10" ht="25.9" customHeight="1">
      <c r="A5" s="27" t="e">
        <f>'1.22'!A2</f>
        <v>#REF!</v>
      </c>
    </row>
    <row r="6" spans="1:10" ht="53.45" customHeight="1">
      <c r="A6" s="37" t="s">
        <v>15</v>
      </c>
      <c r="B6" s="201" t="s">
        <v>16</v>
      </c>
      <c r="C6" s="37" t="s">
        <v>312</v>
      </c>
      <c r="D6" s="37" t="s">
        <v>531</v>
      </c>
      <c r="E6" s="37" t="s">
        <v>532</v>
      </c>
      <c r="F6" s="37" t="s">
        <v>533</v>
      </c>
      <c r="G6" s="37" t="s">
        <v>534</v>
      </c>
      <c r="H6" s="50" t="s">
        <v>535</v>
      </c>
      <c r="I6" s="50" t="s">
        <v>536</v>
      </c>
      <c r="J6" s="50" t="s">
        <v>537</v>
      </c>
    </row>
    <row r="7" spans="1:10" ht="19.149999999999999" customHeight="1">
      <c r="A7" s="31">
        <v>1</v>
      </c>
      <c r="B7" s="30">
        <v>2</v>
      </c>
      <c r="C7" s="31">
        <v>3</v>
      </c>
      <c r="D7" s="31">
        <v>4</v>
      </c>
      <c r="E7" s="31">
        <v>5</v>
      </c>
      <c r="F7" s="31">
        <v>6</v>
      </c>
      <c r="G7" s="31">
        <v>7</v>
      </c>
      <c r="H7" s="31">
        <v>8</v>
      </c>
      <c r="I7" s="31">
        <v>9</v>
      </c>
      <c r="J7" s="62">
        <v>10</v>
      </c>
    </row>
    <row r="8" spans="1:10" ht="32.25" customHeight="1">
      <c r="A8" s="32" t="s">
        <v>0</v>
      </c>
      <c r="B8" s="34" t="s">
        <v>389</v>
      </c>
      <c r="C8" s="45" t="s">
        <v>392</v>
      </c>
      <c r="D8" s="45" t="e">
        <f>'Полезный отпуск'!#REF!</f>
        <v>#REF!</v>
      </c>
      <c r="E8" s="297" t="e">
        <f>'Полезный отпуск'!#REF!</f>
        <v>#REF!</v>
      </c>
      <c r="F8" s="45" t="e">
        <f>'Полезный отпуск'!#REF!</f>
        <v>#REF!</v>
      </c>
      <c r="G8" s="297" t="e">
        <f>'Полезный отпуск'!#REF!</f>
        <v>#REF!</v>
      </c>
      <c r="H8" s="297" t="e">
        <f>'Полезный отпуск'!#REF!</f>
        <v>#REF!</v>
      </c>
      <c r="I8" s="297" t="e">
        <f>'Полезный отпуск'!#REF!</f>
        <v>#REF!</v>
      </c>
      <c r="J8" s="297" t="e">
        <f>'Полезный отпуск'!#REF!</f>
        <v>#REF!</v>
      </c>
    </row>
    <row r="9" spans="1:10" ht="38.25" customHeight="1">
      <c r="A9" s="33" t="s">
        <v>1</v>
      </c>
      <c r="B9" s="34" t="s">
        <v>390</v>
      </c>
      <c r="C9" s="31" t="s">
        <v>392</v>
      </c>
      <c r="D9" s="31" t="e">
        <f>'1.1.2.'!#REF!</f>
        <v>#REF!</v>
      </c>
      <c r="E9" s="31" t="e">
        <f>'1.1.2.'!#REF!</f>
        <v>#REF!</v>
      </c>
      <c r="F9" s="31" t="e">
        <f>'1.1.2.'!#REF!</f>
        <v>#REF!</v>
      </c>
      <c r="G9" s="298" t="e">
        <f>'1.1.2.'!#REF!</f>
        <v>#REF!</v>
      </c>
      <c r="H9" s="31" t="e">
        <f>'1.1.2.'!#REF!</f>
        <v>#REF!</v>
      </c>
      <c r="I9" s="31" t="e">
        <f>'1.1.2.'!#REF!</f>
        <v>#REF!</v>
      </c>
      <c r="J9" s="284" t="e">
        <f>'1.1.2.'!#REF!</f>
        <v>#REF!</v>
      </c>
    </row>
    <row r="10" spans="1:10" ht="32.25" customHeight="1">
      <c r="A10" s="33" t="s">
        <v>384</v>
      </c>
      <c r="B10" s="34" t="s">
        <v>391</v>
      </c>
      <c r="C10" s="31" t="s">
        <v>393</v>
      </c>
      <c r="D10" s="99" t="e">
        <f>'1.22'!#REF!</f>
        <v>#REF!</v>
      </c>
      <c r="E10" s="99" t="e">
        <f>'1.22'!#REF!</f>
        <v>#REF!</v>
      </c>
      <c r="F10" s="99" t="e">
        <f>'1.22'!#REF!</f>
        <v>#REF!</v>
      </c>
      <c r="G10" s="99" t="e">
        <f>'1.22'!#REF!</f>
        <v>#REF!</v>
      </c>
      <c r="H10" s="99" t="e">
        <f>'1.22'!#REF!</f>
        <v>#REF!</v>
      </c>
      <c r="I10" s="99" t="e">
        <f>'1.22'!#REF!</f>
        <v>#REF!</v>
      </c>
      <c r="J10" s="99" t="e">
        <f>'1.22'!#REF!</f>
        <v>#REF!</v>
      </c>
    </row>
    <row r="11" spans="1:10" ht="32.25" customHeight="1">
      <c r="A11" s="32" t="s">
        <v>385</v>
      </c>
      <c r="B11" s="34" t="s">
        <v>307</v>
      </c>
      <c r="C11" s="45" t="s">
        <v>394</v>
      </c>
      <c r="D11" s="344" t="e">
        <f>'1.22'!#REF!</f>
        <v>#REF!</v>
      </c>
      <c r="E11" s="344" t="e">
        <f>'1.22'!#REF!</f>
        <v>#REF!</v>
      </c>
      <c r="F11" s="344" t="e">
        <f>'1.22'!#REF!</f>
        <v>#REF!</v>
      </c>
      <c r="G11" s="344" t="e">
        <f>'1.22'!#REF!</f>
        <v>#REF!</v>
      </c>
      <c r="H11" s="344" t="e">
        <f>'1.22'!#REF!</f>
        <v>#REF!</v>
      </c>
      <c r="I11" s="344" t="e">
        <f>'1.22'!#REF!</f>
        <v>#REF!</v>
      </c>
      <c r="J11" s="344" t="e">
        <f>'1.22'!#REF!</f>
        <v>#REF!</v>
      </c>
    </row>
    <row r="12" spans="1:10" ht="27" customHeight="1">
      <c r="A12" s="32" t="s">
        <v>386</v>
      </c>
      <c r="B12" s="34" t="s">
        <v>308</v>
      </c>
      <c r="C12" s="45" t="s">
        <v>393</v>
      </c>
      <c r="D12" s="344" t="e">
        <f>'1.22'!#REF!</f>
        <v>#REF!</v>
      </c>
      <c r="E12" s="344" t="e">
        <f>'1.22'!#REF!</f>
        <v>#REF!</v>
      </c>
      <c r="F12" s="344" t="e">
        <f>'1.22'!#REF!</f>
        <v>#REF!</v>
      </c>
      <c r="G12" s="344" t="e">
        <f>'1.22'!#REF!</f>
        <v>#REF!</v>
      </c>
      <c r="H12" s="344" t="e">
        <f>'1.22'!#REF!</f>
        <v>#REF!</v>
      </c>
      <c r="I12" s="344" t="e">
        <f>'1.22'!#REF!</f>
        <v>#REF!</v>
      </c>
      <c r="J12" s="344" t="e">
        <f>'1.22'!#REF!</f>
        <v>#REF!</v>
      </c>
    </row>
    <row r="13" spans="1:10" ht="27" customHeight="1"/>
    <row r="14" spans="1:10">
      <c r="B14" s="1252" t="s">
        <v>493</v>
      </c>
      <c r="C14" s="1252"/>
    </row>
    <row r="16" spans="1:10">
      <c r="J16" s="111"/>
    </row>
    <row r="17" spans="2:2" ht="15.75">
      <c r="B17" s="83"/>
    </row>
  </sheetData>
  <customSheetViews>
    <customSheetView guid="{4ABAEE21-E07D-4473-944B-EE2EA61FD553}" scale="75" showPageBreaks="1" view="pageBreakPreview">
      <pane xSplit="2" ySplit="7" topLeftCell="C8" activePane="bottomRight" state="frozen"/>
      <selection pane="bottomRight" activeCell="A15" sqref="A15:D17"/>
      <colBreaks count="6" manualBreakCount="6">
        <brk id="5" max="17" man="1"/>
        <brk id="7" max="17" man="1"/>
        <brk id="9" max="17" man="1"/>
        <brk id="11" max="17" man="1"/>
        <brk id="13" max="17" man="1"/>
        <brk id="15" max="20" man="1"/>
      </colBreaks>
      <pageMargins left="0.59055118110236227" right="0.31496062992125984" top="0.59055118110236227" bottom="0.39370078740157483" header="0.19685039370078741" footer="0.19685039370078741"/>
      <printOptions horizontalCentered="1"/>
      <pageSetup paperSize="9" scale="75" orientation="portrait"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view="pageBreakPreview">
      <pane xSplit="2" ySplit="7" topLeftCell="C8" activePane="bottomRight" state="frozen"/>
      <selection pane="bottomRight" activeCell="G13" sqref="G13"/>
      <colBreaks count="6" manualBreakCount="6">
        <brk id="5" max="17" man="1"/>
        <brk id="7" max="17" man="1"/>
        <brk id="9" max="17" man="1"/>
        <brk id="11" max="17" man="1"/>
        <brk id="13" max="17" man="1"/>
        <brk id="15" max="20" man="1"/>
      </colBreaks>
      <pageMargins left="0.59055118110236227" right="0.31496062992125984" top="0.59055118110236227" bottom="0.39370078740157483" header="0.19685039370078741" footer="0.19685039370078741"/>
      <printOptions horizontalCentered="1"/>
      <pageSetup paperSize="9" scale="75" orientation="portrait"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2" ySplit="7" topLeftCell="C8" activePane="bottomRight" state="frozen"/>
      <selection pane="bottomRight" activeCell="A15" sqref="A15:D17"/>
      <colBreaks count="6" manualBreakCount="6">
        <brk id="5" max="17" man="1"/>
        <brk id="7" max="17" man="1"/>
        <brk id="9" max="17" man="1"/>
        <brk id="11" max="17" man="1"/>
        <brk id="13" max="17" man="1"/>
        <brk id="15" max="20" man="1"/>
      </colBreaks>
      <pageMargins left="0.59055118110236227" right="0.31496062992125984" top="0.59055118110236227" bottom="0.39370078740157483" header="0.19685039370078741" footer="0.19685039370078741"/>
      <printOptions horizontalCentered="1"/>
      <pageSetup paperSize="9" scale="75"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view="pageBreakPreview">
      <pane xSplit="2" ySplit="7" topLeftCell="C8" activePane="bottomRight" state="frozen"/>
      <selection pane="bottomRight" activeCell="A15" sqref="A15:D17"/>
      <colBreaks count="6" manualBreakCount="6">
        <brk id="5" max="17" man="1"/>
        <brk id="7" max="17" man="1"/>
        <brk id="9" max="17" man="1"/>
        <brk id="11" max="17" man="1"/>
        <brk id="13" max="17" man="1"/>
        <brk id="15" max="20" man="1"/>
      </colBreaks>
      <pageMargins left="0.59055118110236227" right="0.31496062992125984" top="0.59055118110236227" bottom="0.39370078740157483" header="0.19685039370078741" footer="0.19685039370078741"/>
      <printOptions horizontalCentered="1"/>
      <pageSetup paperSize="9" scale="75"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75" showPageBreaks="1" view="pageBreakPreview">
      <pane xSplit="2" ySplit="7" topLeftCell="C8" activePane="bottomRight" state="frozen"/>
      <selection pane="bottomRight" activeCell="A15" sqref="A15:D17"/>
      <colBreaks count="6" manualBreakCount="6">
        <brk id="5" max="17" man="1"/>
        <brk id="7" max="17" man="1"/>
        <brk id="9" max="17" man="1"/>
        <brk id="11" max="17" man="1"/>
        <brk id="13" max="17" man="1"/>
        <brk id="15" max="20" man="1"/>
      </colBreaks>
      <pageMargins left="0.59055118110236227" right="0.31496062992125984" top="0.59055118110236227" bottom="0.39370078740157483" header="0.19685039370078741" footer="0.19685039370078741"/>
      <printOptions horizontalCentered="1"/>
      <pageSetup paperSize="9" scale="75" orientation="portrait"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75" showPageBreaks="1" view="pageBreakPreview">
      <pane xSplit="2" ySplit="7" topLeftCell="C8" activePane="bottomRight" state="frozen"/>
      <selection pane="bottomRight" activeCell="A15" sqref="A15:D17"/>
      <colBreaks count="6" manualBreakCount="6">
        <brk id="5" max="17" man="1"/>
        <brk id="7" max="17" man="1"/>
        <brk id="9" max="17" man="1"/>
        <brk id="11" max="17" man="1"/>
        <brk id="13" max="17" man="1"/>
        <brk id="15" max="20" man="1"/>
      </colBreaks>
      <pageMargins left="0.59055118110236227" right="0.31496062992125984" top="0.59055118110236227" bottom="0.39370078740157483" header="0.19685039370078741" footer="0.19685039370078741"/>
      <printOptions horizontalCentered="1"/>
      <pageSetup paperSize="9" scale="75" orientation="portrait"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3">
    <mergeCell ref="A3:B3"/>
    <mergeCell ref="A4:B4"/>
    <mergeCell ref="B14:C14"/>
  </mergeCells>
  <phoneticPr fontId="0" type="noConversion"/>
  <printOptions horizontalCentered="1"/>
  <pageMargins left="0.59055118110236227" right="0.31496062992125984" top="0.59055118110236227" bottom="0.39370078740157483" header="0.19685039370078741" footer="0.19685039370078741"/>
  <pageSetup paperSize="9" scale="52" orientation="portrait" r:id="rId7"/>
  <headerFooter alignWithMargins="0"/>
</worksheet>
</file>

<file path=xl/worksheets/sheet32.xml><?xml version="1.0" encoding="utf-8"?>
<worksheet xmlns="http://schemas.openxmlformats.org/spreadsheetml/2006/main" xmlns:r="http://schemas.openxmlformats.org/officeDocument/2006/relationships">
  <sheetPr codeName="Лист24">
    <tabColor rgb="FFFF0000"/>
  </sheetPr>
  <dimension ref="A1:Q42"/>
  <sheetViews>
    <sheetView view="pageBreakPreview" zoomScale="75" zoomScaleNormal="80" zoomScaleSheetLayoutView="75" workbookViewId="0">
      <pane xSplit="2" ySplit="4" topLeftCell="C5" activePane="bottomRight" state="frozen"/>
      <selection activeCell="X35" sqref="X35"/>
      <selection pane="topRight" activeCell="X35" sqref="X35"/>
      <selection pane="bottomLeft" activeCell="X35" sqref="X35"/>
      <selection pane="bottomRight" activeCell="T24" sqref="T24"/>
    </sheetView>
  </sheetViews>
  <sheetFormatPr defaultColWidth="9.140625" defaultRowHeight="15"/>
  <cols>
    <col min="1" max="1" width="5.28515625" style="27" customWidth="1"/>
    <col min="2" max="2" width="38" style="27" customWidth="1"/>
    <col min="3" max="3" width="12.85546875" style="27" customWidth="1"/>
    <col min="4" max="4" width="15.42578125" style="27" customWidth="1"/>
    <col min="5" max="5" width="13.42578125" style="27" customWidth="1"/>
    <col min="6" max="6" width="12" style="27" hidden="1" customWidth="1"/>
    <col min="7" max="7" width="12.140625" style="27" hidden="1" customWidth="1"/>
    <col min="8" max="9" width="13.28515625" style="27" customWidth="1"/>
    <col min="10" max="10" width="14.42578125" style="27" customWidth="1"/>
    <col min="11" max="11" width="13.85546875" style="27" customWidth="1"/>
    <col min="12" max="16384" width="9.140625" style="27"/>
  </cols>
  <sheetData>
    <row r="1" spans="1:11" ht="28.5" customHeight="1">
      <c r="A1" s="407" t="s">
        <v>314</v>
      </c>
      <c r="B1" s="407"/>
      <c r="C1" s="13"/>
    </row>
    <row r="2" spans="1:11" ht="24" customHeight="1">
      <c r="A2" s="27" t="e">
        <f>'1.23'!A5</f>
        <v>#REF!</v>
      </c>
    </row>
    <row r="3" spans="1:11" ht="66.599999999999994" customHeight="1">
      <c r="A3" s="1427" t="s">
        <v>15</v>
      </c>
      <c r="B3" s="1428" t="s">
        <v>16</v>
      </c>
      <c r="C3" s="1428" t="s">
        <v>312</v>
      </c>
      <c r="D3" s="1429" t="s">
        <v>646</v>
      </c>
      <c r="E3" s="1425" t="s">
        <v>647</v>
      </c>
      <c r="F3" s="1430" t="s">
        <v>555</v>
      </c>
      <c r="G3" s="1430" t="s">
        <v>556</v>
      </c>
      <c r="H3" s="1425" t="s">
        <v>648</v>
      </c>
      <c r="I3" s="1425" t="s">
        <v>649</v>
      </c>
      <c r="J3" s="1425" t="s">
        <v>650</v>
      </c>
      <c r="K3" s="1425" t="s">
        <v>651</v>
      </c>
    </row>
    <row r="4" spans="1:11" ht="15" customHeight="1">
      <c r="A4" s="1427"/>
      <c r="B4" s="1428"/>
      <c r="C4" s="1428"/>
      <c r="D4" s="1301"/>
      <c r="E4" s="1431"/>
      <c r="F4" s="1299"/>
      <c r="G4" s="1299"/>
      <c r="H4" s="1426"/>
      <c r="I4" s="1426"/>
      <c r="J4" s="1426"/>
      <c r="K4" s="1426"/>
    </row>
    <row r="5" spans="1:11">
      <c r="A5" s="31">
        <v>1</v>
      </c>
      <c r="B5" s="31">
        <v>2</v>
      </c>
      <c r="C5" s="31">
        <v>3</v>
      </c>
      <c r="D5" s="490"/>
      <c r="E5" s="490"/>
      <c r="F5" s="490"/>
      <c r="G5" s="490"/>
      <c r="H5" s="490"/>
      <c r="I5" s="490"/>
      <c r="J5" s="490"/>
      <c r="K5" s="490"/>
    </row>
    <row r="6" spans="1:11" ht="30">
      <c r="A6" s="32">
        <v>1</v>
      </c>
      <c r="B6" s="43" t="s">
        <v>489</v>
      </c>
      <c r="C6" s="45" t="s">
        <v>82</v>
      </c>
      <c r="D6" s="495" t="e">
        <f>'15 тр+сб'!D62</f>
        <v>#REF!</v>
      </c>
      <c r="E6" s="495" t="e">
        <f>'15 тр+сб'!F62</f>
        <v>#REF!</v>
      </c>
      <c r="F6" s="495" t="e">
        <f>'15 тр+сб'!G62</f>
        <v>#REF!</v>
      </c>
      <c r="G6" s="495" t="e">
        <f>'15 тр+сб'!H62</f>
        <v>#REF!</v>
      </c>
      <c r="H6" s="492" t="e">
        <f>'15 тр+сб'!I58</f>
        <v>#REF!</v>
      </c>
      <c r="I6" s="492" t="e">
        <f>'15 тр+сб'!J58</f>
        <v>#REF!</v>
      </c>
      <c r="J6" s="492" t="e">
        <f>'15 тр+сб'!K58</f>
        <v>#REF!</v>
      </c>
      <c r="K6" s="492" t="e">
        <f>'15 тр+сб'!L58</f>
        <v>#REF!</v>
      </c>
    </row>
    <row r="7" spans="1:11">
      <c r="A7" s="33" t="s">
        <v>29</v>
      </c>
      <c r="B7" s="43" t="s">
        <v>57</v>
      </c>
      <c r="C7" s="31"/>
      <c r="D7" s="490"/>
      <c r="E7" s="490"/>
      <c r="F7" s="490"/>
      <c r="G7" s="490"/>
      <c r="H7" s="490"/>
      <c r="I7" s="490"/>
      <c r="J7" s="490"/>
      <c r="K7" s="490"/>
    </row>
    <row r="8" spans="1:11">
      <c r="A8" s="33" t="s">
        <v>30</v>
      </c>
      <c r="B8" s="43" t="s">
        <v>315</v>
      </c>
      <c r="C8" s="31"/>
      <c r="D8" s="490"/>
      <c r="E8" s="490"/>
      <c r="F8" s="490"/>
      <c r="G8" s="490"/>
      <c r="H8" s="490"/>
      <c r="I8" s="490"/>
      <c r="J8" s="490"/>
      <c r="K8" s="490"/>
    </row>
    <row r="9" spans="1:11">
      <c r="A9" s="33"/>
      <c r="B9" s="43" t="s">
        <v>316</v>
      </c>
      <c r="C9" s="31"/>
      <c r="D9" s="490"/>
      <c r="E9" s="490"/>
      <c r="F9" s="490"/>
      <c r="G9" s="490"/>
      <c r="H9" s="490"/>
      <c r="I9" s="490"/>
      <c r="J9" s="490"/>
      <c r="K9" s="490"/>
    </row>
    <row r="10" spans="1:11">
      <c r="A10" s="33"/>
      <c r="B10" s="43" t="s">
        <v>59</v>
      </c>
      <c r="C10" s="31"/>
      <c r="D10" s="490"/>
      <c r="E10" s="490"/>
      <c r="F10" s="490"/>
      <c r="G10" s="490"/>
      <c r="H10" s="490"/>
      <c r="I10" s="490"/>
      <c r="J10" s="490"/>
      <c r="K10" s="490"/>
    </row>
    <row r="11" spans="1:11">
      <c r="A11" s="33" t="s">
        <v>31</v>
      </c>
      <c r="B11" s="43" t="s">
        <v>60</v>
      </c>
      <c r="C11" s="31"/>
      <c r="D11" s="492" t="e">
        <f>D6</f>
        <v>#REF!</v>
      </c>
      <c r="E11" s="492" t="e">
        <f t="shared" ref="E11:G11" si="0">E6</f>
        <v>#REF!</v>
      </c>
      <c r="F11" s="492" t="e">
        <f t="shared" si="0"/>
        <v>#REF!</v>
      </c>
      <c r="G11" s="492" t="e">
        <f t="shared" si="0"/>
        <v>#REF!</v>
      </c>
      <c r="H11" s="492" t="e">
        <f>H6</f>
        <v>#REF!</v>
      </c>
      <c r="I11" s="492" t="e">
        <f t="shared" ref="I11:K11" si="1">I6</f>
        <v>#REF!</v>
      </c>
      <c r="J11" s="492" t="e">
        <f t="shared" si="1"/>
        <v>#REF!</v>
      </c>
      <c r="K11" s="492" t="e">
        <f t="shared" si="1"/>
        <v>#REF!</v>
      </c>
    </row>
    <row r="12" spans="1:11" ht="45">
      <c r="A12" s="32" t="s">
        <v>34</v>
      </c>
      <c r="B12" s="43" t="s">
        <v>317</v>
      </c>
      <c r="C12" s="45" t="s">
        <v>82</v>
      </c>
      <c r="D12" s="495" t="e">
        <f>'15 тр+сб'!D73</f>
        <v>#REF!</v>
      </c>
      <c r="E12" s="495" t="e">
        <f>'15 тр+сб'!F73</f>
        <v>#REF!</v>
      </c>
      <c r="F12" s="495" t="e">
        <f>'15 тр+сб'!G73</f>
        <v>#REF!</v>
      </c>
      <c r="G12" s="495" t="e">
        <f>'15 тр+сб'!H73</f>
        <v>#REF!</v>
      </c>
      <c r="H12" s="495" t="e">
        <f>'15 тр+сб'!I73</f>
        <v>#REF!</v>
      </c>
      <c r="I12" s="495" t="e">
        <f>'15 тр+сб'!J73</f>
        <v>#REF!</v>
      </c>
      <c r="J12" s="495" t="e">
        <f>'15 тр+сб'!K73</f>
        <v>#REF!</v>
      </c>
      <c r="K12" s="495" t="e">
        <f>'15 тр+сб'!L73</f>
        <v>#REF!</v>
      </c>
    </row>
    <row r="13" spans="1:11">
      <c r="A13" s="33" t="s">
        <v>48</v>
      </c>
      <c r="B13" s="43" t="s">
        <v>57</v>
      </c>
      <c r="C13" s="31"/>
      <c r="D13" s="490"/>
      <c r="E13" s="490"/>
      <c r="F13" s="490"/>
      <c r="G13" s="490"/>
      <c r="H13" s="490"/>
      <c r="I13" s="490"/>
      <c r="J13" s="490"/>
      <c r="K13" s="490"/>
    </row>
    <row r="14" spans="1:11">
      <c r="A14" s="33" t="s">
        <v>49</v>
      </c>
      <c r="B14" s="43" t="s">
        <v>315</v>
      </c>
      <c r="C14" s="31"/>
      <c r="D14" s="490"/>
      <c r="E14" s="490"/>
      <c r="F14" s="490"/>
      <c r="G14" s="490"/>
      <c r="H14" s="490"/>
      <c r="I14" s="490"/>
      <c r="J14" s="490"/>
      <c r="K14" s="490"/>
    </row>
    <row r="15" spans="1:11">
      <c r="A15" s="33"/>
      <c r="B15" s="43" t="s">
        <v>316</v>
      </c>
      <c r="C15" s="31"/>
      <c r="D15" s="490"/>
      <c r="E15" s="490"/>
      <c r="F15" s="490"/>
      <c r="G15" s="490"/>
      <c r="H15" s="490"/>
      <c r="I15" s="490"/>
      <c r="J15" s="490"/>
      <c r="K15" s="490"/>
    </row>
    <row r="16" spans="1:11">
      <c r="A16" s="33"/>
      <c r="B16" s="43" t="s">
        <v>59</v>
      </c>
      <c r="C16" s="31"/>
      <c r="D16" s="490"/>
      <c r="E16" s="490"/>
      <c r="F16" s="490"/>
      <c r="G16" s="490"/>
      <c r="H16" s="490"/>
      <c r="I16" s="490"/>
      <c r="J16" s="490"/>
      <c r="K16" s="490"/>
    </row>
    <row r="17" spans="1:11">
      <c r="A17" s="33" t="s">
        <v>50</v>
      </c>
      <c r="B17" s="43" t="s">
        <v>60</v>
      </c>
      <c r="C17" s="31"/>
      <c r="D17" s="495" t="e">
        <f>D12</f>
        <v>#REF!</v>
      </c>
      <c r="E17" s="495" t="e">
        <f t="shared" ref="E17:G17" si="2">E12</f>
        <v>#REF!</v>
      </c>
      <c r="F17" s="495" t="e">
        <f t="shared" si="2"/>
        <v>#REF!</v>
      </c>
      <c r="G17" s="495" t="e">
        <f t="shared" si="2"/>
        <v>#REF!</v>
      </c>
      <c r="H17" s="493" t="e">
        <f>H12</f>
        <v>#REF!</v>
      </c>
      <c r="I17" s="493" t="e">
        <f t="shared" ref="I17:K17" si="3">I12</f>
        <v>#REF!</v>
      </c>
      <c r="J17" s="493" t="e">
        <f t="shared" si="3"/>
        <v>#REF!</v>
      </c>
      <c r="K17" s="493" t="e">
        <f t="shared" si="3"/>
        <v>#REF!</v>
      </c>
    </row>
    <row r="18" spans="1:11">
      <c r="A18" s="33" t="s">
        <v>36</v>
      </c>
      <c r="B18" s="43" t="s">
        <v>318</v>
      </c>
      <c r="C18" s="31" t="s">
        <v>64</v>
      </c>
      <c r="D18" s="496" t="e">
        <f>D12/D6</f>
        <v>#REF!</v>
      </c>
      <c r="E18" s="496" t="e">
        <f t="shared" ref="E18:K18" si="4">E12/E6</f>
        <v>#REF!</v>
      </c>
      <c r="F18" s="496" t="e">
        <f t="shared" si="4"/>
        <v>#REF!</v>
      </c>
      <c r="G18" s="496" t="e">
        <f t="shared" si="4"/>
        <v>#REF!</v>
      </c>
      <c r="H18" s="496" t="e">
        <f t="shared" si="4"/>
        <v>#REF!</v>
      </c>
      <c r="I18" s="496" t="e">
        <f t="shared" si="4"/>
        <v>#REF!</v>
      </c>
      <c r="J18" s="496" t="e">
        <f t="shared" si="4"/>
        <v>#REF!</v>
      </c>
      <c r="K18" s="496" t="e">
        <f t="shared" si="4"/>
        <v>#REF!</v>
      </c>
    </row>
    <row r="19" spans="1:11" ht="45">
      <c r="A19" s="32" t="s">
        <v>38</v>
      </c>
      <c r="B19" s="43" t="s">
        <v>319</v>
      </c>
      <c r="C19" s="45" t="s">
        <v>82</v>
      </c>
      <c r="D19" s="495" t="e">
        <f>D6+D12</f>
        <v>#REF!</v>
      </c>
      <c r="E19" s="495" t="e">
        <f t="shared" ref="E19:K19" si="5">E6+E12</f>
        <v>#REF!</v>
      </c>
      <c r="F19" s="495" t="e">
        <f t="shared" si="5"/>
        <v>#REF!</v>
      </c>
      <c r="G19" s="495" t="e">
        <f t="shared" si="5"/>
        <v>#REF!</v>
      </c>
      <c r="H19" s="495" t="e">
        <f t="shared" si="5"/>
        <v>#REF!</v>
      </c>
      <c r="I19" s="495" t="e">
        <f t="shared" si="5"/>
        <v>#REF!</v>
      </c>
      <c r="J19" s="495" t="e">
        <f t="shared" si="5"/>
        <v>#REF!</v>
      </c>
      <c r="K19" s="495" t="e">
        <f t="shared" si="5"/>
        <v>#REF!</v>
      </c>
    </row>
    <row r="20" spans="1:11">
      <c r="A20" s="33" t="s">
        <v>68</v>
      </c>
      <c r="B20" s="43" t="s">
        <v>57</v>
      </c>
      <c r="C20" s="31"/>
      <c r="D20" s="490"/>
      <c r="E20" s="490"/>
      <c r="F20" s="490"/>
      <c r="G20" s="490"/>
      <c r="H20" s="490"/>
      <c r="I20" s="490"/>
      <c r="J20" s="490"/>
      <c r="K20" s="490"/>
    </row>
    <row r="21" spans="1:11">
      <c r="A21" s="33" t="s">
        <v>69</v>
      </c>
      <c r="B21" s="43" t="s">
        <v>315</v>
      </c>
      <c r="C21" s="31"/>
      <c r="D21" s="490"/>
      <c r="E21" s="490"/>
      <c r="F21" s="490"/>
      <c r="G21" s="490"/>
      <c r="H21" s="490"/>
      <c r="I21" s="490"/>
      <c r="J21" s="490"/>
      <c r="K21" s="490"/>
    </row>
    <row r="22" spans="1:11">
      <c r="A22" s="33"/>
      <c r="B22" s="43" t="s">
        <v>316</v>
      </c>
      <c r="C22" s="31"/>
      <c r="D22" s="490"/>
      <c r="E22" s="490"/>
      <c r="F22" s="490"/>
      <c r="G22" s="490"/>
      <c r="H22" s="490"/>
      <c r="I22" s="490"/>
      <c r="J22" s="490"/>
      <c r="K22" s="490"/>
    </row>
    <row r="23" spans="1:11">
      <c r="A23" s="33"/>
      <c r="B23" s="43" t="s">
        <v>59</v>
      </c>
      <c r="C23" s="31"/>
      <c r="D23" s="490"/>
      <c r="E23" s="490"/>
      <c r="F23" s="490"/>
      <c r="G23" s="490"/>
      <c r="H23" s="490"/>
      <c r="I23" s="490"/>
      <c r="J23" s="490"/>
      <c r="K23" s="490"/>
    </row>
    <row r="24" spans="1:11" ht="12.75" customHeight="1">
      <c r="A24" s="33" t="s">
        <v>70</v>
      </c>
      <c r="B24" s="43" t="s">
        <v>60</v>
      </c>
      <c r="C24" s="31"/>
      <c r="D24" s="495" t="e">
        <f>D19</f>
        <v>#REF!</v>
      </c>
      <c r="E24" s="495" t="e">
        <f t="shared" ref="E24:K24" si="6">E19</f>
        <v>#REF!</v>
      </c>
      <c r="F24" s="495" t="e">
        <f t="shared" si="6"/>
        <v>#REF!</v>
      </c>
      <c r="G24" s="495" t="e">
        <f t="shared" si="6"/>
        <v>#REF!</v>
      </c>
      <c r="H24" s="495" t="e">
        <f t="shared" si="6"/>
        <v>#REF!</v>
      </c>
      <c r="I24" s="495" t="e">
        <f t="shared" si="6"/>
        <v>#REF!</v>
      </c>
      <c r="J24" s="495" t="e">
        <f t="shared" si="6"/>
        <v>#REF!</v>
      </c>
      <c r="K24" s="495" t="e">
        <f t="shared" si="6"/>
        <v>#REF!</v>
      </c>
    </row>
    <row r="25" spans="1:11" ht="60">
      <c r="A25" s="32" t="s">
        <v>44</v>
      </c>
      <c r="B25" s="43" t="s">
        <v>320</v>
      </c>
      <c r="C25" s="37" t="s">
        <v>321</v>
      </c>
      <c r="D25" s="497" t="e">
        <f>D19/' 1.5.'!D14/12*1000</f>
        <v>#REF!</v>
      </c>
      <c r="E25" s="497" t="e">
        <f>E19/' 1.5.'!N14/12*1000</f>
        <v>#REF!</v>
      </c>
      <c r="F25" s="497" t="e">
        <f>F19/' 1.5.'!O14/12*1000</f>
        <v>#REF!</v>
      </c>
      <c r="G25" s="497" t="e">
        <f>G19/' 1.5.'!P14/12*1000</f>
        <v>#REF!</v>
      </c>
      <c r="H25" s="497" t="e">
        <f>H24/' 1.5.'!S14/12*1000</f>
        <v>#REF!</v>
      </c>
      <c r="I25" s="497" t="e">
        <f>I19/' 1.5.'!R14/12*1000</f>
        <v>#REF!</v>
      </c>
      <c r="J25" s="497" t="e">
        <f>J19/' 1.5.'!#REF!/12*1000</f>
        <v>#REF!</v>
      </c>
      <c r="K25" s="497" t="e">
        <f>I25-J25</f>
        <v>#REF!</v>
      </c>
    </row>
    <row r="26" spans="1:11">
      <c r="A26" s="33" t="s">
        <v>53</v>
      </c>
      <c r="B26" s="43" t="s">
        <v>57</v>
      </c>
      <c r="C26" s="31"/>
      <c r="D26" s="490"/>
      <c r="E26" s="490"/>
      <c r="F26" s="490"/>
      <c r="G26" s="490"/>
      <c r="H26" s="490"/>
      <c r="I26" s="490"/>
      <c r="J26" s="490"/>
      <c r="K26" s="490"/>
    </row>
    <row r="27" spans="1:11">
      <c r="A27" s="33" t="s">
        <v>54</v>
      </c>
      <c r="B27" s="43" t="s">
        <v>315</v>
      </c>
      <c r="C27" s="31"/>
      <c r="D27" s="490"/>
      <c r="E27" s="490"/>
      <c r="F27" s="490"/>
      <c r="G27" s="490"/>
      <c r="H27" s="490"/>
      <c r="I27" s="490"/>
      <c r="J27" s="490"/>
      <c r="K27" s="490"/>
    </row>
    <row r="28" spans="1:11">
      <c r="A28" s="33"/>
      <c r="B28" s="43" t="s">
        <v>316</v>
      </c>
      <c r="C28" s="31"/>
      <c r="D28" s="490"/>
      <c r="E28" s="490"/>
      <c r="F28" s="490"/>
      <c r="G28" s="490"/>
      <c r="H28" s="490"/>
      <c r="I28" s="490"/>
      <c r="J28" s="490"/>
      <c r="K28" s="490"/>
    </row>
    <row r="29" spans="1:11">
      <c r="A29" s="33"/>
      <c r="B29" s="43" t="s">
        <v>59</v>
      </c>
      <c r="C29" s="31"/>
      <c r="D29" s="490"/>
      <c r="E29" s="490"/>
      <c r="F29" s="490"/>
      <c r="G29" s="490"/>
      <c r="H29" s="490"/>
      <c r="I29" s="490"/>
      <c r="J29" s="490"/>
      <c r="K29" s="490"/>
    </row>
    <row r="30" spans="1:11">
      <c r="A30" s="33" t="s">
        <v>55</v>
      </c>
      <c r="B30" s="43" t="s">
        <v>60</v>
      </c>
      <c r="C30" s="31"/>
      <c r="D30" s="411" t="e">
        <f>D25</f>
        <v>#REF!</v>
      </c>
      <c r="E30" s="411" t="e">
        <f t="shared" ref="E30:G30" si="7">E25</f>
        <v>#REF!</v>
      </c>
      <c r="F30" s="411" t="e">
        <f t="shared" si="7"/>
        <v>#REF!</v>
      </c>
      <c r="G30" s="411" t="e">
        <f t="shared" si="7"/>
        <v>#REF!</v>
      </c>
      <c r="H30" s="411" t="e">
        <f>H25</f>
        <v>#REF!</v>
      </c>
      <c r="I30" s="411" t="e">
        <f t="shared" ref="I30:K30" si="8">I25</f>
        <v>#REF!</v>
      </c>
      <c r="J30" s="411" t="e">
        <f t="shared" si="8"/>
        <v>#REF!</v>
      </c>
      <c r="K30" s="411" t="e">
        <f t="shared" si="8"/>
        <v>#REF!</v>
      </c>
    </row>
    <row r="31" spans="1:11" s="163" customFormat="1" ht="60">
      <c r="A31" s="162" t="s">
        <v>45</v>
      </c>
      <c r="B31" s="406" t="s">
        <v>322</v>
      </c>
      <c r="C31" s="162" t="s">
        <v>313</v>
      </c>
      <c r="D31" s="495" t="e">
        <f>D24/#REF!</f>
        <v>#REF!</v>
      </c>
      <c r="E31" s="495" t="e">
        <f t="shared" ref="E31:G31" si="9">E36</f>
        <v>#REF!</v>
      </c>
      <c r="F31" s="495" t="e">
        <f t="shared" si="9"/>
        <v>#REF!</v>
      </c>
      <c r="G31" s="495" t="e">
        <f t="shared" si="9"/>
        <v>#REF!</v>
      </c>
      <c r="H31" s="411" t="e">
        <f>H36</f>
        <v>#REF!</v>
      </c>
      <c r="I31" s="411" t="e">
        <f t="shared" ref="I31:K31" si="10">I36</f>
        <v>#REF!</v>
      </c>
      <c r="J31" s="411" t="e">
        <f t="shared" si="10"/>
        <v>#REF!</v>
      </c>
      <c r="K31" s="411" t="e">
        <f t="shared" si="10"/>
        <v>#REF!</v>
      </c>
    </row>
    <row r="32" spans="1:11">
      <c r="A32" s="33" t="s">
        <v>228</v>
      </c>
      <c r="B32" s="43" t="s">
        <v>57</v>
      </c>
      <c r="C32" s="31"/>
      <c r="D32" s="495"/>
      <c r="E32" s="495"/>
      <c r="F32" s="495"/>
      <c r="G32" s="495"/>
      <c r="H32" s="490"/>
      <c r="I32" s="490"/>
      <c r="J32" s="490"/>
      <c r="K32" s="490"/>
    </row>
    <row r="33" spans="1:17">
      <c r="A33" s="33" t="s">
        <v>229</v>
      </c>
      <c r="B33" s="43" t="s">
        <v>315</v>
      </c>
      <c r="C33" s="31"/>
      <c r="D33" s="495"/>
      <c r="E33" s="495"/>
      <c r="F33" s="495"/>
      <c r="G33" s="495"/>
      <c r="H33" s="490"/>
      <c r="I33" s="490"/>
      <c r="J33" s="490"/>
      <c r="K33" s="490"/>
    </row>
    <row r="34" spans="1:17">
      <c r="A34" s="33"/>
      <c r="B34" s="43" t="s">
        <v>316</v>
      </c>
      <c r="C34" s="31"/>
      <c r="D34" s="495"/>
      <c r="E34" s="495"/>
      <c r="F34" s="495"/>
      <c r="G34" s="495"/>
      <c r="H34" s="490"/>
      <c r="I34" s="490"/>
      <c r="J34" s="490"/>
      <c r="K34" s="490"/>
    </row>
    <row r="35" spans="1:17">
      <c r="A35" s="33"/>
      <c r="B35" s="43" t="s">
        <v>59</v>
      </c>
      <c r="C35" s="31"/>
      <c r="D35" s="495"/>
      <c r="E35" s="495"/>
      <c r="F35" s="495"/>
      <c r="G35" s="495"/>
      <c r="H35" s="490"/>
      <c r="I35" s="490"/>
      <c r="J35" s="490"/>
      <c r="K35" s="490"/>
    </row>
    <row r="36" spans="1:17">
      <c r="A36" s="33" t="s">
        <v>230</v>
      </c>
      <c r="B36" s="43" t="s">
        <v>60</v>
      </c>
      <c r="C36" s="31"/>
      <c r="D36" s="495" t="e">
        <f>D31</f>
        <v>#REF!</v>
      </c>
      <c r="E36" s="495" t="e">
        <f>E24/#REF!</f>
        <v>#REF!</v>
      </c>
      <c r="F36" s="495" t="e">
        <f>F24/#REF!</f>
        <v>#REF!</v>
      </c>
      <c r="G36" s="495" t="e">
        <f>G24/#REF!</f>
        <v>#REF!</v>
      </c>
      <c r="H36" s="495" t="e">
        <f>H24/#REF!</f>
        <v>#REF!</v>
      </c>
      <c r="I36" s="495" t="e">
        <f>I24/#REF!</f>
        <v>#REF!</v>
      </c>
      <c r="J36" s="495" t="e">
        <f>J24/#REF!</f>
        <v>#REF!</v>
      </c>
      <c r="K36" s="495" t="e">
        <f>I36-J36</f>
        <v>#REF!</v>
      </c>
    </row>
    <row r="38" spans="1:17" s="106" customFormat="1" ht="12.75">
      <c r="A38" s="55"/>
      <c r="B38" s="502" t="s">
        <v>559</v>
      </c>
      <c r="D38" s="56"/>
      <c r="E38" s="56"/>
      <c r="F38" s="96"/>
      <c r="G38" s="102"/>
      <c r="H38" s="10"/>
      <c r="I38" s="102"/>
      <c r="J38" s="102"/>
      <c r="K38" s="150"/>
      <c r="L38" s="152"/>
      <c r="M38" s="151"/>
      <c r="N38" s="151"/>
      <c r="O38" s="151"/>
      <c r="Q38" s="160"/>
    </row>
    <row r="39" spans="1:17" s="106" customFormat="1" ht="15" customHeight="1">
      <c r="A39" s="10"/>
      <c r="B39" s="10"/>
      <c r="C39" s="10"/>
      <c r="D39" s="10"/>
      <c r="E39" s="10"/>
      <c r="F39" s="10"/>
      <c r="G39" s="58"/>
      <c r="H39" s="10"/>
      <c r="I39" s="58"/>
      <c r="J39" s="58"/>
      <c r="K39" s="150"/>
      <c r="L39" s="151"/>
      <c r="M39" s="151"/>
      <c r="N39" s="151"/>
      <c r="O39" s="151"/>
      <c r="Q39" s="160"/>
    </row>
    <row r="40" spans="1:17" s="106" customFormat="1" ht="15" customHeight="1">
      <c r="A40" s="10"/>
      <c r="B40" s="83"/>
      <c r="C40" s="10"/>
      <c r="D40" s="10"/>
      <c r="E40" s="10"/>
      <c r="F40" s="10"/>
      <c r="G40" s="10"/>
      <c r="H40" s="10"/>
      <c r="I40" s="10"/>
      <c r="J40" s="10"/>
      <c r="K40" s="150"/>
      <c r="L40" s="151"/>
      <c r="M40" s="151"/>
      <c r="N40" s="151"/>
      <c r="O40" s="151"/>
      <c r="Q40" s="160"/>
    </row>
    <row r="41" spans="1:17" s="114" customFormat="1" ht="15" customHeight="1">
      <c r="A41" s="52"/>
      <c r="B41" s="53"/>
      <c r="C41" s="53"/>
      <c r="D41" s="36"/>
      <c r="E41" s="107"/>
      <c r="F41" s="107"/>
      <c r="G41" s="108"/>
      <c r="H41" s="36"/>
      <c r="I41" s="108"/>
      <c r="J41" s="108"/>
      <c r="K41" s="150"/>
      <c r="L41" s="153"/>
      <c r="M41" s="153"/>
      <c r="N41" s="153"/>
      <c r="O41" s="153"/>
      <c r="Q41" s="161"/>
    </row>
    <row r="42" spans="1:17" s="106" customFormat="1" ht="15.75" customHeight="1">
      <c r="A42" s="57"/>
      <c r="B42" s="57"/>
      <c r="C42" s="53"/>
      <c r="D42" s="10"/>
      <c r="E42" s="107"/>
      <c r="F42" s="109"/>
      <c r="G42" s="108"/>
      <c r="H42" s="10"/>
      <c r="I42" s="108"/>
      <c r="J42" s="108"/>
      <c r="K42" s="150"/>
      <c r="L42" s="151"/>
      <c r="M42" s="151"/>
      <c r="N42" s="151"/>
      <c r="O42" s="151"/>
      <c r="Q42" s="160"/>
    </row>
  </sheetData>
  <customSheetViews>
    <customSheetView guid="{4ABAEE21-E07D-4473-944B-EE2EA61FD553}" scale="75" showPageBreaks="1" printArea="1" view="pageBreakPreview">
      <pane xSplit="2" ySplit="7" topLeftCell="W23" activePane="bottomRight" state="frozen"/>
      <selection pane="bottomRight" activeCell="A41" sqref="A41:IV42"/>
      <colBreaks count="6" manualBreakCount="6">
        <brk id="7" max="44" man="1"/>
        <brk id="11" max="44" man="1"/>
        <brk id="15" max="44" man="1"/>
        <brk id="19" max="44" man="1"/>
        <brk id="23" max="44" man="1"/>
        <brk id="27" max="44" man="1"/>
      </colBreaks>
      <pageMargins left="0.6" right="0.11811023622047245" top="0.5" bottom="0.39370078740157483" header="0.19685039370078741" footer="0.19685039370078741"/>
      <pageSetup paperSize="9" scale="60" orientation="portrait" r:id="rId1"/>
      <headerFooter alignWithMargins="0"/>
    </customSheetView>
    <customSheetView guid="{D54CF5D4-AA29-4597-AAAF-1C3339C48122}" scale="75" showPageBreaks="1" view="pageBreakPreview">
      <pane xSplit="2" ySplit="7" topLeftCell="C23" activePane="bottomRight" state="frozen"/>
      <selection pane="bottomRight" activeCell="A41" sqref="A41:D43"/>
      <colBreaks count="8" manualBreakCount="8">
        <brk id="7" max="43" man="1"/>
        <brk id="11" max="43" man="1"/>
        <brk id="15" max="43" man="1"/>
        <brk id="19" max="43" man="1"/>
        <brk id="23" max="43" man="1"/>
        <brk id="27" max="43" man="1"/>
        <brk id="41" max="44" man="1"/>
        <brk id="59" max="44" man="1"/>
      </colBreaks>
      <pageMargins left="0.39370078740157483" right="0.11811023622047245" top="0.19685039370078741" bottom="0.19685039370078741" header="0.19685039370078741" footer="0.19685039370078741"/>
      <printOptions horizontalCentered="1"/>
      <pageSetup paperSize="9" scale="60" orientation="portrait" r:id="rId2"/>
      <headerFooter alignWithMargins="0"/>
    </customSheetView>
    <customSheetView guid="{DCA98D39-64C9-458A-87F7-EF3601A4D95E}" scale="75" showPageBreaks="1" view="pageBreakPreview">
      <pane xSplit="2" ySplit="7" topLeftCell="C23" activePane="bottomRight" state="frozen"/>
      <selection pane="bottomRight" activeCell="A41" sqref="A41:D43"/>
      <colBreaks count="6" manualBreakCount="6">
        <brk id="7" max="43" man="1"/>
        <brk id="11" max="43" man="1"/>
        <brk id="15" max="43" man="1"/>
        <brk id="19" max="43" man="1"/>
        <brk id="23" max="43" man="1"/>
        <brk id="27" max="43" man="1"/>
      </colBreaks>
      <pageMargins left="0.39370078740157483" right="0.11811023622047245" top="0.19685039370078741" bottom="0.19685039370078741" header="0.19685039370078741" footer="0.19685039370078741"/>
      <printOptions horizontalCentered="1"/>
      <pageSetup paperSize="9" scale="60" orientation="portrait" r:id="rId3"/>
      <headerFooter alignWithMargins="0"/>
    </customSheetView>
    <customSheetView guid="{BFA68E3F-6208-4036-8FAB-24920CE57862}" scale="75" showPageBreaks="1" view="pageBreakPreview">
      <pane xSplit="2" ySplit="7" topLeftCell="C23" activePane="bottomRight" state="frozen"/>
      <selection pane="bottomRight" activeCell="A41" sqref="A41:D43"/>
      <colBreaks count="6" manualBreakCount="6">
        <brk id="7" max="43" man="1"/>
        <brk id="11" max="43" man="1"/>
        <brk id="15" max="43" man="1"/>
        <brk id="19" max="43" man="1"/>
        <brk id="23" max="43" man="1"/>
        <brk id="27" max="43" man="1"/>
      </colBreaks>
      <pageMargins left="0.39370078740157483" right="0.11811023622047245" top="0.19685039370078741" bottom="0.19685039370078741" header="0.19685039370078741" footer="0.19685039370078741"/>
      <printOptions horizontalCentered="1"/>
      <pageSetup paperSize="9" scale="60" orientation="portrait" r:id="rId4"/>
      <headerFooter alignWithMargins="0"/>
    </customSheetView>
    <customSheetView guid="{3D2ED0E6-0166-467B-BFC2-52D672D0584D}" scale="75" showPageBreaks="1" printArea="1" view="pageBreakPreview">
      <pane xSplit="2" ySplit="7" topLeftCell="W23" activePane="bottomRight" state="frozen"/>
      <selection pane="bottomRight" activeCell="A41" sqref="A41:IV42"/>
      <colBreaks count="6" manualBreakCount="6">
        <brk id="7" max="44" man="1"/>
        <brk id="11" max="44" man="1"/>
        <brk id="15" max="44" man="1"/>
        <brk id="19" max="44" man="1"/>
        <brk id="23" max="44" man="1"/>
        <brk id="27" max="44" man="1"/>
      </colBreaks>
      <pageMargins left="0.6" right="0.11811023622047245" top="0.5" bottom="0.39370078740157483" header="0.19685039370078741" footer="0.19685039370078741"/>
      <pageSetup paperSize="9" scale="60" orientation="portrait" r:id="rId5"/>
      <headerFooter alignWithMargins="0"/>
    </customSheetView>
    <customSheetView guid="{C9BC7A53-92DC-4B92-8B57-A1B6D8E342A9}" scale="75" showPageBreaks="1" printArea="1" view="pageBreakPreview">
      <pane xSplit="2" ySplit="7" topLeftCell="W23" activePane="bottomRight" state="frozen"/>
      <selection pane="bottomRight" activeCell="A41" sqref="A41:IV42"/>
      <colBreaks count="6" manualBreakCount="6">
        <brk id="7" max="44" man="1"/>
        <brk id="11" max="44" man="1"/>
        <brk id="15" max="44" man="1"/>
        <brk id="19" max="44" man="1"/>
        <brk id="23" max="44" man="1"/>
        <brk id="27" max="44" man="1"/>
      </colBreaks>
      <pageMargins left="0.6" right="0.11811023622047245" top="0.5" bottom="0.39370078740157483" header="0.19685039370078741" footer="0.19685039370078741"/>
      <pageSetup paperSize="9" scale="60" orientation="portrait" r:id="rId6"/>
      <headerFooter alignWithMargins="0"/>
    </customSheetView>
  </customSheetViews>
  <mergeCells count="11">
    <mergeCell ref="I3:I4"/>
    <mergeCell ref="J3:J4"/>
    <mergeCell ref="K3:K4"/>
    <mergeCell ref="A3:A4"/>
    <mergeCell ref="B3:B4"/>
    <mergeCell ref="C3:C4"/>
    <mergeCell ref="D3:D4"/>
    <mergeCell ref="F3:F4"/>
    <mergeCell ref="G3:G4"/>
    <mergeCell ref="E3:E4"/>
    <mergeCell ref="H3:H4"/>
  </mergeCells>
  <phoneticPr fontId="0" type="noConversion"/>
  <pageMargins left="0.59055118110236227" right="0.11811023622047245" top="0.51181102362204722" bottom="0.39370078740157483" header="0.19685039370078741" footer="0.19685039370078741"/>
  <pageSetup paperSize="9" scale="45" orientation="portrait" r:id="rId7"/>
  <headerFooter alignWithMargins="0"/>
</worksheet>
</file>

<file path=xl/worksheets/sheet33.xml><?xml version="1.0" encoding="utf-8"?>
<worksheet xmlns="http://schemas.openxmlformats.org/spreadsheetml/2006/main" xmlns:r="http://schemas.openxmlformats.org/officeDocument/2006/relationships">
  <sheetPr codeName="Лист26"/>
  <dimension ref="A1:S20"/>
  <sheetViews>
    <sheetView view="pageBreakPreview" zoomScale="75" workbookViewId="0">
      <pane xSplit="3" ySplit="7" topLeftCell="D8" activePane="bottomRight" state="frozen"/>
      <selection pane="topRight" activeCell="D1" sqref="D1"/>
      <selection pane="bottomLeft" activeCell="A8" sqref="A8"/>
      <selection pane="bottomRight" activeCell="J15" sqref="J15"/>
    </sheetView>
  </sheetViews>
  <sheetFormatPr defaultColWidth="9.140625" defaultRowHeight="15.75"/>
  <cols>
    <col min="1" max="1" width="5.42578125" style="1" customWidth="1"/>
    <col min="2" max="2" width="45.85546875" style="1" customWidth="1"/>
    <col min="3" max="3" width="15.42578125" style="1" customWidth="1"/>
    <col min="4" max="4" width="18.5703125" style="1" customWidth="1"/>
    <col min="5" max="5" width="15.140625" style="1" customWidth="1"/>
    <col min="6" max="6" width="19.5703125" style="1" customWidth="1"/>
    <col min="7" max="7" width="18.28515625" style="1" customWidth="1"/>
    <col min="8" max="8" width="20.140625" style="1" customWidth="1"/>
    <col min="9" max="9" width="19.5703125" style="1" customWidth="1"/>
    <col min="10" max="10" width="20.28515625" style="1" customWidth="1"/>
    <col min="11" max="11" width="16.85546875" style="1" customWidth="1"/>
    <col min="12" max="12" width="20.42578125" style="1" customWidth="1"/>
    <col min="13" max="13" width="18.7109375" style="1" customWidth="1"/>
    <col min="14" max="15" width="20" style="1" customWidth="1"/>
    <col min="16" max="16" width="19.28515625" style="1" customWidth="1"/>
    <col min="17" max="17" width="19.42578125" style="1" customWidth="1"/>
    <col min="18" max="18" width="13.85546875" style="1" bestFit="1" customWidth="1"/>
    <col min="19" max="16384" width="9.140625" style="1"/>
  </cols>
  <sheetData>
    <row r="1" spans="1:19">
      <c r="D1" s="12" t="s">
        <v>405</v>
      </c>
      <c r="E1" s="12"/>
      <c r="F1" s="12" t="s">
        <v>405</v>
      </c>
      <c r="G1" s="12"/>
      <c r="H1" s="12" t="s">
        <v>405</v>
      </c>
      <c r="I1" s="12"/>
      <c r="J1" s="12" t="s">
        <v>405</v>
      </c>
      <c r="K1" s="12"/>
      <c r="L1" s="12" t="s">
        <v>405</v>
      </c>
      <c r="M1" s="12"/>
      <c r="N1" s="12" t="s">
        <v>405</v>
      </c>
      <c r="O1" s="12"/>
      <c r="P1" s="12" t="s">
        <v>405</v>
      </c>
    </row>
    <row r="3" spans="1:19" ht="45.75" customHeight="1">
      <c r="A3" s="1244" t="s">
        <v>329</v>
      </c>
      <c r="B3" s="1244"/>
      <c r="C3" s="1244"/>
      <c r="D3" s="13"/>
      <c r="E3" s="13"/>
    </row>
    <row r="4" spans="1:19" ht="22.5" customHeight="1">
      <c r="A4" s="1244" t="s">
        <v>330</v>
      </c>
      <c r="B4" s="1244"/>
      <c r="C4" s="1244"/>
      <c r="D4" s="13"/>
      <c r="E4" s="13"/>
    </row>
    <row r="6" spans="1:19" s="94" customFormat="1" ht="33" customHeight="1">
      <c r="A6" s="92" t="s">
        <v>15</v>
      </c>
      <c r="B6" s="93"/>
      <c r="C6" s="92" t="s">
        <v>312</v>
      </c>
      <c r="D6" s="1432" t="s">
        <v>84</v>
      </c>
      <c r="E6" s="1433"/>
      <c r="F6" s="1432" t="s">
        <v>85</v>
      </c>
      <c r="G6" s="1433"/>
      <c r="H6" s="1432" t="s">
        <v>86</v>
      </c>
      <c r="I6" s="1433"/>
      <c r="J6" s="1432" t="s">
        <v>447</v>
      </c>
      <c r="K6" s="1433"/>
      <c r="L6" s="1432" t="s">
        <v>87</v>
      </c>
      <c r="M6" s="1433"/>
      <c r="N6" s="1432" t="s">
        <v>88</v>
      </c>
      <c r="O6" s="1433"/>
      <c r="P6" s="1432" t="s">
        <v>89</v>
      </c>
      <c r="Q6" s="1434"/>
    </row>
    <row r="7" spans="1:19" ht="80.25" customHeight="1">
      <c r="A7" s="3"/>
      <c r="B7" s="7"/>
      <c r="C7" s="3"/>
      <c r="D7" s="50" t="s">
        <v>468</v>
      </c>
      <c r="E7" s="60" t="s">
        <v>470</v>
      </c>
      <c r="F7" s="50" t="s">
        <v>446</v>
      </c>
      <c r="G7" s="60" t="s">
        <v>448</v>
      </c>
      <c r="H7" s="50" t="s">
        <v>446</v>
      </c>
      <c r="I7" s="60" t="s">
        <v>448</v>
      </c>
      <c r="J7" s="50" t="s">
        <v>446</v>
      </c>
      <c r="K7" s="60" t="s">
        <v>448</v>
      </c>
      <c r="L7" s="50" t="s">
        <v>446</v>
      </c>
      <c r="M7" s="60" t="s">
        <v>448</v>
      </c>
      <c r="N7" s="50" t="s">
        <v>446</v>
      </c>
      <c r="O7" s="60" t="s">
        <v>448</v>
      </c>
      <c r="P7" s="50" t="s">
        <v>446</v>
      </c>
      <c r="Q7" s="60" t="s">
        <v>448</v>
      </c>
    </row>
    <row r="8" spans="1:19">
      <c r="A8" s="2">
        <v>1</v>
      </c>
      <c r="B8" s="5"/>
      <c r="C8" s="2">
        <v>3</v>
      </c>
      <c r="D8" s="2">
        <v>5</v>
      </c>
      <c r="E8" s="2"/>
      <c r="F8" s="2">
        <v>5</v>
      </c>
      <c r="G8" s="2"/>
      <c r="H8" s="2">
        <v>5</v>
      </c>
      <c r="I8" s="2"/>
      <c r="J8" s="2">
        <v>5</v>
      </c>
      <c r="K8" s="2"/>
      <c r="L8" s="2">
        <v>5</v>
      </c>
      <c r="M8" s="2"/>
      <c r="N8" s="2">
        <v>5</v>
      </c>
      <c r="O8" s="2"/>
      <c r="P8" s="2">
        <v>5</v>
      </c>
      <c r="Q8" s="79"/>
    </row>
    <row r="9" spans="1:19" ht="47.25">
      <c r="A9" s="15">
        <v>1</v>
      </c>
      <c r="B9" s="38" t="s">
        <v>331</v>
      </c>
      <c r="C9" s="9" t="s">
        <v>62</v>
      </c>
      <c r="D9" s="63">
        <f>'[157]1.2.1.'!$U$20</f>
        <v>5743.87</v>
      </c>
      <c r="E9" s="63">
        <f>'[158]1.2.2.'!$V$19</f>
        <v>5216.2700000000004</v>
      </c>
      <c r="F9" s="63">
        <f>'[157]1.2.1.'!$AA$20</f>
        <v>6988.95</v>
      </c>
      <c r="G9" s="63">
        <f>'[158]1.2.2.'!$AB$19</f>
        <v>5919.85</v>
      </c>
      <c r="H9" s="63">
        <f>'[157]1.2.1.'!$AM$20</f>
        <v>1627.72</v>
      </c>
      <c r="I9" s="63">
        <f>'[158]1.2.2.'!$AN$19</f>
        <v>1695.43</v>
      </c>
      <c r="J9" s="63">
        <f>'[157]1.2.1.'!$AG$20</f>
        <v>413.36999999999995</v>
      </c>
      <c r="K9" s="80">
        <v>8255.9</v>
      </c>
      <c r="L9" s="63">
        <f>'[157]1.2.1.'!$I$20</f>
        <v>3853.5699999999997</v>
      </c>
      <c r="M9" s="80">
        <f>'[158]1.2.2.'!$J$19</f>
        <v>3715.73</v>
      </c>
      <c r="N9" s="63">
        <f>'[157]1.2.1.'!$O$20</f>
        <v>7067.07</v>
      </c>
      <c r="O9" s="63">
        <f>'[158]1.2.2.'!$P$19</f>
        <v>6544.58</v>
      </c>
      <c r="P9" s="63">
        <f>'[157]1.2.1.'!$AS$20</f>
        <v>25694.55</v>
      </c>
      <c r="Q9" s="79">
        <v>31347.759999999998</v>
      </c>
      <c r="R9" s="82">
        <f>E9+G9+I9+K9+M9+O9</f>
        <v>31347.760000000002</v>
      </c>
      <c r="S9" s="1">
        <v>23354.65</v>
      </c>
    </row>
    <row r="10" spans="1:19" ht="31.5">
      <c r="A10" s="14" t="s">
        <v>29</v>
      </c>
      <c r="B10" s="44" t="s">
        <v>332</v>
      </c>
      <c r="C10" s="2"/>
      <c r="D10" s="2">
        <f t="shared" ref="D10:Q10" si="0">ROUND(D9*0.285,0)</f>
        <v>1637</v>
      </c>
      <c r="E10" s="2">
        <f t="shared" si="0"/>
        <v>1487</v>
      </c>
      <c r="F10" s="2">
        <f t="shared" si="0"/>
        <v>1992</v>
      </c>
      <c r="G10" s="2">
        <f t="shared" si="0"/>
        <v>1687</v>
      </c>
      <c r="H10" s="2">
        <f t="shared" si="0"/>
        <v>464</v>
      </c>
      <c r="I10" s="2">
        <f t="shared" si="0"/>
        <v>483</v>
      </c>
      <c r="J10" s="2">
        <f t="shared" si="0"/>
        <v>118</v>
      </c>
      <c r="K10" s="59">
        <f t="shared" si="0"/>
        <v>2353</v>
      </c>
      <c r="L10" s="2">
        <f t="shared" si="0"/>
        <v>1098</v>
      </c>
      <c r="M10" s="59">
        <f t="shared" si="0"/>
        <v>1059</v>
      </c>
      <c r="N10" s="2">
        <f t="shared" si="0"/>
        <v>2014</v>
      </c>
      <c r="O10" s="2">
        <f t="shared" si="0"/>
        <v>1865</v>
      </c>
      <c r="P10" s="2">
        <f t="shared" si="0"/>
        <v>7323</v>
      </c>
      <c r="Q10" s="2">
        <f t="shared" si="0"/>
        <v>8934</v>
      </c>
    </row>
    <row r="11" spans="1:19">
      <c r="A11" s="14" t="s">
        <v>30</v>
      </c>
      <c r="B11" s="44" t="s">
        <v>333</v>
      </c>
      <c r="C11" s="2" t="s">
        <v>62</v>
      </c>
      <c r="D11" s="2"/>
      <c r="E11" s="2"/>
      <c r="F11" s="2"/>
      <c r="G11" s="2"/>
      <c r="H11" s="2"/>
      <c r="I11" s="2"/>
      <c r="J11" s="2"/>
      <c r="K11" s="59"/>
      <c r="L11" s="2"/>
      <c r="M11" s="59"/>
      <c r="N11" s="2"/>
      <c r="O11" s="2"/>
      <c r="P11" s="2"/>
      <c r="Q11" s="79"/>
    </row>
    <row r="12" spans="1:19">
      <c r="A12" s="14" t="s">
        <v>31</v>
      </c>
      <c r="B12" s="44" t="s">
        <v>334</v>
      </c>
      <c r="C12" s="2" t="s">
        <v>62</v>
      </c>
      <c r="D12" s="64">
        <f t="shared" ref="D12:Q12" si="1">D9-D10</f>
        <v>4106.87</v>
      </c>
      <c r="E12" s="64">
        <f t="shared" si="1"/>
        <v>3729.2700000000004</v>
      </c>
      <c r="F12" s="64">
        <f t="shared" si="1"/>
        <v>4996.95</v>
      </c>
      <c r="G12" s="64">
        <f t="shared" si="1"/>
        <v>4232.8500000000004</v>
      </c>
      <c r="H12" s="64">
        <f t="shared" si="1"/>
        <v>1163.72</v>
      </c>
      <c r="I12" s="64">
        <f t="shared" si="1"/>
        <v>1212.43</v>
      </c>
      <c r="J12" s="64">
        <f t="shared" si="1"/>
        <v>295.36999999999995</v>
      </c>
      <c r="K12" s="59">
        <f t="shared" si="1"/>
        <v>5902.9</v>
      </c>
      <c r="L12" s="64">
        <f t="shared" si="1"/>
        <v>2755.5699999999997</v>
      </c>
      <c r="M12" s="59">
        <f t="shared" si="1"/>
        <v>2656.73</v>
      </c>
      <c r="N12" s="64">
        <f t="shared" si="1"/>
        <v>5053.07</v>
      </c>
      <c r="O12" s="64">
        <f t="shared" si="1"/>
        <v>4679.58</v>
      </c>
      <c r="P12" s="64">
        <f t="shared" si="1"/>
        <v>18371.55</v>
      </c>
      <c r="Q12" s="64">
        <f t="shared" si="1"/>
        <v>22413.759999999998</v>
      </c>
    </row>
    <row r="13" spans="1:19" ht="47.25">
      <c r="A13" s="15" t="s">
        <v>34</v>
      </c>
      <c r="B13" s="38" t="s">
        <v>335</v>
      </c>
      <c r="C13" s="9" t="s">
        <v>82</v>
      </c>
      <c r="D13" s="65" t="e">
        <f>#REF!</f>
        <v>#REF!</v>
      </c>
      <c r="E13" s="65" t="e">
        <f>'1.22'!#REF!</f>
        <v>#REF!</v>
      </c>
      <c r="F13" s="65" t="e">
        <f>#REF!</f>
        <v>#REF!</v>
      </c>
      <c r="G13" s="65" t="e">
        <f>'1.22'!#REF!</f>
        <v>#REF!</v>
      </c>
      <c r="H13" s="65" t="e">
        <f>#REF!</f>
        <v>#REF!</v>
      </c>
      <c r="I13" s="65" t="e">
        <f>'1.22'!#REF!</f>
        <v>#REF!</v>
      </c>
      <c r="J13" s="65" t="e">
        <f>#REF!</f>
        <v>#REF!</v>
      </c>
      <c r="K13" s="80" t="e">
        <f>'1.22'!#REF!</f>
        <v>#REF!</v>
      </c>
      <c r="L13" s="65" t="e">
        <f>#REF!</f>
        <v>#REF!</v>
      </c>
      <c r="M13" s="80" t="e">
        <f>'1.22'!#REF!</f>
        <v>#REF!</v>
      </c>
      <c r="N13" s="65" t="e">
        <f>#REF!</f>
        <v>#REF!</v>
      </c>
      <c r="O13" s="65" t="e">
        <f>'1.22'!#REF!</f>
        <v>#REF!</v>
      </c>
      <c r="P13" s="65" t="e">
        <f>#REF!</f>
        <v>#REF!</v>
      </c>
      <c r="Q13" s="79" t="e">
        <f>'1.22'!#REF!</f>
        <v>#REF!</v>
      </c>
    </row>
    <row r="14" spans="1:19">
      <c r="A14" s="14"/>
      <c r="B14" s="46" t="s">
        <v>336</v>
      </c>
      <c r="C14" s="17"/>
      <c r="D14" s="17" t="e">
        <f t="shared" ref="D14:Q14" si="2">ROUND(D13*D10/D9,0)</f>
        <v>#REF!</v>
      </c>
      <c r="E14" s="17" t="e">
        <f t="shared" si="2"/>
        <v>#REF!</v>
      </c>
      <c r="F14" s="17" t="e">
        <f t="shared" si="2"/>
        <v>#REF!</v>
      </c>
      <c r="G14" s="17" t="e">
        <f t="shared" si="2"/>
        <v>#REF!</v>
      </c>
      <c r="H14" s="17" t="e">
        <f t="shared" si="2"/>
        <v>#REF!</v>
      </c>
      <c r="I14" s="17" t="e">
        <f t="shared" si="2"/>
        <v>#REF!</v>
      </c>
      <c r="J14" s="17" t="e">
        <f t="shared" si="2"/>
        <v>#REF!</v>
      </c>
      <c r="K14" s="81" t="e">
        <f t="shared" si="2"/>
        <v>#REF!</v>
      </c>
      <c r="L14" s="17" t="e">
        <f t="shared" si="2"/>
        <v>#REF!</v>
      </c>
      <c r="M14" s="81" t="e">
        <f t="shared" si="2"/>
        <v>#REF!</v>
      </c>
      <c r="N14" s="17" t="e">
        <f t="shared" si="2"/>
        <v>#REF!</v>
      </c>
      <c r="O14" s="17" t="e">
        <f t="shared" si="2"/>
        <v>#REF!</v>
      </c>
      <c r="P14" s="17" t="e">
        <f t="shared" si="2"/>
        <v>#REF!</v>
      </c>
      <c r="Q14" s="17" t="e">
        <f t="shared" si="2"/>
        <v>#REF!</v>
      </c>
    </row>
    <row r="15" spans="1:19" ht="47.25">
      <c r="A15" s="15" t="s">
        <v>36</v>
      </c>
      <c r="B15" s="38" t="s">
        <v>337</v>
      </c>
      <c r="C15" s="9" t="s">
        <v>338</v>
      </c>
      <c r="D15" s="65" t="e">
        <f>(#REF!+'1.21'!#REF!)/'1.26 не печатать'!D9</f>
        <v>#REF!</v>
      </c>
      <c r="E15" s="65" t="e">
        <f>(#REF!+'1.21'!#REF!)/'1.26 не печатать'!E9</f>
        <v>#REF!</v>
      </c>
      <c r="F15" s="65" t="e">
        <f>#REF!</f>
        <v>#REF!</v>
      </c>
      <c r="G15" s="65" t="e">
        <f>(#REF!+'1.21'!#REF!)/'1.26 не печатать'!G9</f>
        <v>#REF!</v>
      </c>
      <c r="H15" s="65" t="e">
        <f>#REF!</f>
        <v>#REF!</v>
      </c>
      <c r="I15" s="65" t="e">
        <f>(#REF!+'1.21'!#REF!)/'1.26 не печатать'!I9</f>
        <v>#REF!</v>
      </c>
      <c r="J15" s="65" t="e">
        <f>#REF!</f>
        <v>#REF!</v>
      </c>
      <c r="K15" s="80" t="e">
        <f>(#REF!+'1.21'!#REF!)/'1.26 не печатать'!K9</f>
        <v>#REF!</v>
      </c>
      <c r="L15" s="65" t="e">
        <f>#REF!</f>
        <v>#REF!</v>
      </c>
      <c r="M15" s="80" t="e">
        <f>(#REF!+'1.21'!#REF!)/'1.26 не печатать'!M9</f>
        <v>#REF!</v>
      </c>
      <c r="N15" s="65" t="e">
        <f>#REF!</f>
        <v>#REF!</v>
      </c>
      <c r="O15" s="65" t="e">
        <f>(#REF!+'1.21'!#REF!)/'1.26 не печатать'!O9</f>
        <v>#REF!</v>
      </c>
      <c r="P15" s="65" t="e">
        <f>#REF!</f>
        <v>#REF!</v>
      </c>
      <c r="Q15" s="79" t="e">
        <f>(#REF!+'1.21'!#REF!)/'1.26 не печатать'!Q9</f>
        <v>#REF!</v>
      </c>
    </row>
    <row r="16" spans="1:19" ht="31.5" customHeight="1">
      <c r="A16" s="15" t="s">
        <v>38</v>
      </c>
      <c r="B16" s="38" t="s">
        <v>339</v>
      </c>
      <c r="C16" s="9" t="s">
        <v>338</v>
      </c>
      <c r="D16" s="9" t="e">
        <f>ROUND(D14/D10*1000,2)</f>
        <v>#REF!</v>
      </c>
      <c r="E16" s="9" t="e">
        <f>ROUND(E14/E10*1000,2)/1000</f>
        <v>#REF!</v>
      </c>
      <c r="F16" s="9" t="e">
        <f>ROUND(F14/F10*1000,2)</f>
        <v>#REF!</v>
      </c>
      <c r="G16" s="9" t="e">
        <f>ROUND(G14/G10*1000,2)/1000</f>
        <v>#REF!</v>
      </c>
      <c r="H16" s="9" t="e">
        <f>ROUND(H14/H10*1000,2)</f>
        <v>#REF!</v>
      </c>
      <c r="I16" s="9" t="e">
        <f>ROUND(I14/I10*1000,2)/1000</f>
        <v>#REF!</v>
      </c>
      <c r="J16" s="9" t="e">
        <f>ROUND(J14/J10*1000,2)</f>
        <v>#REF!</v>
      </c>
      <c r="K16" s="80" t="e">
        <f>ROUND(K14/K10*1000,2)/1000</f>
        <v>#REF!</v>
      </c>
      <c r="L16" s="9" t="e">
        <f>ROUND(L14/L10*1000,2)</f>
        <v>#REF!</v>
      </c>
      <c r="M16" s="80" t="e">
        <f>ROUND(M14/M10*1000,2)/1000</f>
        <v>#REF!</v>
      </c>
      <c r="N16" s="9" t="e">
        <f>ROUND(N14/N10*1000,2)</f>
        <v>#REF!</v>
      </c>
      <c r="O16" s="9" t="e">
        <f>ROUND(O14/O10*1000,2)/1000</f>
        <v>#REF!</v>
      </c>
      <c r="P16" s="9" t="e">
        <f>ROUND(P14/P10*1000,2)</f>
        <v>#REF!</v>
      </c>
      <c r="Q16" s="9" t="e">
        <f>ROUND(Q14/Q10*1000,2)/1000</f>
        <v>#REF!</v>
      </c>
    </row>
    <row r="17" spans="1:17" ht="31.5" customHeight="1">
      <c r="A17" s="15" t="s">
        <v>44</v>
      </c>
      <c r="B17" s="38" t="s">
        <v>340</v>
      </c>
      <c r="C17" s="9" t="s">
        <v>338</v>
      </c>
      <c r="D17" s="9"/>
      <c r="E17" s="9"/>
      <c r="F17" s="9"/>
      <c r="G17" s="9"/>
      <c r="H17" s="9"/>
      <c r="I17" s="9"/>
      <c r="J17" s="9"/>
      <c r="K17" s="80"/>
      <c r="L17" s="9"/>
      <c r="M17" s="80"/>
      <c r="N17" s="9"/>
      <c r="O17" s="9"/>
      <c r="P17" s="9"/>
      <c r="Q17" s="79"/>
    </row>
    <row r="18" spans="1:17" ht="47.25">
      <c r="A18" s="15" t="s">
        <v>45</v>
      </c>
      <c r="B18" s="38" t="s">
        <v>341</v>
      </c>
      <c r="C18" s="9" t="s">
        <v>338</v>
      </c>
      <c r="D18" s="65" t="e">
        <f>D15</f>
        <v>#REF!</v>
      </c>
      <c r="E18" s="65" t="e">
        <f>E15</f>
        <v>#REF!</v>
      </c>
      <c r="F18" s="9" t="e">
        <f>ROUND((F15*F9-F16*F10)/F12,2)</f>
        <v>#REF!</v>
      </c>
      <c r="G18" s="65" t="e">
        <f>G15</f>
        <v>#REF!</v>
      </c>
      <c r="H18" s="9" t="e">
        <f>ROUND((H15*H9-H16*H10)/H12,2)</f>
        <v>#REF!</v>
      </c>
      <c r="I18" s="65" t="e">
        <f>I15</f>
        <v>#REF!</v>
      </c>
      <c r="J18" s="80" t="e">
        <f>J15</f>
        <v>#REF!</v>
      </c>
      <c r="K18" s="80" t="e">
        <f>K15</f>
        <v>#REF!</v>
      </c>
      <c r="L18" s="9" t="e">
        <f>ROUND((L15*L9-L16*L10)/L12,2)</f>
        <v>#REF!</v>
      </c>
      <c r="M18" s="80" t="e">
        <f>M15</f>
        <v>#REF!</v>
      </c>
      <c r="N18" s="9" t="e">
        <f>ROUND((N15*N9-N16*N10)/N12,2)</f>
        <v>#REF!</v>
      </c>
      <c r="O18" s="65" t="e">
        <f>O15</f>
        <v>#REF!</v>
      </c>
      <c r="P18" s="9" t="e">
        <f>ROUND((P15*P9-P16*P10)/P12,2)</f>
        <v>#REF!</v>
      </c>
      <c r="Q18" s="79" t="e">
        <f>Q15</f>
        <v>#REF!</v>
      </c>
    </row>
    <row r="20" spans="1:17">
      <c r="A20" s="1" t="s">
        <v>408</v>
      </c>
      <c r="D20" s="1" t="s">
        <v>412</v>
      </c>
      <c r="F20" s="1" t="s">
        <v>412</v>
      </c>
      <c r="H20" s="1" t="s">
        <v>412</v>
      </c>
      <c r="J20" s="1" t="s">
        <v>412</v>
      </c>
      <c r="L20" s="1" t="s">
        <v>412</v>
      </c>
      <c r="N20" s="1" t="s">
        <v>412</v>
      </c>
      <c r="P20" s="1" t="s">
        <v>412</v>
      </c>
    </row>
  </sheetData>
  <customSheetViews>
    <customSheetView guid="{4ABAEE21-E07D-4473-944B-EE2EA61FD553}" scale="75" showPageBreaks="1" view="pageBreakPreview">
      <pane xSplit="3" ySplit="7" topLeftCell="D8" activePane="bottomRight" state="frozen"/>
      <selection pane="bottomRight" activeCell="E8" sqref="E8"/>
      <pageMargins left="0.59055118110236227" right="0.31496062992125984" top="0.59055118110236227" bottom="0.39370078740157483" header="0.19685039370078741" footer="0.19685039370078741"/>
      <printOptions horizontalCentered="1"/>
      <pageSetup paperSize="9" scale="64" orientation="portrait"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view="pageBreakPreview">
      <pane xSplit="3" ySplit="7" topLeftCell="D8" activePane="bottomRight" state="frozen"/>
      <selection pane="bottomRight" activeCell="E8" sqref="E8"/>
      <pageMargins left="0.59055118110236227" right="0.31496062992125984" top="0.59055118110236227" bottom="0.39370078740157483" header="0.19685039370078741" footer="0.19685039370078741"/>
      <printOptions horizontalCentered="1"/>
      <pageSetup paperSize="9" scale="64" orientation="portrait"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3" ySplit="7" topLeftCell="D8" activePane="bottomRight" state="frozen"/>
      <selection pane="bottomRight" activeCell="E8" sqref="E8"/>
      <pageMargins left="0.59055118110236227" right="0.31496062992125984" top="0.59055118110236227" bottom="0.39370078740157483" header="0.19685039370078741" footer="0.19685039370078741"/>
      <printOptions horizontalCentered="1"/>
      <pageSetup paperSize="9" scale="64"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view="pageBreakPreview">
      <pane xSplit="3" ySplit="7" topLeftCell="D8" activePane="bottomRight" state="frozen"/>
      <selection pane="bottomRight" activeCell="E8" sqref="E8"/>
      <pageMargins left="0.59055118110236227" right="0.31496062992125984" top="0.59055118110236227" bottom="0.39370078740157483" header="0.19685039370078741" footer="0.19685039370078741"/>
      <printOptions horizontalCentered="1"/>
      <pageSetup paperSize="9" scale="64"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75" showPageBreaks="1" view="pageBreakPreview">
      <pane xSplit="3" ySplit="7" topLeftCell="D8" activePane="bottomRight" state="frozen"/>
      <selection pane="bottomRight" activeCell="E8" sqref="E8"/>
      <pageMargins left="0.59055118110236227" right="0.31496062992125984" top="0.59055118110236227" bottom="0.39370078740157483" header="0.19685039370078741" footer="0.19685039370078741"/>
      <printOptions horizontalCentered="1"/>
      <pageSetup paperSize="9" scale="64" orientation="portrait"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75" showPageBreaks="1" view="pageBreakPreview">
      <pane xSplit="3" ySplit="7" topLeftCell="D8" activePane="bottomRight" state="frozen"/>
      <selection pane="bottomRight" activeCell="E8" sqref="E8"/>
      <pageMargins left="0.59055118110236227" right="0.31496062992125984" top="0.59055118110236227" bottom="0.39370078740157483" header="0.19685039370078741" footer="0.19685039370078741"/>
      <printOptions horizontalCentered="1"/>
      <pageSetup paperSize="9" scale="64" orientation="portrait"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9">
    <mergeCell ref="L6:M6"/>
    <mergeCell ref="N6:O6"/>
    <mergeCell ref="P6:Q6"/>
    <mergeCell ref="H6:I6"/>
    <mergeCell ref="A3:C3"/>
    <mergeCell ref="A4:C4"/>
    <mergeCell ref="D6:E6"/>
    <mergeCell ref="F6:G6"/>
    <mergeCell ref="J6:K6"/>
  </mergeCells>
  <phoneticPr fontId="0" type="noConversion"/>
  <printOptions horizontalCentered="1"/>
  <pageMargins left="0.59055118110236227" right="0.31496062992125984" top="0.59055118110236227" bottom="0.39370078740157483" header="0.19685039370078741" footer="0.19685039370078741"/>
  <pageSetup paperSize="9" scale="64" orientation="portrait" r:id="rId7"/>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4.xml><?xml version="1.0" encoding="utf-8"?>
<worksheet xmlns="http://schemas.openxmlformats.org/spreadsheetml/2006/main" xmlns:r="http://schemas.openxmlformats.org/officeDocument/2006/relationships">
  <sheetPr codeName="Лист25">
    <tabColor rgb="FFFF0000"/>
  </sheetPr>
  <dimension ref="A1:AN41"/>
  <sheetViews>
    <sheetView view="pageBreakPreview" zoomScale="70" zoomScaleNormal="70" zoomScaleSheetLayoutView="70" workbookViewId="0">
      <pane xSplit="3" ySplit="5" topLeftCell="D6" activePane="bottomRight" state="frozen"/>
      <selection activeCell="X35" sqref="X35"/>
      <selection pane="topRight" activeCell="X35" sqref="X35"/>
      <selection pane="bottomLeft" activeCell="X35" sqref="X35"/>
      <selection pane="bottomRight" activeCell="P29" sqref="P29"/>
    </sheetView>
  </sheetViews>
  <sheetFormatPr defaultColWidth="9.140625" defaultRowHeight="15.75"/>
  <cols>
    <col min="1" max="1" width="5.42578125" style="1" customWidth="1"/>
    <col min="2" max="2" width="36.140625" style="1" customWidth="1"/>
    <col min="3" max="3" width="9.85546875" style="1" customWidth="1"/>
    <col min="4" max="4" width="10.7109375" style="1" customWidth="1"/>
    <col min="5" max="5" width="11" style="1" customWidth="1"/>
    <col min="6" max="6" width="10.28515625" style="1" hidden="1" customWidth="1"/>
    <col min="7" max="7" width="12.42578125" style="1" hidden="1" customWidth="1"/>
    <col min="8" max="9" width="11.28515625" style="1" customWidth="1"/>
    <col min="10" max="10" width="11" style="1" customWidth="1"/>
    <col min="11" max="11" width="12" style="1" customWidth="1"/>
    <col min="12" max="16384" width="9.140625" style="1"/>
  </cols>
  <sheetData>
    <row r="1" spans="1:11" ht="48.75" customHeight="1">
      <c r="A1" s="97" t="s">
        <v>488</v>
      </c>
      <c r="B1" s="97"/>
      <c r="C1" s="97"/>
    </row>
    <row r="2" spans="1:11" ht="18.75" customHeight="1">
      <c r="A2" s="1244"/>
      <c r="B2" s="1244"/>
      <c r="C2" s="13"/>
    </row>
    <row r="3" spans="1:11">
      <c r="A3" s="1" t="e">
        <f>'1.24'!A2</f>
        <v>#REF!</v>
      </c>
    </row>
    <row r="4" spans="1:11" ht="83.25" customHeight="1">
      <c r="A4" s="374" t="s">
        <v>15</v>
      </c>
      <c r="B4" s="374" t="s">
        <v>16</v>
      </c>
      <c r="C4" s="374" t="s">
        <v>312</v>
      </c>
      <c r="D4" s="353" t="s">
        <v>652</v>
      </c>
      <c r="E4" s="579" t="s">
        <v>653</v>
      </c>
      <c r="F4" s="353" t="s">
        <v>557</v>
      </c>
      <c r="G4" s="353" t="s">
        <v>558</v>
      </c>
      <c r="H4" s="430" t="s">
        <v>654</v>
      </c>
      <c r="I4" s="430" t="s">
        <v>655</v>
      </c>
      <c r="J4" s="430" t="s">
        <v>567</v>
      </c>
      <c r="K4" s="430" t="s">
        <v>568</v>
      </c>
    </row>
    <row r="5" spans="1:11">
      <c r="A5" s="238">
        <v>1</v>
      </c>
      <c r="B5" s="238">
        <v>2</v>
      </c>
      <c r="C5" s="238">
        <v>3</v>
      </c>
      <c r="D5" s="476"/>
      <c r="E5" s="476"/>
      <c r="F5" s="476"/>
      <c r="G5" s="476"/>
      <c r="H5" s="528"/>
      <c r="I5" s="528"/>
      <c r="J5" s="528"/>
      <c r="K5" s="528"/>
    </row>
    <row r="6" spans="1:11" ht="26.25">
      <c r="A6" s="24">
        <v>1</v>
      </c>
      <c r="B6" s="373" t="s">
        <v>323</v>
      </c>
      <c r="C6" s="26" t="s">
        <v>313</v>
      </c>
      <c r="D6" s="438" t="e">
        <f>'1.22'!D38</f>
        <v>#REF!</v>
      </c>
      <c r="E6" s="438" t="e">
        <f>'1.22'!E38</f>
        <v>#REF!</v>
      </c>
      <c r="F6" s="438" t="e">
        <f>'1.22'!F38</f>
        <v>#REF!</v>
      </c>
      <c r="G6" s="438" t="e">
        <f>'1.22'!G38</f>
        <v>#REF!</v>
      </c>
      <c r="H6" s="438" t="e">
        <f>'1.22'!H38</f>
        <v>#REF!</v>
      </c>
      <c r="I6" s="438" t="e">
        <f>'1.22'!I38</f>
        <v>#REF!</v>
      </c>
      <c r="J6" s="438" t="e">
        <f>'1.22'!J38</f>
        <v>#REF!</v>
      </c>
      <c r="K6" s="438" t="e">
        <f>'1.22'!K38</f>
        <v>#REF!</v>
      </c>
    </row>
    <row r="7" spans="1:11" ht="39">
      <c r="A7" s="24" t="s">
        <v>34</v>
      </c>
      <c r="B7" s="373" t="s">
        <v>324</v>
      </c>
      <c r="C7" s="26" t="s">
        <v>62</v>
      </c>
      <c r="D7" s="438">
        <f>'1.2.2.'!G6</f>
        <v>1.623586</v>
      </c>
      <c r="E7" s="438">
        <f>'1.2.2.'!I6</f>
        <v>1.5203658476700002</v>
      </c>
      <c r="F7" s="438" t="e">
        <f>'1.2.2.'!#REF!</f>
        <v>#REF!</v>
      </c>
      <c r="G7" s="438" t="e">
        <f>'1.2.2.'!#REF!</f>
        <v>#REF!</v>
      </c>
      <c r="H7" s="360">
        <f>'1.2.2.'!J6</f>
        <v>1.5601</v>
      </c>
      <c r="I7" s="360">
        <f>'1.2.2.'!K6</f>
        <v>1.5792580000000001</v>
      </c>
      <c r="J7" s="360">
        <f>'1.2.2.'!L6</f>
        <v>0.68465399999999998</v>
      </c>
      <c r="K7" s="360">
        <f>'1.2.2.'!M6</f>
        <v>0.89464399999999999</v>
      </c>
    </row>
    <row r="8" spans="1:11">
      <c r="A8" s="22" t="s">
        <v>48</v>
      </c>
      <c r="B8" s="373" t="s">
        <v>57</v>
      </c>
      <c r="C8" s="238"/>
      <c r="D8" s="438"/>
      <c r="E8" s="438"/>
      <c r="F8" s="438"/>
      <c r="G8" s="438"/>
      <c r="H8" s="528"/>
      <c r="I8" s="528"/>
      <c r="J8" s="528"/>
      <c r="K8" s="528"/>
    </row>
    <row r="9" spans="1:11">
      <c r="A9" s="22" t="s">
        <v>49</v>
      </c>
      <c r="B9" s="373" t="s">
        <v>315</v>
      </c>
      <c r="C9" s="238"/>
      <c r="D9" s="438"/>
      <c r="E9" s="438"/>
      <c r="F9" s="438"/>
      <c r="G9" s="438"/>
      <c r="H9" s="528"/>
      <c r="I9" s="528"/>
      <c r="J9" s="528"/>
      <c r="K9" s="528"/>
    </row>
    <row r="10" spans="1:11">
      <c r="A10" s="22"/>
      <c r="B10" s="373" t="s">
        <v>316</v>
      </c>
      <c r="C10" s="238"/>
      <c r="D10" s="438"/>
      <c r="E10" s="438"/>
      <c r="F10" s="438"/>
      <c r="G10" s="438"/>
      <c r="H10" s="528"/>
      <c r="I10" s="528"/>
      <c r="J10" s="528"/>
      <c r="K10" s="528"/>
    </row>
    <row r="11" spans="1:11">
      <c r="A11" s="22"/>
      <c r="B11" s="373" t="s">
        <v>59</v>
      </c>
      <c r="C11" s="238"/>
      <c r="D11" s="438"/>
      <c r="E11" s="438"/>
      <c r="F11" s="438"/>
      <c r="G11" s="438"/>
      <c r="H11" s="528"/>
      <c r="I11" s="528"/>
      <c r="J11" s="528"/>
      <c r="K11" s="528"/>
    </row>
    <row r="12" spans="1:11">
      <c r="A12" s="22" t="s">
        <v>50</v>
      </c>
      <c r="B12" s="373" t="s">
        <v>60</v>
      </c>
      <c r="C12" s="238"/>
      <c r="D12" s="438">
        <f>D7</f>
        <v>1.623586</v>
      </c>
      <c r="E12" s="438">
        <f t="shared" ref="E12:G12" si="0">E7</f>
        <v>1.5203658476700002</v>
      </c>
      <c r="F12" s="438" t="e">
        <f t="shared" si="0"/>
        <v>#REF!</v>
      </c>
      <c r="G12" s="438" t="e">
        <f t="shared" si="0"/>
        <v>#REF!</v>
      </c>
      <c r="H12" s="360">
        <f>H7</f>
        <v>1.5601</v>
      </c>
      <c r="I12" s="360">
        <f t="shared" ref="I12:K12" si="1">I7</f>
        <v>1.5792580000000001</v>
      </c>
      <c r="J12" s="360">
        <f t="shared" si="1"/>
        <v>0.68465399999999998</v>
      </c>
      <c r="K12" s="360">
        <f t="shared" si="1"/>
        <v>0.89464399999999999</v>
      </c>
    </row>
    <row r="13" spans="1:11">
      <c r="A13" s="22" t="s">
        <v>36</v>
      </c>
      <c r="B13" s="373" t="s">
        <v>325</v>
      </c>
      <c r="C13" s="238" t="s">
        <v>64</v>
      </c>
      <c r="D13" s="438">
        <f>D18</f>
        <v>13.400645238379735</v>
      </c>
      <c r="E13" s="438">
        <f t="shared" ref="E13:G13" si="2">E18</f>
        <v>13.458</v>
      </c>
      <c r="F13" s="438" t="e">
        <f t="shared" si="2"/>
        <v>#REF!</v>
      </c>
      <c r="G13" s="438" t="e">
        <f t="shared" si="2"/>
        <v>#REF!</v>
      </c>
      <c r="H13" s="360">
        <f>'1.2.2.'!J12</f>
        <v>13.458</v>
      </c>
      <c r="I13" s="360">
        <f>'1.2.2.'!K12</f>
        <v>13.458</v>
      </c>
      <c r="J13" s="360">
        <f>'1.2.2.'!L12</f>
        <v>13.458</v>
      </c>
      <c r="K13" s="360">
        <f>'1.2.2.'!M12</f>
        <v>13.458</v>
      </c>
    </row>
    <row r="14" spans="1:11">
      <c r="A14" s="22" t="s">
        <v>79</v>
      </c>
      <c r="B14" s="373" t="s">
        <v>57</v>
      </c>
      <c r="C14" s="238"/>
      <c r="D14" s="438"/>
      <c r="E14" s="438"/>
      <c r="F14" s="438"/>
      <c r="G14" s="438"/>
      <c r="H14" s="354"/>
      <c r="I14" s="354"/>
      <c r="J14" s="354"/>
      <c r="K14" s="354"/>
    </row>
    <row r="15" spans="1:11">
      <c r="A15" s="22" t="s">
        <v>81</v>
      </c>
      <c r="B15" s="373" t="s">
        <v>315</v>
      </c>
      <c r="C15" s="238"/>
      <c r="D15" s="438"/>
      <c r="E15" s="438"/>
      <c r="F15" s="438"/>
      <c r="G15" s="438"/>
      <c r="H15" s="354"/>
      <c r="I15" s="354"/>
      <c r="J15" s="354"/>
      <c r="K15" s="354"/>
    </row>
    <row r="16" spans="1:11">
      <c r="A16" s="22"/>
      <c r="B16" s="373" t="s">
        <v>316</v>
      </c>
      <c r="C16" s="238"/>
      <c r="D16" s="438"/>
      <c r="E16" s="438"/>
      <c r="F16" s="438"/>
      <c r="G16" s="438"/>
      <c r="H16" s="354"/>
      <c r="I16" s="354"/>
      <c r="J16" s="354"/>
      <c r="K16" s="354"/>
    </row>
    <row r="17" spans="1:11">
      <c r="A17" s="22"/>
      <c r="B17" s="373" t="s">
        <v>59</v>
      </c>
      <c r="C17" s="238"/>
      <c r="D17" s="438"/>
      <c r="E17" s="438"/>
      <c r="F17" s="438"/>
      <c r="G17" s="438"/>
      <c r="H17" s="354"/>
      <c r="I17" s="354"/>
      <c r="J17" s="354"/>
      <c r="K17" s="354"/>
    </row>
    <row r="18" spans="1:11">
      <c r="A18" s="22" t="s">
        <v>194</v>
      </c>
      <c r="B18" s="373" t="s">
        <v>60</v>
      </c>
      <c r="C18" s="238"/>
      <c r="D18" s="438">
        <f>'1.2.2.'!G12</f>
        <v>13.400645238379735</v>
      </c>
      <c r="E18" s="438">
        <f>'1.2.2.'!I12</f>
        <v>13.458</v>
      </c>
      <c r="F18" s="438" t="e">
        <f>'1.2.2.'!#REF!</f>
        <v>#REF!</v>
      </c>
      <c r="G18" s="438" t="e">
        <f>'1.2.2.'!#REF!</f>
        <v>#REF!</v>
      </c>
      <c r="H18" s="360">
        <f>H13</f>
        <v>13.458</v>
      </c>
      <c r="I18" s="360">
        <f t="shared" ref="I18:K18" si="3">I13</f>
        <v>13.458</v>
      </c>
      <c r="J18" s="360">
        <f t="shared" si="3"/>
        <v>13.458</v>
      </c>
      <c r="K18" s="360">
        <f t="shared" si="3"/>
        <v>13.458</v>
      </c>
    </row>
    <row r="19" spans="1:11">
      <c r="A19" s="22" t="s">
        <v>38</v>
      </c>
      <c r="B19" s="373" t="s">
        <v>326</v>
      </c>
      <c r="C19" s="238" t="s">
        <v>62</v>
      </c>
      <c r="D19" s="498">
        <f>'1.2.2.'!G17</f>
        <v>1.406015</v>
      </c>
      <c r="E19" s="499">
        <f>'1.2.2.'!I17</f>
        <v>1.3160000000000001</v>
      </c>
      <c r="F19" s="499" t="e">
        <f>'1.2.2.'!#REF!</f>
        <v>#REF!</v>
      </c>
      <c r="G19" s="499" t="e">
        <f>'1.2.2.'!#REF!</f>
        <v>#REF!</v>
      </c>
      <c r="H19" s="360">
        <f>'1.2.2.'!J17</f>
        <v>1.3160000000000001</v>
      </c>
      <c r="I19" s="360">
        <f>'1.2.2.'!K17</f>
        <v>1.3672580000000001</v>
      </c>
      <c r="J19" s="360">
        <f>'1.2.2.'!L17</f>
        <v>0.59265400000000001</v>
      </c>
      <c r="K19" s="360">
        <f>'1.2.2.'!M17</f>
        <v>0.774644</v>
      </c>
    </row>
    <row r="20" spans="1:11">
      <c r="A20" s="22" t="s">
        <v>68</v>
      </c>
      <c r="B20" s="373" t="s">
        <v>57</v>
      </c>
      <c r="C20" s="238"/>
      <c r="D20" s="438"/>
      <c r="E20" s="438"/>
      <c r="F20" s="438"/>
      <c r="G20" s="438"/>
      <c r="H20" s="354"/>
      <c r="I20" s="354"/>
      <c r="J20" s="354"/>
      <c r="K20" s="354"/>
    </row>
    <row r="21" spans="1:11">
      <c r="A21" s="22" t="s">
        <v>69</v>
      </c>
      <c r="B21" s="373" t="s">
        <v>315</v>
      </c>
      <c r="C21" s="238"/>
      <c r="D21" s="438"/>
      <c r="E21" s="438"/>
      <c r="F21" s="438"/>
      <c r="G21" s="438"/>
      <c r="H21" s="354"/>
      <c r="I21" s="354"/>
      <c r="J21" s="354"/>
      <c r="K21" s="354"/>
    </row>
    <row r="22" spans="1:11">
      <c r="A22" s="22"/>
      <c r="B22" s="373" t="s">
        <v>316</v>
      </c>
      <c r="C22" s="238"/>
      <c r="D22" s="438"/>
      <c r="E22" s="438"/>
      <c r="F22" s="438"/>
      <c r="G22" s="438"/>
      <c r="H22" s="354"/>
      <c r="I22" s="354"/>
      <c r="J22" s="354"/>
      <c r="K22" s="354"/>
    </row>
    <row r="23" spans="1:11">
      <c r="A23" s="22"/>
      <c r="B23" s="373" t="s">
        <v>59</v>
      </c>
      <c r="C23" s="238"/>
      <c r="D23" s="438"/>
      <c r="E23" s="438"/>
      <c r="F23" s="438"/>
      <c r="G23" s="438"/>
      <c r="H23" s="354"/>
      <c r="I23" s="354"/>
      <c r="J23" s="354"/>
      <c r="K23" s="354"/>
    </row>
    <row r="24" spans="1:11">
      <c r="A24" s="22" t="s">
        <v>70</v>
      </c>
      <c r="B24" s="373" t="s">
        <v>60</v>
      </c>
      <c r="C24" s="238"/>
      <c r="D24" s="498">
        <f>D19</f>
        <v>1.406015</v>
      </c>
      <c r="E24" s="498">
        <f t="shared" ref="E24:G24" si="4">E19</f>
        <v>1.3160000000000001</v>
      </c>
      <c r="F24" s="498" t="e">
        <f t="shared" si="4"/>
        <v>#REF!</v>
      </c>
      <c r="G24" s="498" t="e">
        <f t="shared" si="4"/>
        <v>#REF!</v>
      </c>
      <c r="H24" s="360">
        <f>H19</f>
        <v>1.3160000000000001</v>
      </c>
      <c r="I24" s="360">
        <f t="shared" ref="I24:K24" si="5">I19</f>
        <v>1.3672580000000001</v>
      </c>
      <c r="J24" s="360">
        <f t="shared" si="5"/>
        <v>0.59265400000000001</v>
      </c>
      <c r="K24" s="360">
        <f t="shared" si="5"/>
        <v>0.774644</v>
      </c>
    </row>
    <row r="25" spans="1:11">
      <c r="A25" s="22"/>
      <c r="B25" s="373"/>
      <c r="C25" s="238"/>
      <c r="D25" s="438"/>
      <c r="E25" s="438"/>
      <c r="F25" s="438"/>
      <c r="G25" s="438"/>
      <c r="H25" s="354"/>
      <c r="I25" s="354"/>
      <c r="J25" s="354"/>
      <c r="K25" s="354"/>
    </row>
    <row r="26" spans="1:11">
      <c r="A26" s="22" t="s">
        <v>44</v>
      </c>
      <c r="B26" s="373" t="s">
        <v>327</v>
      </c>
      <c r="C26" s="238" t="s">
        <v>82</v>
      </c>
      <c r="D26" s="438" t="e">
        <f>D6*(D7-D19)</f>
        <v>#REF!</v>
      </c>
      <c r="E26" s="438" t="e">
        <f t="shared" ref="E26:K26" si="6">E6*(E7-E19)</f>
        <v>#REF!</v>
      </c>
      <c r="F26" s="438" t="e">
        <f t="shared" si="6"/>
        <v>#REF!</v>
      </c>
      <c r="G26" s="438" t="e">
        <f t="shared" si="6"/>
        <v>#REF!</v>
      </c>
      <c r="H26" s="438" t="e">
        <f t="shared" si="6"/>
        <v>#REF!</v>
      </c>
      <c r="I26" s="438" t="e">
        <f t="shared" si="6"/>
        <v>#REF!</v>
      </c>
      <c r="J26" s="438" t="e">
        <f t="shared" si="6"/>
        <v>#REF!</v>
      </c>
      <c r="K26" s="438" t="e">
        <f t="shared" si="6"/>
        <v>#REF!</v>
      </c>
    </row>
    <row r="27" spans="1:11">
      <c r="A27" s="22" t="s">
        <v>53</v>
      </c>
      <c r="B27" s="373" t="s">
        <v>57</v>
      </c>
      <c r="C27" s="238"/>
      <c r="D27" s="438"/>
      <c r="E27" s="438"/>
      <c r="F27" s="438"/>
      <c r="G27" s="438"/>
      <c r="H27" s="354"/>
      <c r="I27" s="354"/>
      <c r="J27" s="354"/>
      <c r="K27" s="354"/>
    </row>
    <row r="28" spans="1:11">
      <c r="A28" s="22" t="s">
        <v>54</v>
      </c>
      <c r="B28" s="373" t="s">
        <v>315</v>
      </c>
      <c r="C28" s="238"/>
      <c r="D28" s="438"/>
      <c r="E28" s="438"/>
      <c r="F28" s="438"/>
      <c r="G28" s="438"/>
      <c r="H28" s="354"/>
      <c r="I28" s="354"/>
      <c r="J28" s="354"/>
      <c r="K28" s="354"/>
    </row>
    <row r="29" spans="1:11">
      <c r="A29" s="22"/>
      <c r="B29" s="373" t="s">
        <v>316</v>
      </c>
      <c r="C29" s="238"/>
      <c r="D29" s="438"/>
      <c r="E29" s="438"/>
      <c r="F29" s="438"/>
      <c r="G29" s="438"/>
      <c r="H29" s="354"/>
      <c r="I29" s="354"/>
      <c r="J29" s="354"/>
      <c r="K29" s="354"/>
    </row>
    <row r="30" spans="1:11">
      <c r="A30" s="22"/>
      <c r="B30" s="373" t="s">
        <v>59</v>
      </c>
      <c r="C30" s="238"/>
      <c r="D30" s="438"/>
      <c r="E30" s="438"/>
      <c r="F30" s="438"/>
      <c r="G30" s="438"/>
      <c r="H30" s="354"/>
      <c r="I30" s="354"/>
      <c r="J30" s="354"/>
      <c r="K30" s="354"/>
    </row>
    <row r="31" spans="1:11">
      <c r="A31" s="22" t="s">
        <v>55</v>
      </c>
      <c r="B31" s="373" t="s">
        <v>60</v>
      </c>
      <c r="C31" s="238"/>
      <c r="D31" s="438" t="e">
        <f>D26</f>
        <v>#REF!</v>
      </c>
      <c r="E31" s="438" t="e">
        <f t="shared" ref="E31:K31" si="7">E26</f>
        <v>#REF!</v>
      </c>
      <c r="F31" s="438" t="e">
        <f t="shared" si="7"/>
        <v>#REF!</v>
      </c>
      <c r="G31" s="438" t="e">
        <f t="shared" si="7"/>
        <v>#REF!</v>
      </c>
      <c r="H31" s="438" t="e">
        <f t="shared" si="7"/>
        <v>#REF!</v>
      </c>
      <c r="I31" s="438" t="e">
        <f t="shared" si="7"/>
        <v>#REF!</v>
      </c>
      <c r="J31" s="438" t="e">
        <f t="shared" si="7"/>
        <v>#REF!</v>
      </c>
      <c r="K31" s="438" t="e">
        <f t="shared" si="7"/>
        <v>#REF!</v>
      </c>
    </row>
    <row r="32" spans="1:11" ht="51.75">
      <c r="A32" s="24" t="s">
        <v>45</v>
      </c>
      <c r="B32" s="373" t="s">
        <v>328</v>
      </c>
      <c r="C32" s="25" t="s">
        <v>313</v>
      </c>
      <c r="D32" s="500" t="e">
        <f>D37</f>
        <v>#REF!</v>
      </c>
      <c r="E32" s="500" t="e">
        <f t="shared" ref="E32:K32" si="8">E37</f>
        <v>#REF!</v>
      </c>
      <c r="F32" s="500" t="e">
        <f t="shared" si="8"/>
        <v>#REF!</v>
      </c>
      <c r="G32" s="500" t="e">
        <f t="shared" si="8"/>
        <v>#REF!</v>
      </c>
      <c r="H32" s="500" t="e">
        <f t="shared" si="8"/>
        <v>#REF!</v>
      </c>
      <c r="I32" s="500" t="e">
        <f t="shared" si="8"/>
        <v>#REF!</v>
      </c>
      <c r="J32" s="500" t="e">
        <f t="shared" si="8"/>
        <v>#REF!</v>
      </c>
      <c r="K32" s="500" t="e">
        <f t="shared" si="8"/>
        <v>#REF!</v>
      </c>
    </row>
    <row r="33" spans="1:40">
      <c r="A33" s="22" t="s">
        <v>228</v>
      </c>
      <c r="B33" s="373" t="s">
        <v>57</v>
      </c>
      <c r="C33" s="238"/>
      <c r="D33" s="438"/>
      <c r="E33" s="438"/>
      <c r="F33" s="438"/>
      <c r="G33" s="438"/>
      <c r="H33" s="354"/>
      <c r="I33" s="354"/>
      <c r="J33" s="354"/>
      <c r="K33" s="354"/>
    </row>
    <row r="34" spans="1:40">
      <c r="A34" s="22" t="s">
        <v>229</v>
      </c>
      <c r="B34" s="373" t="s">
        <v>315</v>
      </c>
      <c r="C34" s="238"/>
      <c r="D34" s="438"/>
      <c r="E34" s="438"/>
      <c r="F34" s="438"/>
      <c r="G34" s="438"/>
      <c r="H34" s="354"/>
      <c r="I34" s="354"/>
      <c r="J34" s="354"/>
      <c r="K34" s="354"/>
    </row>
    <row r="35" spans="1:40">
      <c r="A35" s="22"/>
      <c r="B35" s="373" t="s">
        <v>316</v>
      </c>
      <c r="C35" s="238"/>
      <c r="D35" s="438"/>
      <c r="E35" s="438"/>
      <c r="F35" s="438"/>
      <c r="G35" s="438"/>
      <c r="H35" s="354"/>
      <c r="I35" s="354"/>
      <c r="J35" s="354"/>
      <c r="K35" s="354"/>
    </row>
    <row r="36" spans="1:40">
      <c r="A36" s="22"/>
      <c r="B36" s="373" t="s">
        <v>59</v>
      </c>
      <c r="C36" s="238"/>
      <c r="D36" s="438"/>
      <c r="E36" s="438"/>
      <c r="F36" s="438"/>
      <c r="G36" s="438"/>
      <c r="H36" s="354"/>
      <c r="I36" s="354"/>
      <c r="J36" s="354"/>
      <c r="K36" s="354"/>
    </row>
    <row r="37" spans="1:40">
      <c r="A37" s="33" t="s">
        <v>230</v>
      </c>
      <c r="B37" s="43" t="s">
        <v>60</v>
      </c>
      <c r="C37" s="238"/>
      <c r="D37" s="438" t="e">
        <f>D31/D24</f>
        <v>#REF!</v>
      </c>
      <c r="E37" s="438" t="e">
        <f t="shared" ref="E37:K37" si="9">E31/E24</f>
        <v>#REF!</v>
      </c>
      <c r="F37" s="438" t="e">
        <f t="shared" si="9"/>
        <v>#REF!</v>
      </c>
      <c r="G37" s="438" t="e">
        <f t="shared" si="9"/>
        <v>#REF!</v>
      </c>
      <c r="H37" s="438" t="e">
        <f t="shared" si="9"/>
        <v>#REF!</v>
      </c>
      <c r="I37" s="438" t="e">
        <f t="shared" si="9"/>
        <v>#REF!</v>
      </c>
      <c r="J37" s="438" t="e">
        <f t="shared" si="9"/>
        <v>#REF!</v>
      </c>
      <c r="K37" s="438" t="e">
        <f t="shared" si="9"/>
        <v>#REF!</v>
      </c>
    </row>
    <row r="38" spans="1:40">
      <c r="D38" s="237"/>
      <c r="E38" s="237"/>
      <c r="F38" s="237"/>
      <c r="G38" s="237"/>
    </row>
    <row r="39" spans="1:40" s="172" customFormat="1" ht="12.75">
      <c r="A39" s="164"/>
      <c r="B39" s="502" t="s">
        <v>559</v>
      </c>
      <c r="C39" s="106"/>
      <c r="D39" s="11"/>
      <c r="E39" s="11"/>
      <c r="F39" s="146"/>
      <c r="G39" s="165"/>
      <c r="H39" s="165"/>
      <c r="I39" s="165"/>
      <c r="J39" s="167"/>
      <c r="K39" s="165"/>
      <c r="L39" s="146"/>
      <c r="M39" s="11"/>
      <c r="N39" s="146"/>
      <c r="O39" s="146"/>
      <c r="P39" s="165"/>
      <c r="Q39" s="165"/>
      <c r="R39" s="166"/>
      <c r="S39" s="166"/>
      <c r="T39" s="167"/>
      <c r="U39" s="166"/>
      <c r="V39" s="11"/>
      <c r="W39" s="166"/>
      <c r="X39" s="166"/>
      <c r="Y39" s="165"/>
      <c r="Z39" s="165"/>
      <c r="AA39" s="165"/>
      <c r="AB39" s="165"/>
      <c r="AC39" s="167"/>
      <c r="AD39" s="168"/>
      <c r="AE39" s="11"/>
      <c r="AF39" s="168"/>
      <c r="AG39" s="168"/>
      <c r="AH39" s="169"/>
      <c r="AI39" s="170"/>
      <c r="AJ39" s="171"/>
      <c r="AK39" s="171"/>
      <c r="AL39" s="171"/>
      <c r="AN39" s="173"/>
    </row>
    <row r="40" spans="1:40" s="172" customFormat="1" ht="15" customHeight="1">
      <c r="A40" s="11"/>
      <c r="B40" s="7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74"/>
      <c r="AE40" s="11"/>
      <c r="AF40" s="174"/>
      <c r="AG40" s="174"/>
      <c r="AH40" s="169"/>
      <c r="AI40" s="171"/>
      <c r="AJ40" s="171"/>
      <c r="AK40" s="171"/>
      <c r="AL40" s="171"/>
      <c r="AN40" s="173"/>
    </row>
    <row r="41" spans="1:40">
      <c r="B41" s="83"/>
    </row>
  </sheetData>
  <customSheetViews>
    <customSheetView guid="{4ABAEE21-E07D-4473-944B-EE2EA61FD553}" scale="75" showPageBreaks="1" printArea="1" view="pageBreakPreview">
      <pane xSplit="3" ySplit="8" topLeftCell="D30" activePane="bottomRight" state="frozen"/>
      <selection pane="bottomRight" activeCell="B48" sqref="B48"/>
      <colBreaks count="6" manualBreakCount="6">
        <brk id="5" max="42" man="1"/>
        <brk id="7" max="42" man="1"/>
        <brk id="9" max="42" man="1"/>
        <brk id="11" max="42" man="1"/>
        <brk id="13" max="42" man="1"/>
        <brk id="15" max="42" man="1"/>
      </colBreaks>
      <pageMargins left="0.78740157480314965" right="0.31496062992125984" top="0.59055118110236227" bottom="0.39370078740157483" header="0.19685039370078741" footer="0.19685039370078741"/>
      <pageSetup paperSize="9" scale="70" orientation="portrait"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view="pageBreakPreview">
      <pane xSplit="3" ySplit="8" topLeftCell="L27" activePane="bottomRight" state="frozen"/>
      <selection pane="bottomRight" activeCell="Q42" sqref="Q42:Q44"/>
      <colBreaks count="6" manualBreakCount="6">
        <brk id="5" max="44" man="1"/>
        <brk id="7" max="44" man="1"/>
        <brk id="9" max="44" man="1"/>
        <brk id="11" max="44" man="1"/>
        <brk id="13" max="44" man="1"/>
        <brk id="15" max="44" man="1"/>
      </colBreaks>
      <pageMargins left="0.78740157480314965" right="0.31496062992125984" top="0.59055118110236227" bottom="0.39370078740157483" header="0.19685039370078741" footer="0.19685039370078741"/>
      <printOptions horizontalCentered="1"/>
      <pageSetup paperSize="9" scale="70" orientation="portrait"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3" ySplit="8" topLeftCell="L27" activePane="bottomRight" state="frozen"/>
      <selection pane="bottomRight" activeCell="Q42" sqref="Q42:Q44"/>
      <colBreaks count="6" manualBreakCount="6">
        <brk id="5" max="44" man="1"/>
        <brk id="7" max="44" man="1"/>
        <brk id="9" max="44" man="1"/>
        <brk id="11" max="44" man="1"/>
        <brk id="13" max="44" man="1"/>
        <brk id="15" max="44" man="1"/>
      </colBreaks>
      <pageMargins left="0.78740157480314965" right="0.31496062992125984" top="0.59055118110236227" bottom="0.39370078740157483" header="0.19685039370078741" footer="0.19685039370078741"/>
      <printOptions horizontalCentered="1"/>
      <pageSetup paperSize="9" scale="70" orientation="portrait"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view="pageBreakPreview">
      <pane xSplit="3" ySplit="8" topLeftCell="L27" activePane="bottomRight" state="frozen"/>
      <selection pane="bottomRight" activeCell="Q42" sqref="Q42:Q44"/>
      <colBreaks count="6" manualBreakCount="6">
        <brk id="5" max="44" man="1"/>
        <brk id="7" max="44" man="1"/>
        <brk id="9" max="44" man="1"/>
        <brk id="11" max="44" man="1"/>
        <brk id="13" max="44" man="1"/>
        <brk id="15" max="44" man="1"/>
      </colBreaks>
      <pageMargins left="0.78740157480314965" right="0.31496062992125984" top="0.59055118110236227" bottom="0.39370078740157483" header="0.19685039370078741" footer="0.19685039370078741"/>
      <printOptions horizontalCentered="1"/>
      <pageSetup paperSize="9" scale="70" orientation="portrait"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75" showPageBreaks="1" printArea="1" view="pageBreakPreview">
      <pane xSplit="3" ySplit="8" topLeftCell="D30" activePane="bottomRight" state="frozen"/>
      <selection pane="bottomRight" activeCell="B48" sqref="B48"/>
      <colBreaks count="6" manualBreakCount="6">
        <brk id="5" max="42" man="1"/>
        <brk id="7" max="42" man="1"/>
        <brk id="9" max="42" man="1"/>
        <brk id="11" max="42" man="1"/>
        <brk id="13" max="42" man="1"/>
        <brk id="15" max="42" man="1"/>
      </colBreaks>
      <pageMargins left="0.78740157480314965" right="0.31496062992125984" top="0.59055118110236227" bottom="0.39370078740157483" header="0.19685039370078741" footer="0.19685039370078741"/>
      <pageSetup paperSize="9" scale="70" orientation="portrait"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75" showPageBreaks="1" printArea="1" view="pageBreakPreview">
      <pane xSplit="3" ySplit="8" topLeftCell="D30" activePane="bottomRight" state="frozen"/>
      <selection pane="bottomRight" activeCell="B48" sqref="B48"/>
      <colBreaks count="6" manualBreakCount="6">
        <brk id="5" max="42" man="1"/>
        <brk id="7" max="42" man="1"/>
        <brk id="9" max="42" man="1"/>
        <brk id="11" max="42" man="1"/>
        <brk id="13" max="42" man="1"/>
        <brk id="15" max="42" man="1"/>
      </colBreaks>
      <pageMargins left="0.78740157480314965" right="0.31496062992125984" top="0.59055118110236227" bottom="0.39370078740157483" header="0.19685039370078741" footer="0.19685039370078741"/>
      <pageSetup paperSize="9" scale="70" orientation="portrait"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1">
    <mergeCell ref="A2:B2"/>
  </mergeCells>
  <phoneticPr fontId="0" type="noConversion"/>
  <pageMargins left="0.78740157480314965" right="0.11811023622047245" top="0.59055118110236227" bottom="0.39370078740157483" header="0" footer="0"/>
  <pageSetup paperSize="9" scale="45" orientation="portrait" r:id="rId7"/>
  <headerFooter alignWithMargins="0"/>
</worksheet>
</file>

<file path=xl/worksheets/sheet35.xml><?xml version="1.0" encoding="utf-8"?>
<worksheet xmlns="http://schemas.openxmlformats.org/spreadsheetml/2006/main" xmlns:r="http://schemas.openxmlformats.org/officeDocument/2006/relationships">
  <sheetPr codeName="Лист33">
    <pageSetUpPr fitToPage="1"/>
  </sheetPr>
  <dimension ref="A1:W35"/>
  <sheetViews>
    <sheetView view="pageBreakPreview" zoomScaleSheetLayoutView="100" workbookViewId="0">
      <pane xSplit="4" ySplit="9" topLeftCell="O10" activePane="bottomRight" state="frozen"/>
      <selection pane="topRight" activeCell="E1" sqref="E1"/>
      <selection pane="bottomLeft" activeCell="A10" sqref="A10"/>
      <selection pane="bottomRight" activeCell="S6" sqref="S6:W7"/>
    </sheetView>
  </sheetViews>
  <sheetFormatPr defaultColWidth="9.140625" defaultRowHeight="15"/>
  <cols>
    <col min="1" max="1" width="5.28515625" style="27" customWidth="1"/>
    <col min="2" max="2" width="34.5703125" style="27" customWidth="1"/>
    <col min="3" max="3" width="14" style="27" customWidth="1"/>
    <col min="4" max="4" width="18.5703125" style="27" customWidth="1"/>
    <col min="5" max="5" width="3.7109375" style="27" customWidth="1"/>
    <col min="6" max="6" width="4.28515625" style="27" customWidth="1"/>
    <col min="7" max="7" width="5.28515625" style="27" customWidth="1"/>
    <col min="8" max="8" width="19.28515625" style="27" customWidth="1"/>
    <col min="9" max="9" width="17.28515625" style="27" customWidth="1"/>
    <col min="10" max="10" width="3.7109375" style="27" customWidth="1"/>
    <col min="11" max="11" width="4.28515625" style="27" customWidth="1"/>
    <col min="12" max="12" width="5.28515625" style="27" customWidth="1"/>
    <col min="13" max="13" width="19" style="27" customWidth="1"/>
    <col min="14" max="14" width="18.5703125" style="27" customWidth="1"/>
    <col min="15" max="15" width="3.7109375" style="27" customWidth="1"/>
    <col min="16" max="16" width="4.28515625" style="27" customWidth="1"/>
    <col min="17" max="17" width="4.140625" style="27" customWidth="1"/>
    <col min="18" max="18" width="19.85546875" style="27" customWidth="1"/>
    <col min="19" max="19" width="18.7109375" style="27" customWidth="1"/>
    <col min="20" max="20" width="5.28515625" style="27" customWidth="1"/>
    <col min="21" max="22" width="4.7109375" style="27" customWidth="1"/>
    <col min="23" max="23" width="19.28515625" style="27" customWidth="1"/>
    <col min="24" max="16384" width="9.140625" style="27"/>
  </cols>
  <sheetData>
    <row r="1" spans="1:23">
      <c r="R1" s="28" t="s">
        <v>342</v>
      </c>
    </row>
    <row r="3" spans="1:23" ht="16.5">
      <c r="A3" s="1257" t="s">
        <v>343</v>
      </c>
      <c r="B3" s="1257"/>
      <c r="C3" s="1257"/>
      <c r="D3" s="1257"/>
      <c r="E3" s="1257"/>
      <c r="F3" s="1257"/>
      <c r="G3" s="1257"/>
      <c r="H3" s="1257"/>
      <c r="I3" s="1257"/>
      <c r="J3" s="1257"/>
      <c r="K3" s="1257"/>
      <c r="L3" s="1257"/>
      <c r="M3" s="1257"/>
      <c r="N3" s="1257"/>
      <c r="O3" s="1257"/>
      <c r="P3" s="1257"/>
      <c r="Q3" s="1257"/>
      <c r="R3" s="1257"/>
    </row>
    <row r="4" spans="1:23" ht="16.5">
      <c r="A4" s="1257" t="s">
        <v>344</v>
      </c>
      <c r="B4" s="1257"/>
      <c r="C4" s="1257"/>
      <c r="D4" s="1257"/>
      <c r="E4" s="1257"/>
      <c r="F4" s="1257"/>
      <c r="G4" s="1257"/>
      <c r="H4" s="1257"/>
      <c r="I4" s="1257"/>
      <c r="J4" s="1257"/>
      <c r="K4" s="1257"/>
      <c r="L4" s="1257"/>
      <c r="M4" s="1257"/>
      <c r="N4" s="1257"/>
      <c r="O4" s="1257"/>
      <c r="P4" s="1257"/>
      <c r="Q4" s="1257"/>
      <c r="R4" s="1257"/>
    </row>
    <row r="5" spans="1:23">
      <c r="A5" s="27" t="s">
        <v>89</v>
      </c>
    </row>
    <row r="6" spans="1:23" ht="15" customHeight="1">
      <c r="A6" s="1322" t="s">
        <v>15</v>
      </c>
      <c r="B6" s="1351"/>
      <c r="C6" s="1354" t="s">
        <v>56</v>
      </c>
      <c r="D6" s="1339" t="s">
        <v>398</v>
      </c>
      <c r="E6" s="1340"/>
      <c r="F6" s="1340"/>
      <c r="G6" s="1340"/>
      <c r="H6" s="1341"/>
      <c r="I6" s="1325" t="s">
        <v>345</v>
      </c>
      <c r="J6" s="1326"/>
      <c r="K6" s="1326"/>
      <c r="L6" s="1326"/>
      <c r="M6" s="1327"/>
      <c r="N6" s="1339" t="s">
        <v>77</v>
      </c>
      <c r="O6" s="1340"/>
      <c r="P6" s="1340"/>
      <c r="Q6" s="1340"/>
      <c r="R6" s="1341"/>
      <c r="S6" s="1339" t="s">
        <v>400</v>
      </c>
      <c r="T6" s="1340"/>
      <c r="U6" s="1340"/>
      <c r="V6" s="1340"/>
      <c r="W6" s="1341"/>
    </row>
    <row r="7" spans="1:23">
      <c r="A7" s="1350"/>
      <c r="B7" s="1352"/>
      <c r="C7" s="1355"/>
      <c r="D7" s="1357"/>
      <c r="E7" s="1358"/>
      <c r="F7" s="1358"/>
      <c r="G7" s="1358"/>
      <c r="H7" s="1359"/>
      <c r="I7" s="1345" t="s">
        <v>399</v>
      </c>
      <c r="J7" s="1346"/>
      <c r="K7" s="1346"/>
      <c r="L7" s="1346"/>
      <c r="M7" s="1347"/>
      <c r="N7" s="1357"/>
      <c r="O7" s="1358"/>
      <c r="P7" s="1358"/>
      <c r="Q7" s="1358"/>
      <c r="R7" s="1359"/>
      <c r="S7" s="1342"/>
      <c r="T7" s="1343"/>
      <c r="U7" s="1343"/>
      <c r="V7" s="1343"/>
      <c r="W7" s="1344"/>
    </row>
    <row r="8" spans="1:23" ht="33.75" customHeight="1">
      <c r="A8" s="1323"/>
      <c r="B8" s="1353"/>
      <c r="C8" s="1356"/>
      <c r="D8" s="31" t="s">
        <v>61</v>
      </c>
      <c r="E8" s="31" t="s">
        <v>57</v>
      </c>
      <c r="F8" s="31" t="s">
        <v>58</v>
      </c>
      <c r="G8" s="31" t="s">
        <v>59</v>
      </c>
      <c r="H8" s="31" t="s">
        <v>60</v>
      </c>
      <c r="I8" s="31" t="s">
        <v>61</v>
      </c>
      <c r="J8" s="31" t="s">
        <v>57</v>
      </c>
      <c r="K8" s="31" t="s">
        <v>58</v>
      </c>
      <c r="L8" s="31" t="s">
        <v>59</v>
      </c>
      <c r="M8" s="31" t="s">
        <v>60</v>
      </c>
      <c r="N8" s="31" t="s">
        <v>61</v>
      </c>
      <c r="O8" s="31" t="s">
        <v>57</v>
      </c>
      <c r="P8" s="31" t="s">
        <v>58</v>
      </c>
      <c r="Q8" s="31" t="s">
        <v>59</v>
      </c>
      <c r="R8" s="31" t="s">
        <v>60</v>
      </c>
      <c r="S8" s="31" t="s">
        <v>61</v>
      </c>
      <c r="T8" s="31" t="s">
        <v>57</v>
      </c>
      <c r="U8" s="31" t="s">
        <v>58</v>
      </c>
      <c r="V8" s="31" t="s">
        <v>59</v>
      </c>
      <c r="W8" s="31" t="s">
        <v>60</v>
      </c>
    </row>
    <row r="9" spans="1:23" ht="23.25" customHeight="1">
      <c r="A9" s="31">
        <v>1</v>
      </c>
      <c r="B9" s="30"/>
      <c r="C9" s="31">
        <v>3</v>
      </c>
      <c r="D9" s="31">
        <v>4</v>
      </c>
      <c r="E9" s="31">
        <v>5</v>
      </c>
      <c r="F9" s="31">
        <v>6</v>
      </c>
      <c r="G9" s="31">
        <v>7</v>
      </c>
      <c r="H9" s="31">
        <v>8</v>
      </c>
      <c r="I9" s="31">
        <v>9</v>
      </c>
      <c r="J9" s="31">
        <v>10</v>
      </c>
      <c r="K9" s="31">
        <v>11</v>
      </c>
      <c r="L9" s="31">
        <v>12</v>
      </c>
      <c r="M9" s="31">
        <v>13</v>
      </c>
      <c r="N9" s="31">
        <v>14</v>
      </c>
      <c r="O9" s="31">
        <v>15</v>
      </c>
      <c r="P9" s="31">
        <v>16</v>
      </c>
      <c r="Q9" s="31">
        <v>17</v>
      </c>
      <c r="R9" s="31">
        <v>18</v>
      </c>
      <c r="S9" s="31">
        <v>9</v>
      </c>
      <c r="T9" s="31">
        <v>10</v>
      </c>
      <c r="U9" s="31">
        <v>11</v>
      </c>
      <c r="V9" s="31">
        <v>12</v>
      </c>
      <c r="W9" s="31">
        <v>13</v>
      </c>
    </row>
    <row r="10" spans="1:23" ht="23.25" customHeight="1">
      <c r="A10" s="33" t="s">
        <v>210</v>
      </c>
      <c r="B10" s="34" t="s">
        <v>346</v>
      </c>
      <c r="C10" s="31" t="s">
        <v>62</v>
      </c>
      <c r="D10" s="274" t="e">
        <f>I10+N10+S10</f>
        <v>#REF!</v>
      </c>
      <c r="E10" s="66"/>
      <c r="F10" s="66"/>
      <c r="G10" s="66"/>
      <c r="H10" s="274" t="e">
        <f>M10+R10+W10</f>
        <v>#REF!</v>
      </c>
      <c r="I10" s="274" t="e">
        <f>'1.27-1пг 2025'!I10+'1.27-2 пг 2025'!M10</f>
        <v>#REF!</v>
      </c>
      <c r="J10" s="66"/>
      <c r="K10" s="66"/>
      <c r="L10" s="66"/>
      <c r="M10" s="274" t="e">
        <f>I10</f>
        <v>#REF!</v>
      </c>
      <c r="N10" s="66" t="e">
        <f>'1.27-1пг 2025'!R10+'1.27-2 пг 2025'!N10</f>
        <v>#REF!</v>
      </c>
      <c r="O10" s="66"/>
      <c r="P10" s="66"/>
      <c r="Q10" s="66"/>
      <c r="R10" s="66" t="e">
        <f>N10</f>
        <v>#REF!</v>
      </c>
      <c r="S10" s="274" t="e">
        <f>'1.27-1пг 2025'!S10+'1.27-2 пг 2025'!S10</f>
        <v>#REF!</v>
      </c>
      <c r="T10" s="66"/>
      <c r="U10" s="66"/>
      <c r="V10" s="66"/>
      <c r="W10" s="274" t="e">
        <f>S10</f>
        <v>#REF!</v>
      </c>
    </row>
    <row r="11" spans="1:23" ht="29.25" customHeight="1">
      <c r="A11" s="33" t="s">
        <v>34</v>
      </c>
      <c r="B11" s="34" t="s">
        <v>347</v>
      </c>
      <c r="C11" s="31" t="s">
        <v>348</v>
      </c>
      <c r="D11" s="274" t="e">
        <f>I11+N11+S11</f>
        <v>#REF!</v>
      </c>
      <c r="E11" s="66"/>
      <c r="F11" s="66"/>
      <c r="G11" s="66"/>
      <c r="H11" s="274" t="e">
        <f>#REF!</f>
        <v>#REF!</v>
      </c>
      <c r="I11" s="66" t="e">
        <f>M11</f>
        <v>#REF!</v>
      </c>
      <c r="J11" s="66"/>
      <c r="K11" s="66"/>
      <c r="L11" s="66"/>
      <c r="M11" s="274" t="e">
        <f>#REF!</f>
        <v>#REF!</v>
      </c>
      <c r="N11" s="274" t="e">
        <f>#REF!</f>
        <v>#REF!</v>
      </c>
      <c r="O11" s="66"/>
      <c r="P11" s="66"/>
      <c r="Q11" s="66"/>
      <c r="R11" s="274" t="e">
        <f>N11</f>
        <v>#REF!</v>
      </c>
      <c r="S11" s="274" t="e">
        <f>#REF!</f>
        <v>#REF!</v>
      </c>
      <c r="T11" s="66"/>
      <c r="U11" s="66"/>
      <c r="V11" s="66"/>
      <c r="W11" s="274" t="e">
        <f>S11</f>
        <v>#REF!</v>
      </c>
    </row>
    <row r="12" spans="1:23" ht="21.75" customHeight="1">
      <c r="A12" s="33"/>
      <c r="B12" s="34" t="s">
        <v>395</v>
      </c>
      <c r="C12" s="31" t="s">
        <v>396</v>
      </c>
      <c r="D12" s="66">
        <v>2608</v>
      </c>
      <c r="E12" s="66"/>
      <c r="F12" s="66"/>
      <c r="G12" s="66"/>
      <c r="H12" s="66">
        <v>2608</v>
      </c>
      <c r="I12" s="66">
        <v>2608</v>
      </c>
      <c r="J12" s="66"/>
      <c r="K12" s="66"/>
      <c r="L12" s="66"/>
      <c r="M12" s="66">
        <f>I12</f>
        <v>2608</v>
      </c>
      <c r="N12" s="66">
        <f>M12</f>
        <v>2608</v>
      </c>
      <c r="O12" s="66"/>
      <c r="P12" s="66"/>
      <c r="Q12" s="66"/>
      <c r="R12" s="66">
        <f>N12</f>
        <v>2608</v>
      </c>
      <c r="S12" s="66">
        <v>2608</v>
      </c>
      <c r="T12" s="66"/>
      <c r="U12" s="66"/>
      <c r="V12" s="66"/>
      <c r="W12" s="66">
        <f>S12</f>
        <v>2608</v>
      </c>
    </row>
    <row r="13" spans="1:23" ht="30" customHeight="1">
      <c r="A13" s="33" t="s">
        <v>36</v>
      </c>
      <c r="B13" s="34" t="s">
        <v>349</v>
      </c>
      <c r="C13" s="31" t="s">
        <v>313</v>
      </c>
      <c r="D13" s="66" t="e">
        <f>'1.22'!#REF!</f>
        <v>#REF!</v>
      </c>
      <c r="E13" s="66"/>
      <c r="F13" s="66"/>
      <c r="G13" s="66"/>
      <c r="H13" s="66" t="e">
        <f>D13</f>
        <v>#REF!</v>
      </c>
      <c r="I13" s="66" t="e">
        <f>H13</f>
        <v>#REF!</v>
      </c>
      <c r="J13" s="66"/>
      <c r="K13" s="66"/>
      <c r="L13" s="66"/>
      <c r="M13" s="66" t="e">
        <f>I13</f>
        <v>#REF!</v>
      </c>
      <c r="N13" s="66" t="e">
        <f t="shared" ref="N13:N31" si="0">R13</f>
        <v>#REF!</v>
      </c>
      <c r="O13" s="66"/>
      <c r="P13" s="66"/>
      <c r="Q13" s="66"/>
      <c r="R13" s="66" t="e">
        <f>M13</f>
        <v>#REF!</v>
      </c>
      <c r="S13" s="66" t="e">
        <f t="shared" ref="S13:S31" si="1">W13</f>
        <v>#REF!</v>
      </c>
      <c r="T13" s="66"/>
      <c r="U13" s="66"/>
      <c r="V13" s="66"/>
      <c r="W13" s="66" t="e">
        <f t="shared" ref="W13:W21" si="2">R13</f>
        <v>#REF!</v>
      </c>
    </row>
    <row r="14" spans="1:23" ht="24.75" customHeight="1">
      <c r="A14" s="33" t="s">
        <v>79</v>
      </c>
      <c r="B14" s="34" t="s">
        <v>307</v>
      </c>
      <c r="C14" s="31" t="s">
        <v>350</v>
      </c>
      <c r="D14" s="66" t="e">
        <f>'1.22'!#REF!</f>
        <v>#REF!</v>
      </c>
      <c r="E14" s="66"/>
      <c r="F14" s="66"/>
      <c r="G14" s="66"/>
      <c r="H14" s="66" t="e">
        <f>D14</f>
        <v>#REF!</v>
      </c>
      <c r="I14" s="66" t="e">
        <f>M14</f>
        <v>#REF!</v>
      </c>
      <c r="J14" s="66"/>
      <c r="K14" s="66"/>
      <c r="L14" s="66"/>
      <c r="M14" s="66" t="e">
        <f>H14</f>
        <v>#REF!</v>
      </c>
      <c r="N14" s="66" t="e">
        <f t="shared" si="0"/>
        <v>#REF!</v>
      </c>
      <c r="O14" s="66"/>
      <c r="P14" s="66"/>
      <c r="Q14" s="66"/>
      <c r="R14" s="66" t="e">
        <f>M14</f>
        <v>#REF!</v>
      </c>
      <c r="S14" s="66" t="e">
        <f t="shared" si="1"/>
        <v>#REF!</v>
      </c>
      <c r="T14" s="66"/>
      <c r="U14" s="66"/>
      <c r="V14" s="66"/>
      <c r="W14" s="66" t="e">
        <f t="shared" si="2"/>
        <v>#REF!</v>
      </c>
    </row>
    <row r="15" spans="1:23" ht="23.25" customHeight="1">
      <c r="A15" s="33"/>
      <c r="B15" s="34" t="s">
        <v>397</v>
      </c>
      <c r="C15" s="31"/>
      <c r="D15" s="66" t="e">
        <f>'1.22'!#REF!</f>
        <v>#REF!</v>
      </c>
      <c r="E15" s="66"/>
      <c r="F15" s="66"/>
      <c r="G15" s="66"/>
      <c r="H15" s="66" t="e">
        <f>M15</f>
        <v>#REF!</v>
      </c>
      <c r="I15" s="66" t="e">
        <f>M15</f>
        <v>#REF!</v>
      </c>
      <c r="J15" s="66"/>
      <c r="K15" s="66"/>
      <c r="L15" s="66"/>
      <c r="M15" s="66" t="e">
        <f>M14/H12</f>
        <v>#REF!</v>
      </c>
      <c r="N15" s="66" t="e">
        <f t="shared" si="0"/>
        <v>#REF!</v>
      </c>
      <c r="O15" s="66"/>
      <c r="P15" s="66"/>
      <c r="Q15" s="66"/>
      <c r="R15" s="66" t="e">
        <f>R14/H12</f>
        <v>#REF!</v>
      </c>
      <c r="S15" s="66" t="e">
        <f>S14/I12</f>
        <v>#REF!</v>
      </c>
      <c r="T15" s="66"/>
      <c r="U15" s="66"/>
      <c r="V15" s="66"/>
      <c r="W15" s="66" t="e">
        <f>W14/M12</f>
        <v>#REF!</v>
      </c>
    </row>
    <row r="16" spans="1:23" ht="26.25" customHeight="1">
      <c r="A16" s="33" t="s">
        <v>81</v>
      </c>
      <c r="B16" s="34" t="s">
        <v>308</v>
      </c>
      <c r="C16" s="31" t="s">
        <v>313</v>
      </c>
      <c r="D16" s="66" t="e">
        <f>'1.22'!#REF!</f>
        <v>#REF!</v>
      </c>
      <c r="E16" s="66"/>
      <c r="F16" s="66"/>
      <c r="G16" s="66"/>
      <c r="H16" s="66" t="e">
        <f>D16</f>
        <v>#REF!</v>
      </c>
      <c r="I16" s="66" t="e">
        <f>M16</f>
        <v>#REF!</v>
      </c>
      <c r="J16" s="66"/>
      <c r="K16" s="66"/>
      <c r="L16" s="66"/>
      <c r="M16" s="66" t="e">
        <f>H16</f>
        <v>#REF!</v>
      </c>
      <c r="N16" s="66" t="e">
        <f t="shared" si="0"/>
        <v>#REF!</v>
      </c>
      <c r="O16" s="66"/>
      <c r="P16" s="66"/>
      <c r="Q16" s="66"/>
      <c r="R16" s="66" t="e">
        <f>M16</f>
        <v>#REF!</v>
      </c>
      <c r="S16" s="66" t="e">
        <f t="shared" si="1"/>
        <v>#REF!</v>
      </c>
      <c r="T16" s="67"/>
      <c r="U16" s="67"/>
      <c r="V16" s="67"/>
      <c r="W16" s="67" t="e">
        <f t="shared" si="2"/>
        <v>#REF!</v>
      </c>
    </row>
    <row r="17" spans="1:23" ht="24.75" customHeight="1">
      <c r="A17" s="33" t="s">
        <v>38</v>
      </c>
      <c r="B17" s="34" t="s">
        <v>351</v>
      </c>
      <c r="C17" s="31" t="s">
        <v>313</v>
      </c>
      <c r="D17" s="66" t="e">
        <f>D18/D12*12+D19</f>
        <v>#REF!</v>
      </c>
      <c r="E17" s="66"/>
      <c r="F17" s="66"/>
      <c r="G17" s="66"/>
      <c r="H17" s="66" t="e">
        <f>D17</f>
        <v>#REF!</v>
      </c>
      <c r="I17" s="66" t="e">
        <f>H17</f>
        <v>#REF!</v>
      </c>
      <c r="J17" s="66"/>
      <c r="K17" s="66"/>
      <c r="L17" s="66"/>
      <c r="M17" s="66" t="e">
        <f>I17</f>
        <v>#REF!</v>
      </c>
      <c r="N17" s="66" t="e">
        <f t="shared" si="0"/>
        <v>#REF!</v>
      </c>
      <c r="O17" s="66"/>
      <c r="P17" s="66"/>
      <c r="Q17" s="66"/>
      <c r="R17" s="66" t="e">
        <f>M17</f>
        <v>#REF!</v>
      </c>
      <c r="S17" s="66" t="e">
        <f t="shared" si="1"/>
        <v>#REF!</v>
      </c>
      <c r="T17" s="66"/>
      <c r="U17" s="66"/>
      <c r="V17" s="66"/>
      <c r="W17" s="66" t="e">
        <f t="shared" si="2"/>
        <v>#REF!</v>
      </c>
    </row>
    <row r="18" spans="1:23" ht="30">
      <c r="A18" s="32" t="s">
        <v>68</v>
      </c>
      <c r="B18" s="34" t="s">
        <v>352</v>
      </c>
      <c r="C18" s="45" t="s">
        <v>313</v>
      </c>
      <c r="D18" s="66" t="e">
        <f>'1.24'!#REF!</f>
        <v>#REF!</v>
      </c>
      <c r="E18" s="67"/>
      <c r="F18" s="67"/>
      <c r="G18" s="67"/>
      <c r="H18" s="67" t="e">
        <f>D18</f>
        <v>#REF!</v>
      </c>
      <c r="I18" s="66" t="e">
        <f>H18</f>
        <v>#REF!</v>
      </c>
      <c r="J18" s="67"/>
      <c r="K18" s="67"/>
      <c r="L18" s="67"/>
      <c r="M18" s="67" t="e">
        <f>I18</f>
        <v>#REF!</v>
      </c>
      <c r="N18" s="66" t="e">
        <f t="shared" si="0"/>
        <v>#REF!</v>
      </c>
      <c r="O18" s="67"/>
      <c r="P18" s="67"/>
      <c r="Q18" s="67"/>
      <c r="R18" s="67" t="e">
        <f>M18</f>
        <v>#REF!</v>
      </c>
      <c r="S18" s="66" t="e">
        <f t="shared" si="1"/>
        <v>#REF!</v>
      </c>
      <c r="T18" s="66"/>
      <c r="U18" s="66"/>
      <c r="V18" s="66"/>
      <c r="W18" s="66" t="e">
        <f t="shared" si="2"/>
        <v>#REF!</v>
      </c>
    </row>
    <row r="19" spans="1:23" ht="27.75" customHeight="1">
      <c r="A19" s="33" t="s">
        <v>353</v>
      </c>
      <c r="B19" s="34" t="s">
        <v>354</v>
      </c>
      <c r="C19" s="31" t="s">
        <v>350</v>
      </c>
      <c r="D19" s="66" t="e">
        <f>'1.25'!#REF!</f>
        <v>#REF!</v>
      </c>
      <c r="E19" s="66"/>
      <c r="F19" s="66"/>
      <c r="G19" s="66"/>
      <c r="H19" s="66" t="e">
        <f>D19</f>
        <v>#REF!</v>
      </c>
      <c r="I19" s="66" t="e">
        <f>H19</f>
        <v>#REF!</v>
      </c>
      <c r="J19" s="66"/>
      <c r="K19" s="66"/>
      <c r="L19" s="66"/>
      <c r="M19" s="66" t="e">
        <f>I19</f>
        <v>#REF!</v>
      </c>
      <c r="N19" s="66" t="e">
        <f t="shared" si="0"/>
        <v>#REF!</v>
      </c>
      <c r="O19" s="66"/>
      <c r="P19" s="66"/>
      <c r="Q19" s="66"/>
      <c r="R19" s="66" t="e">
        <f>M19</f>
        <v>#REF!</v>
      </c>
      <c r="S19" s="66" t="e">
        <f t="shared" si="1"/>
        <v>#REF!</v>
      </c>
      <c r="T19" s="66"/>
      <c r="U19" s="66"/>
      <c r="V19" s="66"/>
      <c r="W19" s="66" t="e">
        <f t="shared" si="2"/>
        <v>#REF!</v>
      </c>
    </row>
    <row r="20" spans="1:23" ht="21" customHeight="1">
      <c r="A20" s="33"/>
      <c r="B20" s="34" t="s">
        <v>397</v>
      </c>
      <c r="C20" s="31"/>
      <c r="D20" s="66" t="e">
        <f>H20</f>
        <v>#REF!</v>
      </c>
      <c r="E20" s="66"/>
      <c r="F20" s="66"/>
      <c r="G20" s="66"/>
      <c r="H20" s="66" t="e">
        <f>M20</f>
        <v>#REF!</v>
      </c>
      <c r="I20" s="66" t="e">
        <f>M20</f>
        <v>#REF!</v>
      </c>
      <c r="J20" s="66"/>
      <c r="K20" s="66"/>
      <c r="L20" s="66"/>
      <c r="M20" s="66" t="e">
        <f>M19/H12</f>
        <v>#REF!</v>
      </c>
      <c r="N20" s="66" t="e">
        <f t="shared" si="0"/>
        <v>#REF!</v>
      </c>
      <c r="O20" s="66"/>
      <c r="P20" s="66"/>
      <c r="Q20" s="66"/>
      <c r="R20" s="66" t="e">
        <f>R19/H12</f>
        <v>#REF!</v>
      </c>
      <c r="S20" s="66" t="e">
        <f t="shared" si="1"/>
        <v>#REF!</v>
      </c>
      <c r="T20" s="66"/>
      <c r="U20" s="66"/>
      <c r="V20" s="66"/>
      <c r="W20" s="66" t="e">
        <f t="shared" si="2"/>
        <v>#REF!</v>
      </c>
    </row>
    <row r="21" spans="1:23" ht="21.75" customHeight="1">
      <c r="A21" s="33" t="s">
        <v>355</v>
      </c>
      <c r="B21" s="34" t="s">
        <v>356</v>
      </c>
      <c r="C21" s="31" t="s">
        <v>313</v>
      </c>
      <c r="D21" s="66" t="e">
        <f>'1.25'!#REF!</f>
        <v>#REF!</v>
      </c>
      <c r="E21" s="66"/>
      <c r="F21" s="66"/>
      <c r="G21" s="66"/>
      <c r="H21" s="66" t="e">
        <f>D21</f>
        <v>#REF!</v>
      </c>
      <c r="I21" s="66" t="e">
        <f>H21</f>
        <v>#REF!</v>
      </c>
      <c r="J21" s="66"/>
      <c r="K21" s="66"/>
      <c r="L21" s="66"/>
      <c r="M21" s="66" t="e">
        <f>I21</f>
        <v>#REF!</v>
      </c>
      <c r="N21" s="66" t="e">
        <f t="shared" si="0"/>
        <v>#REF!</v>
      </c>
      <c r="O21" s="66"/>
      <c r="P21" s="66"/>
      <c r="Q21" s="66"/>
      <c r="R21" s="66" t="e">
        <f>M21</f>
        <v>#REF!</v>
      </c>
      <c r="S21" s="66" t="e">
        <f t="shared" si="1"/>
        <v>#REF!</v>
      </c>
      <c r="T21" s="66"/>
      <c r="U21" s="66"/>
      <c r="V21" s="66"/>
      <c r="W21" s="66" t="e">
        <f t="shared" si="2"/>
        <v>#REF!</v>
      </c>
    </row>
    <row r="22" spans="1:23" ht="24.75" customHeight="1">
      <c r="A22" s="33"/>
      <c r="B22" s="34"/>
      <c r="C22" s="31"/>
      <c r="D22" s="66">
        <f>H22</f>
        <v>0</v>
      </c>
      <c r="E22" s="66"/>
      <c r="F22" s="66"/>
      <c r="G22" s="66"/>
      <c r="H22" s="66"/>
      <c r="I22" s="66">
        <f>M22</f>
        <v>0</v>
      </c>
      <c r="J22" s="66"/>
      <c r="K22" s="66"/>
      <c r="L22" s="66"/>
      <c r="M22" s="66"/>
      <c r="N22" s="66">
        <f t="shared" si="0"/>
        <v>0</v>
      </c>
      <c r="O22" s="66"/>
      <c r="P22" s="66"/>
      <c r="Q22" s="66"/>
      <c r="R22" s="66"/>
      <c r="S22" s="66">
        <f t="shared" si="1"/>
        <v>0</v>
      </c>
      <c r="T22" s="66"/>
      <c r="U22" s="66"/>
      <c r="V22" s="66"/>
      <c r="W22" s="66"/>
    </row>
    <row r="23" spans="1:23" ht="23.25" customHeight="1">
      <c r="A23" s="33" t="s">
        <v>69</v>
      </c>
      <c r="B23" s="34" t="s">
        <v>357</v>
      </c>
      <c r="C23" s="31" t="s">
        <v>350</v>
      </c>
      <c r="D23" s="66">
        <f>H23</f>
        <v>0</v>
      </c>
      <c r="E23" s="66"/>
      <c r="F23" s="66"/>
      <c r="G23" s="66"/>
      <c r="H23" s="66"/>
      <c r="I23" s="66">
        <f>M23</f>
        <v>0</v>
      </c>
      <c r="J23" s="66"/>
      <c r="K23" s="66"/>
      <c r="L23" s="66"/>
      <c r="M23" s="66"/>
      <c r="N23" s="66"/>
      <c r="O23" s="66"/>
      <c r="P23" s="66"/>
      <c r="Q23" s="66"/>
      <c r="R23" s="66"/>
      <c r="S23" s="66">
        <f t="shared" si="1"/>
        <v>0</v>
      </c>
      <c r="T23" s="66"/>
      <c r="U23" s="66"/>
      <c r="V23" s="66"/>
      <c r="W23" s="66"/>
    </row>
    <row r="24" spans="1:23" ht="32.25" customHeight="1">
      <c r="A24" s="33" t="s">
        <v>44</v>
      </c>
      <c r="B24" s="34" t="s">
        <v>358</v>
      </c>
      <c r="C24" s="31" t="s">
        <v>313</v>
      </c>
      <c r="D24" s="66" t="e">
        <f>D15+D19</f>
        <v>#REF!</v>
      </c>
      <c r="E24" s="66"/>
      <c r="F24" s="66"/>
      <c r="G24" s="66"/>
      <c r="H24" s="66" t="e">
        <f>D24</f>
        <v>#REF!</v>
      </c>
      <c r="I24" s="66" t="e">
        <f>H24</f>
        <v>#REF!</v>
      </c>
      <c r="J24" s="66"/>
      <c r="K24" s="66"/>
      <c r="L24" s="66"/>
      <c r="M24" s="66" t="e">
        <f>I24</f>
        <v>#REF!</v>
      </c>
      <c r="N24" s="66" t="e">
        <f>M24</f>
        <v>#REF!</v>
      </c>
      <c r="O24" s="66"/>
      <c r="P24" s="66"/>
      <c r="Q24" s="66"/>
      <c r="R24" s="66" t="e">
        <f>N24</f>
        <v>#REF!</v>
      </c>
      <c r="S24" s="66" t="e">
        <f>R24</f>
        <v>#REF!</v>
      </c>
      <c r="T24" s="66"/>
      <c r="U24" s="66"/>
      <c r="V24" s="66"/>
      <c r="W24" s="66" t="e">
        <f>S24</f>
        <v>#REF!</v>
      </c>
    </row>
    <row r="25" spans="1:23" ht="32.25" customHeight="1">
      <c r="A25" s="33" t="s">
        <v>53</v>
      </c>
      <c r="B25" s="34" t="s">
        <v>359</v>
      </c>
      <c r="C25" s="31" t="s">
        <v>350</v>
      </c>
      <c r="D25" s="66" t="e">
        <f>D14+D19+D23</f>
        <v>#REF!</v>
      </c>
      <c r="E25" s="66"/>
      <c r="F25" s="66"/>
      <c r="G25" s="66"/>
      <c r="H25" s="66" t="e">
        <f>D25</f>
        <v>#REF!</v>
      </c>
      <c r="I25" s="66" t="e">
        <f>H25</f>
        <v>#REF!</v>
      </c>
      <c r="J25" s="66"/>
      <c r="K25" s="66"/>
      <c r="L25" s="66"/>
      <c r="M25" s="66" t="e">
        <f>I25</f>
        <v>#REF!</v>
      </c>
      <c r="N25" s="66" t="e">
        <f>M25</f>
        <v>#REF!</v>
      </c>
      <c r="O25" s="66"/>
      <c r="P25" s="66"/>
      <c r="Q25" s="66"/>
      <c r="R25" s="66" t="e">
        <f>N25</f>
        <v>#REF!</v>
      </c>
      <c r="S25" s="66" t="e">
        <f>R25</f>
        <v>#REF!</v>
      </c>
      <c r="T25" s="66"/>
      <c r="U25" s="66"/>
      <c r="V25" s="66"/>
      <c r="W25" s="66" t="e">
        <f>S25</f>
        <v>#REF!</v>
      </c>
    </row>
    <row r="26" spans="1:23" ht="24.75" customHeight="1">
      <c r="A26" s="33" t="s">
        <v>54</v>
      </c>
      <c r="B26" s="34" t="s">
        <v>360</v>
      </c>
      <c r="C26" s="31" t="s">
        <v>313</v>
      </c>
      <c r="D26" s="66" t="e">
        <f>D16+D21</f>
        <v>#REF!</v>
      </c>
      <c r="E26" s="66"/>
      <c r="F26" s="66"/>
      <c r="G26" s="66"/>
      <c r="H26" s="66" t="e">
        <f>D26</f>
        <v>#REF!</v>
      </c>
      <c r="I26" s="66" t="e">
        <f>I16+I21</f>
        <v>#REF!</v>
      </c>
      <c r="J26" s="66"/>
      <c r="K26" s="66"/>
      <c r="L26" s="66"/>
      <c r="M26" s="66" t="e">
        <f>M16+M21</f>
        <v>#REF!</v>
      </c>
      <c r="N26" s="66" t="e">
        <f t="shared" si="0"/>
        <v>#REF!</v>
      </c>
      <c r="O26" s="66"/>
      <c r="P26" s="66"/>
      <c r="Q26" s="66"/>
      <c r="R26" s="66" t="e">
        <f>R16+R21</f>
        <v>#REF!</v>
      </c>
      <c r="S26" s="66" t="e">
        <f t="shared" si="1"/>
        <v>#REF!</v>
      </c>
      <c r="T26" s="66"/>
      <c r="U26" s="66"/>
      <c r="V26" s="66"/>
      <c r="W26" s="66" t="e">
        <f>W16+W21</f>
        <v>#REF!</v>
      </c>
    </row>
    <row r="27" spans="1:23" ht="36" customHeight="1">
      <c r="A27" s="33" t="s">
        <v>45</v>
      </c>
      <c r="B27" s="34" t="s">
        <v>361</v>
      </c>
      <c r="C27" s="31" t="s">
        <v>82</v>
      </c>
      <c r="D27" s="66" t="e">
        <f>D24*D10</f>
        <v>#REF!</v>
      </c>
      <c r="E27" s="66"/>
      <c r="F27" s="66"/>
      <c r="G27" s="66"/>
      <c r="H27" s="66" t="e">
        <f>H10*H24</f>
        <v>#REF!</v>
      </c>
      <c r="I27" s="66" t="e">
        <f>I24*I10</f>
        <v>#REF!</v>
      </c>
      <c r="J27" s="66"/>
      <c r="K27" s="66"/>
      <c r="L27" s="66"/>
      <c r="M27" s="66" t="e">
        <f>M24*M10</f>
        <v>#REF!</v>
      </c>
      <c r="N27" s="66" t="e">
        <f>N24*N10</f>
        <v>#REF!</v>
      </c>
      <c r="O27" s="66"/>
      <c r="P27" s="66"/>
      <c r="Q27" s="66"/>
      <c r="R27" s="66" t="e">
        <f>R24*R10</f>
        <v>#REF!</v>
      </c>
      <c r="S27" s="66" t="e">
        <f>S24*S10</f>
        <v>#REF!</v>
      </c>
      <c r="T27" s="66"/>
      <c r="U27" s="66"/>
      <c r="V27" s="66"/>
      <c r="W27" s="66" t="e">
        <f>W24*W10</f>
        <v>#REF!</v>
      </c>
    </row>
    <row r="28" spans="1:23" ht="24.75" customHeight="1">
      <c r="A28" s="33"/>
      <c r="B28" s="34" t="s">
        <v>39</v>
      </c>
      <c r="C28" s="31"/>
      <c r="D28" s="66"/>
      <c r="E28" s="66"/>
      <c r="F28" s="66"/>
      <c r="G28" s="66"/>
      <c r="H28" s="66"/>
      <c r="I28" s="66"/>
      <c r="J28" s="66"/>
      <c r="K28" s="66"/>
      <c r="L28" s="66"/>
      <c r="M28" s="66"/>
      <c r="N28" s="66"/>
      <c r="O28" s="66"/>
      <c r="P28" s="66"/>
      <c r="Q28" s="66"/>
      <c r="R28" s="66"/>
      <c r="S28" s="66"/>
      <c r="T28" s="66"/>
      <c r="U28" s="66"/>
      <c r="V28" s="66"/>
      <c r="W28" s="66"/>
    </row>
    <row r="29" spans="1:23" ht="26.25" customHeight="1">
      <c r="A29" s="33" t="s">
        <v>228</v>
      </c>
      <c r="B29" s="47" t="s">
        <v>362</v>
      </c>
      <c r="C29" s="31" t="s">
        <v>82</v>
      </c>
      <c r="D29" s="66" t="e">
        <f>D13*D10</f>
        <v>#REF!</v>
      </c>
      <c r="E29" s="66"/>
      <c r="F29" s="66"/>
      <c r="G29" s="66"/>
      <c r="H29" s="66" t="e">
        <f>H10*H13</f>
        <v>#REF!</v>
      </c>
      <c r="I29" s="66" t="e">
        <f>I13*I10</f>
        <v>#REF!</v>
      </c>
      <c r="J29" s="66"/>
      <c r="K29" s="66"/>
      <c r="L29" s="66"/>
      <c r="M29" s="66" t="e">
        <f>M10*M13</f>
        <v>#REF!</v>
      </c>
      <c r="N29" s="66" t="e">
        <f>N13*N10</f>
        <v>#REF!</v>
      </c>
      <c r="O29" s="66"/>
      <c r="P29" s="66"/>
      <c r="Q29" s="66"/>
      <c r="R29" s="66" t="e">
        <f>R10*R13</f>
        <v>#REF!</v>
      </c>
      <c r="S29" s="66" t="e">
        <f>S13*S10</f>
        <v>#REF!</v>
      </c>
      <c r="T29" s="66"/>
      <c r="U29" s="66"/>
      <c r="V29" s="66"/>
      <c r="W29" s="66" t="e">
        <f>W10*W13</f>
        <v>#REF!</v>
      </c>
    </row>
    <row r="30" spans="1:23" ht="21.75" customHeight="1">
      <c r="A30" s="33" t="s">
        <v>229</v>
      </c>
      <c r="B30" s="47" t="s">
        <v>363</v>
      </c>
      <c r="C30" s="31" t="s">
        <v>82</v>
      </c>
      <c r="D30" s="66" t="e">
        <f>D17*D10</f>
        <v>#REF!</v>
      </c>
      <c r="E30" s="66"/>
      <c r="F30" s="66"/>
      <c r="G30" s="66"/>
      <c r="H30" s="66" t="e">
        <f t="shared" ref="H30:W30" si="3">H17*H10</f>
        <v>#REF!</v>
      </c>
      <c r="I30" s="66" t="e">
        <f t="shared" si="3"/>
        <v>#REF!</v>
      </c>
      <c r="J30" s="66">
        <f t="shared" si="3"/>
        <v>0</v>
      </c>
      <c r="K30" s="66">
        <f t="shared" si="3"/>
        <v>0</v>
      </c>
      <c r="L30" s="66">
        <f t="shared" si="3"/>
        <v>0</v>
      </c>
      <c r="M30" s="66" t="e">
        <f t="shared" si="3"/>
        <v>#REF!</v>
      </c>
      <c r="N30" s="66" t="e">
        <f t="shared" si="3"/>
        <v>#REF!</v>
      </c>
      <c r="O30" s="66">
        <f t="shared" si="3"/>
        <v>0</v>
      </c>
      <c r="P30" s="66">
        <f t="shared" si="3"/>
        <v>0</v>
      </c>
      <c r="Q30" s="66">
        <f t="shared" si="3"/>
        <v>0</v>
      </c>
      <c r="R30" s="66" t="e">
        <f t="shared" si="3"/>
        <v>#REF!</v>
      </c>
      <c r="S30" s="66" t="e">
        <f t="shared" si="3"/>
        <v>#REF!</v>
      </c>
      <c r="T30" s="66">
        <f t="shared" si="3"/>
        <v>0</v>
      </c>
      <c r="U30" s="66">
        <f t="shared" si="3"/>
        <v>0</v>
      </c>
      <c r="V30" s="66">
        <f t="shared" si="3"/>
        <v>0</v>
      </c>
      <c r="W30" s="66" t="e">
        <f t="shared" si="3"/>
        <v>#REF!</v>
      </c>
    </row>
    <row r="31" spans="1:23" ht="23.25" customHeight="1">
      <c r="A31" s="1348" t="s">
        <v>364</v>
      </c>
      <c r="B31" s="1349"/>
      <c r="C31" s="31"/>
      <c r="D31" s="66">
        <f>H31</f>
        <v>0</v>
      </c>
      <c r="E31" s="66"/>
      <c r="F31" s="66"/>
      <c r="G31" s="66"/>
      <c r="H31" s="66"/>
      <c r="I31" s="66">
        <f>M31</f>
        <v>0</v>
      </c>
      <c r="J31" s="66"/>
      <c r="K31" s="66"/>
      <c r="L31" s="66"/>
      <c r="M31" s="66"/>
      <c r="N31" s="66">
        <f t="shared" si="0"/>
        <v>0</v>
      </c>
      <c r="O31" s="66"/>
      <c r="P31" s="66"/>
      <c r="Q31" s="66"/>
      <c r="R31" s="66"/>
      <c r="S31" s="66">
        <f t="shared" si="1"/>
        <v>0</v>
      </c>
      <c r="T31" s="68"/>
      <c r="U31" s="68"/>
      <c r="V31" s="68"/>
      <c r="W31" s="68"/>
    </row>
    <row r="32" spans="1:23" ht="21.75" customHeight="1">
      <c r="A32" s="33" t="s">
        <v>228</v>
      </c>
      <c r="B32" s="47" t="s">
        <v>365</v>
      </c>
      <c r="C32" s="31" t="s">
        <v>82</v>
      </c>
      <c r="D32" s="66" t="e">
        <f>D25*D11*12/1000</f>
        <v>#REF!</v>
      </c>
      <c r="E32" s="66"/>
      <c r="F32" s="66"/>
      <c r="G32" s="66"/>
      <c r="H32" s="66" t="e">
        <f t="shared" ref="H32:W32" si="4">H25*H11*12/1000</f>
        <v>#REF!</v>
      </c>
      <c r="I32" s="66" t="e">
        <f t="shared" si="4"/>
        <v>#REF!</v>
      </c>
      <c r="J32" s="66">
        <f t="shared" si="4"/>
        <v>0</v>
      </c>
      <c r="K32" s="66">
        <f t="shared" si="4"/>
        <v>0</v>
      </c>
      <c r="L32" s="66">
        <f t="shared" si="4"/>
        <v>0</v>
      </c>
      <c r="M32" s="66" t="e">
        <f t="shared" si="4"/>
        <v>#REF!</v>
      </c>
      <c r="N32" s="66" t="e">
        <f t="shared" si="4"/>
        <v>#REF!</v>
      </c>
      <c r="O32" s="66">
        <f t="shared" si="4"/>
        <v>0</v>
      </c>
      <c r="P32" s="66">
        <f t="shared" si="4"/>
        <v>0</v>
      </c>
      <c r="Q32" s="66">
        <f t="shared" si="4"/>
        <v>0</v>
      </c>
      <c r="R32" s="66" t="e">
        <f t="shared" si="4"/>
        <v>#REF!</v>
      </c>
      <c r="S32" s="66" t="e">
        <f t="shared" si="4"/>
        <v>#REF!</v>
      </c>
      <c r="T32" s="66">
        <f t="shared" si="4"/>
        <v>0</v>
      </c>
      <c r="U32" s="66">
        <f t="shared" si="4"/>
        <v>0</v>
      </c>
      <c r="V32" s="66">
        <f t="shared" si="4"/>
        <v>0</v>
      </c>
      <c r="W32" s="66" t="e">
        <f t="shared" si="4"/>
        <v>#REF!</v>
      </c>
    </row>
    <row r="33" spans="1:23" ht="26.25" customHeight="1">
      <c r="A33" s="33" t="s">
        <v>229</v>
      </c>
      <c r="B33" s="47" t="s">
        <v>366</v>
      </c>
      <c r="C33" s="31" t="s">
        <v>82</v>
      </c>
      <c r="D33" s="66" t="e">
        <f>D26*D10</f>
        <v>#REF!</v>
      </c>
      <c r="E33" s="66"/>
      <c r="F33" s="66"/>
      <c r="G33" s="66"/>
      <c r="H33" s="66" t="e">
        <f t="shared" ref="H33:W33" si="5">H26*H10</f>
        <v>#REF!</v>
      </c>
      <c r="I33" s="66" t="e">
        <f t="shared" si="5"/>
        <v>#REF!</v>
      </c>
      <c r="J33" s="66">
        <f t="shared" si="5"/>
        <v>0</v>
      </c>
      <c r="K33" s="66">
        <f t="shared" si="5"/>
        <v>0</v>
      </c>
      <c r="L33" s="66">
        <f t="shared" si="5"/>
        <v>0</v>
      </c>
      <c r="M33" s="66" t="e">
        <f t="shared" si="5"/>
        <v>#REF!</v>
      </c>
      <c r="N33" s="66" t="e">
        <f t="shared" si="5"/>
        <v>#REF!</v>
      </c>
      <c r="O33" s="66">
        <f t="shared" si="5"/>
        <v>0</v>
      </c>
      <c r="P33" s="66">
        <f t="shared" si="5"/>
        <v>0</v>
      </c>
      <c r="Q33" s="66">
        <f t="shared" si="5"/>
        <v>0</v>
      </c>
      <c r="R33" s="66" t="e">
        <f t="shared" si="5"/>
        <v>#REF!</v>
      </c>
      <c r="S33" s="66" t="e">
        <f t="shared" si="5"/>
        <v>#REF!</v>
      </c>
      <c r="T33" s="66">
        <f t="shared" si="5"/>
        <v>0</v>
      </c>
      <c r="U33" s="66">
        <f t="shared" si="5"/>
        <v>0</v>
      </c>
      <c r="V33" s="66">
        <f t="shared" si="5"/>
        <v>0</v>
      </c>
      <c r="W33" s="66" t="e">
        <f t="shared" si="5"/>
        <v>#REF!</v>
      </c>
    </row>
    <row r="34" spans="1:23">
      <c r="M34" s="69"/>
    </row>
    <row r="35" spans="1:23" ht="28.9" customHeight="1">
      <c r="B35" s="1252" t="s">
        <v>493</v>
      </c>
      <c r="C35" s="1252"/>
    </row>
  </sheetData>
  <customSheetViews>
    <customSheetView guid="{4ABAEE21-E07D-4473-944B-EE2EA61FD553}" scale="75" showPageBreaks="1" fitToPage="1" view="pageBreakPreview">
      <pane xSplit="3" ySplit="7" topLeftCell="D8" activePane="bottomRight" state="frozen"/>
      <selection pane="bottomRight" activeCell="B37" sqref="B37:I37"/>
      <pageMargins left="0.39370078740157483" right="0.31496062992125984" top="0.19685039370078741" bottom="0.19685039370078741" header="0.19685039370078741" footer="0.19685039370078741"/>
      <printOptions horizontalCentered="1"/>
      <pageSetup paperSize="9" scale="39"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fitToPage="1" view="pageBreakPreview">
      <pane xSplit="3" ySplit="7" topLeftCell="D8" activePane="bottomRight" state="frozen"/>
      <selection pane="bottomRight" activeCell="B37" sqref="B37:I37"/>
      <pageMargins left="0.39370078740157483" right="0.31496062992125984" top="0.19685039370078741" bottom="0.19685039370078741" header="0.19685039370078741" footer="0.19685039370078741"/>
      <printOptions horizontalCentered="1"/>
      <pageSetup paperSize="9" scale="39" orientation="landscape"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fitToPage="1" view="pageBreakPreview">
      <pane xSplit="3" ySplit="7" topLeftCell="D8" activePane="bottomRight" state="frozen"/>
      <selection pane="bottomRight" activeCell="B37" sqref="B37:I37"/>
      <pageMargins left="0.39370078740157483" right="0.31496062992125984" top="0.19685039370078741" bottom="0.19685039370078741" header="0.19685039370078741" footer="0.19685039370078741"/>
      <printOptions horizontalCentered="1"/>
      <pageSetup paperSize="9" scale="39" orientation="landscape"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fitToPage="1" view="pageBreakPreview">
      <pane xSplit="3" ySplit="7" topLeftCell="D8" activePane="bottomRight" state="frozen"/>
      <selection pane="bottomRight" activeCell="B37" sqref="B37:I37"/>
      <pageMargins left="0.39370078740157483" right="0.31496062992125984" top="0.19685039370078741" bottom="0.19685039370078741" header="0.19685039370078741" footer="0.19685039370078741"/>
      <printOptions horizontalCentered="1"/>
      <pageSetup paperSize="9" scale="39" orientation="landscape"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75" showPageBreaks="1" fitToPage="1" view="pageBreakPreview">
      <pane xSplit="3" ySplit="7" topLeftCell="D8" activePane="bottomRight" state="frozen"/>
      <selection pane="bottomRight" activeCell="B37" sqref="B37:I37"/>
      <pageMargins left="0.39370078740157483" right="0.31496062992125984" top="0.19685039370078741" bottom="0.19685039370078741" header="0.19685039370078741" footer="0.19685039370078741"/>
      <printOptions horizontalCentered="1"/>
      <pageSetup paperSize="9" scale="39"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75" showPageBreaks="1" fitToPage="1" view="pageBreakPreview">
      <pane xSplit="3" ySplit="7" topLeftCell="D8" activePane="bottomRight" state="frozen"/>
      <selection pane="bottomRight" activeCell="B37" sqref="B37:I37"/>
      <pageMargins left="0.39370078740157483" right="0.31496062992125984" top="0.19685039370078741" bottom="0.19685039370078741" header="0.19685039370078741" footer="0.19685039370078741"/>
      <printOptions horizontalCentered="1"/>
      <pageSetup paperSize="9" scale="39"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12">
    <mergeCell ref="B35:C35"/>
    <mergeCell ref="A31:B31"/>
    <mergeCell ref="A3:R3"/>
    <mergeCell ref="A4:R4"/>
    <mergeCell ref="S6:W7"/>
    <mergeCell ref="D6:H7"/>
    <mergeCell ref="A6:A8"/>
    <mergeCell ref="B6:B8"/>
    <mergeCell ref="C6:C8"/>
    <mergeCell ref="I6:M6"/>
    <mergeCell ref="I7:M7"/>
    <mergeCell ref="N6:R7"/>
  </mergeCells>
  <phoneticPr fontId="0" type="noConversion"/>
  <printOptions horizontalCentered="1"/>
  <pageMargins left="0.39370078740157483" right="0.31496062992125984" top="0.19685039370078741" bottom="0.19685039370078741" header="0.19685039370078741" footer="0.19685039370078741"/>
  <pageSetup paperSize="9" scale="55" orientation="landscape" r:id="rId7"/>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6.xml><?xml version="1.0" encoding="utf-8"?>
<worksheet xmlns="http://schemas.openxmlformats.org/spreadsheetml/2006/main" xmlns:r="http://schemas.openxmlformats.org/officeDocument/2006/relationships">
  <sheetPr>
    <tabColor rgb="FFFF0000"/>
  </sheetPr>
  <dimension ref="A1:O45"/>
  <sheetViews>
    <sheetView view="pageBreakPreview" zoomScale="70" zoomScaleNormal="80" zoomScaleSheetLayoutView="70" workbookViewId="0">
      <pane xSplit="2" ySplit="3" topLeftCell="C4" activePane="bottomRight" state="frozen"/>
      <selection activeCell="Q19" sqref="Q19"/>
      <selection pane="topRight" activeCell="Q19" sqref="Q19"/>
      <selection pane="bottomLeft" activeCell="Q19" sqref="Q19"/>
      <selection pane="bottomRight" activeCell="X35" sqref="X35"/>
    </sheetView>
  </sheetViews>
  <sheetFormatPr defaultColWidth="9.140625" defaultRowHeight="15"/>
  <cols>
    <col min="1" max="1" width="6.5703125" style="27" customWidth="1"/>
    <col min="2" max="2" width="28.5703125" style="27" customWidth="1"/>
    <col min="3" max="3" width="12.7109375" style="27" customWidth="1"/>
    <col min="4" max="4" width="12.28515625" style="27" customWidth="1"/>
    <col min="5" max="5" width="13.7109375" style="27" customWidth="1"/>
    <col min="6" max="6" width="12.7109375" style="27" hidden="1" customWidth="1"/>
    <col min="7" max="7" width="14.28515625" style="27" hidden="1" customWidth="1"/>
    <col min="8" max="8" width="12.140625" style="27" bestFit="1" customWidth="1"/>
    <col min="9" max="9" width="12.140625" style="27" customWidth="1"/>
    <col min="10" max="10" width="16.7109375" style="27" customWidth="1"/>
    <col min="11" max="11" width="14.28515625" style="27" customWidth="1"/>
    <col min="12" max="12" width="22.85546875" style="27" customWidth="1"/>
    <col min="13" max="14" width="0" style="27" hidden="1" customWidth="1"/>
    <col min="15" max="15" width="15" style="27" customWidth="1"/>
    <col min="16" max="16384" width="9.140625" style="27"/>
  </cols>
  <sheetData>
    <row r="1" spans="1:15" ht="48.75" customHeight="1">
      <c r="A1" s="97" t="s">
        <v>297</v>
      </c>
      <c r="B1" s="97"/>
      <c r="C1" s="603"/>
    </row>
    <row r="2" spans="1:15" ht="20.25" customHeight="1">
      <c r="A2" s="27" t="str">
        <f>'[153]21 об'!A6</f>
        <v>АО "Оссора"</v>
      </c>
    </row>
    <row r="3" spans="1:15" ht="105" customHeight="1">
      <c r="A3" s="608" t="s">
        <v>15</v>
      </c>
      <c r="B3" s="608" t="s">
        <v>16</v>
      </c>
      <c r="C3" s="608" t="s">
        <v>56</v>
      </c>
      <c r="D3" s="610" t="s">
        <v>766</v>
      </c>
      <c r="E3" s="508" t="s">
        <v>767</v>
      </c>
      <c r="F3" s="609" t="s">
        <v>553</v>
      </c>
      <c r="G3" s="579" t="s">
        <v>554</v>
      </c>
      <c r="H3" s="508" t="s">
        <v>768</v>
      </c>
      <c r="I3" s="508" t="s">
        <v>769</v>
      </c>
      <c r="J3" s="508" t="s">
        <v>770</v>
      </c>
      <c r="K3" s="508" t="s">
        <v>771</v>
      </c>
      <c r="L3" s="831" t="s">
        <v>772</v>
      </c>
      <c r="M3" s="832" t="s">
        <v>773</v>
      </c>
      <c r="N3" s="833" t="s">
        <v>774</v>
      </c>
      <c r="O3" s="834" t="s">
        <v>775</v>
      </c>
    </row>
    <row r="4" spans="1:15" ht="17.25" customHeight="1">
      <c r="A4" s="31">
        <v>1</v>
      </c>
      <c r="B4" s="604">
        <v>2</v>
      </c>
      <c r="C4" s="604">
        <v>3</v>
      </c>
      <c r="D4" s="490"/>
      <c r="E4" s="490"/>
      <c r="F4" s="490"/>
      <c r="G4" s="490"/>
      <c r="H4" s="490"/>
      <c r="I4" s="490"/>
      <c r="J4" s="490"/>
      <c r="K4" s="490"/>
      <c r="L4" s="835"/>
      <c r="O4" s="836"/>
    </row>
    <row r="5" spans="1:15" ht="24.75" customHeight="1">
      <c r="A5" s="33" t="s">
        <v>210</v>
      </c>
      <c r="B5" s="43" t="s">
        <v>298</v>
      </c>
      <c r="C5" s="607" t="s">
        <v>14</v>
      </c>
      <c r="D5" s="492">
        <f>'[153]15пр'!F12</f>
        <v>31916.05</v>
      </c>
      <c r="E5" s="492">
        <f>'[153]15пр'!I12</f>
        <v>32821.252500440794</v>
      </c>
      <c r="F5" s="492" t="e">
        <f>'[153]15пр'!#REF!</f>
        <v>#REF!</v>
      </c>
      <c r="G5" s="492" t="e">
        <f>'[153]15пр'!#REF!</f>
        <v>#REF!</v>
      </c>
      <c r="H5" s="492">
        <f>'[153]15пр'!L12</f>
        <v>32821.25</v>
      </c>
      <c r="I5" s="492">
        <f>'[153]15пр'!M12</f>
        <v>36329.053837851316</v>
      </c>
      <c r="J5" s="492">
        <f>'[153]15пр'!N12</f>
        <v>18910.84819578331</v>
      </c>
      <c r="K5" s="492">
        <f>'[153]15пр'!O12</f>
        <v>17418.205642068006</v>
      </c>
      <c r="L5" s="837">
        <f>'[153]15пр'!P12</f>
        <v>33117.655649313718</v>
      </c>
      <c r="O5" s="838">
        <f>'[153]15пр'!W12</f>
        <v>33921.341628403679</v>
      </c>
    </row>
    <row r="6" spans="1:15" ht="14.1" customHeight="1">
      <c r="A6" s="33" t="s">
        <v>29</v>
      </c>
      <c r="B6" s="43" t="s">
        <v>299</v>
      </c>
      <c r="C6" s="607"/>
      <c r="D6" s="490"/>
      <c r="E6" s="490"/>
      <c r="F6" s="490"/>
      <c r="G6" s="490"/>
      <c r="H6" s="490"/>
      <c r="I6" s="490"/>
      <c r="J6" s="490"/>
      <c r="K6" s="490"/>
      <c r="L6" s="837"/>
      <c r="O6" s="838"/>
    </row>
    <row r="7" spans="1:15" ht="14.1" customHeight="1">
      <c r="A7" s="33"/>
      <c r="B7" s="43" t="s">
        <v>300</v>
      </c>
      <c r="C7" s="607"/>
      <c r="D7" s="490"/>
      <c r="E7" s="490"/>
      <c r="F7" s="490"/>
      <c r="G7" s="490"/>
      <c r="H7" s="490"/>
      <c r="I7" s="490"/>
      <c r="J7" s="490"/>
      <c r="K7" s="490"/>
      <c r="L7" s="837"/>
      <c r="O7" s="838"/>
    </row>
    <row r="8" spans="1:15" ht="14.1" customHeight="1">
      <c r="A8" s="33" t="s">
        <v>30</v>
      </c>
      <c r="B8" s="43" t="s">
        <v>32</v>
      </c>
      <c r="C8" s="607" t="s">
        <v>14</v>
      </c>
      <c r="D8" s="490"/>
      <c r="E8" s="490"/>
      <c r="F8" s="490"/>
      <c r="G8" s="490"/>
      <c r="H8" s="490"/>
      <c r="I8" s="490"/>
      <c r="J8" s="490"/>
      <c r="K8" s="490"/>
      <c r="L8" s="837"/>
      <c r="O8" s="838"/>
    </row>
    <row r="9" spans="1:15" ht="14.1" customHeight="1">
      <c r="A9" s="33" t="s">
        <v>31</v>
      </c>
      <c r="B9" s="43" t="s">
        <v>301</v>
      </c>
      <c r="C9" s="607"/>
      <c r="D9" s="490"/>
      <c r="E9" s="490"/>
      <c r="F9" s="490"/>
      <c r="G9" s="490"/>
      <c r="H9" s="490"/>
      <c r="I9" s="490"/>
      <c r="J9" s="490"/>
      <c r="K9" s="490"/>
      <c r="L9" s="837"/>
      <c r="O9" s="838"/>
    </row>
    <row r="10" spans="1:15" ht="14.1" customHeight="1">
      <c r="A10" s="33"/>
      <c r="B10" s="43" t="s">
        <v>300</v>
      </c>
      <c r="C10" s="607"/>
      <c r="D10" s="490"/>
      <c r="E10" s="490"/>
      <c r="F10" s="490"/>
      <c r="G10" s="490"/>
      <c r="H10" s="490"/>
      <c r="I10" s="490"/>
      <c r="J10" s="490"/>
      <c r="K10" s="490"/>
      <c r="L10" s="837"/>
      <c r="O10" s="838"/>
    </row>
    <row r="11" spans="1:15" ht="14.1" customHeight="1">
      <c r="A11" s="33" t="s">
        <v>33</v>
      </c>
      <c r="B11" s="43" t="s">
        <v>33</v>
      </c>
      <c r="C11" s="607"/>
      <c r="D11" s="490"/>
      <c r="E11" s="490"/>
      <c r="F11" s="490"/>
      <c r="G11" s="490"/>
      <c r="H11" s="490"/>
      <c r="I11" s="490"/>
      <c r="J11" s="490"/>
      <c r="K11" s="490"/>
      <c r="L11" s="837"/>
      <c r="O11" s="838"/>
    </row>
    <row r="12" spans="1:15" ht="26.25" customHeight="1">
      <c r="A12" s="33" t="s">
        <v>34</v>
      </c>
      <c r="B12" s="43" t="s">
        <v>302</v>
      </c>
      <c r="C12" s="607" t="s">
        <v>14</v>
      </c>
      <c r="D12" s="226">
        <f>'[153]15пр'!F76-'[153]15пр'!F73-'[153]15пр'!F12</f>
        <v>24838.374947200002</v>
      </c>
      <c r="E12" s="226">
        <f>'[153]15пр'!I58-'[153]15пр'!I12+'[153]15пр'!I59-'[153]15пр'!I61</f>
        <v>21798.602872356845</v>
      </c>
      <c r="F12" s="226" t="e">
        <f>'[153]15пр'!#REF!-'[153]15пр'!#REF!+'[153]15пр'!#REF!-'[153]15пр'!#REF!</f>
        <v>#REF!</v>
      </c>
      <c r="G12" s="226" t="e">
        <f>'[153]15пр'!#REF!-'[153]15пр'!#REF!+'[153]15пр'!#REF!-'[153]15пр'!#REF!</f>
        <v>#REF!</v>
      </c>
      <c r="H12" s="492">
        <f>'[153]15пр'!L58-'[153]15пр'!L12+'[153]15пр'!L60-'[153]15пр'!L61</f>
        <v>31658.64930757659</v>
      </c>
      <c r="I12" s="492">
        <f>'[153]15пр'!M58-'[153]15пр'!M12+'[153]15пр'!M60-'[153]15пр'!M61</f>
        <v>36391.148077624006</v>
      </c>
      <c r="J12" s="492">
        <f>'[153]15пр'!N58-'[153]15пр'!N12+'[153]15пр'!N60-'[153]15пр'!N61</f>
        <v>18334.934038812</v>
      </c>
      <c r="K12" s="492">
        <f>'[153]15пр'!O58-'[153]15пр'!O12+'[153]15пр'!O60-'[153]15пр'!O61</f>
        <v>18056.214038811999</v>
      </c>
      <c r="L12" s="837">
        <f>'[153]15пр'!P76-'[153]15пр'!P73-'[153]15пр'!P12</f>
        <v>26531.341776966125</v>
      </c>
      <c r="O12" s="838">
        <f>'[153]15пр'!W76-'[153]15пр'!W74-'[153]15пр'!W12</f>
        <v>31323.725540981592</v>
      </c>
    </row>
    <row r="13" spans="1:15" ht="14.1" customHeight="1">
      <c r="A13" s="33" t="s">
        <v>48</v>
      </c>
      <c r="B13" s="43" t="s">
        <v>299</v>
      </c>
      <c r="C13" s="607"/>
      <c r="D13" s="490"/>
      <c r="E13" s="490"/>
      <c r="F13" s="490"/>
      <c r="G13" s="490"/>
      <c r="H13" s="490"/>
      <c r="I13" s="490"/>
      <c r="J13" s="490"/>
      <c r="K13" s="490"/>
      <c r="L13" s="837"/>
      <c r="O13" s="838"/>
    </row>
    <row r="14" spans="1:15" ht="14.1" customHeight="1">
      <c r="A14" s="33"/>
      <c r="B14" s="43" t="s">
        <v>300</v>
      </c>
      <c r="C14" s="607"/>
      <c r="D14" s="490"/>
      <c r="E14" s="490"/>
      <c r="F14" s="490"/>
      <c r="G14" s="490"/>
      <c r="H14" s="490"/>
      <c r="I14" s="490"/>
      <c r="J14" s="490"/>
      <c r="K14" s="490"/>
      <c r="L14" s="837"/>
      <c r="O14" s="838"/>
    </row>
    <row r="15" spans="1:15" ht="14.1" customHeight="1">
      <c r="A15" s="33" t="s">
        <v>49</v>
      </c>
      <c r="B15" s="43" t="s">
        <v>32</v>
      </c>
      <c r="C15" s="607" t="s">
        <v>14</v>
      </c>
      <c r="D15" s="490"/>
      <c r="E15" s="490"/>
      <c r="F15" s="490"/>
      <c r="G15" s="490"/>
      <c r="H15" s="490"/>
      <c r="I15" s="490"/>
      <c r="J15" s="490"/>
      <c r="K15" s="490"/>
      <c r="L15" s="837"/>
      <c r="O15" s="838"/>
    </row>
    <row r="16" spans="1:15" ht="14.1" customHeight="1">
      <c r="A16" s="33" t="s">
        <v>50</v>
      </c>
      <c r="B16" s="43" t="s">
        <v>301</v>
      </c>
      <c r="C16" s="607"/>
      <c r="D16" s="490"/>
      <c r="E16" s="490"/>
      <c r="F16" s="490"/>
      <c r="G16" s="490"/>
      <c r="H16" s="490"/>
      <c r="I16" s="490"/>
      <c r="J16" s="490"/>
      <c r="K16" s="490"/>
      <c r="L16" s="837"/>
      <c r="O16" s="838"/>
    </row>
    <row r="17" spans="1:15" ht="14.1" customHeight="1">
      <c r="A17" s="33"/>
      <c r="B17" s="43" t="s">
        <v>300</v>
      </c>
      <c r="C17" s="607"/>
      <c r="D17" s="490"/>
      <c r="E17" s="490"/>
      <c r="F17" s="490"/>
      <c r="G17" s="490"/>
      <c r="H17" s="490"/>
      <c r="I17" s="490"/>
      <c r="J17" s="490"/>
      <c r="K17" s="490"/>
      <c r="L17" s="837"/>
      <c r="O17" s="838"/>
    </row>
    <row r="18" spans="1:15" ht="14.1" customHeight="1">
      <c r="A18" s="33" t="s">
        <v>33</v>
      </c>
      <c r="B18" s="43" t="s">
        <v>33</v>
      </c>
      <c r="C18" s="607"/>
      <c r="D18" s="490"/>
      <c r="E18" s="490"/>
      <c r="F18" s="490"/>
      <c r="G18" s="490"/>
      <c r="H18" s="490"/>
      <c r="I18" s="490"/>
      <c r="J18" s="490"/>
      <c r="K18" s="490"/>
      <c r="L18" s="837"/>
      <c r="O18" s="838"/>
    </row>
    <row r="19" spans="1:15" ht="27" customHeight="1">
      <c r="A19" s="33" t="s">
        <v>36</v>
      </c>
      <c r="B19" s="43" t="s">
        <v>303</v>
      </c>
      <c r="C19" s="607" t="s">
        <v>14</v>
      </c>
      <c r="D19" s="492">
        <f>D5+D12</f>
        <v>56754.424947200001</v>
      </c>
      <c r="E19" s="492">
        <f t="shared" ref="E19:K19" si="0">E5+E12</f>
        <v>54619.85537279764</v>
      </c>
      <c r="F19" s="492" t="e">
        <f t="shared" si="0"/>
        <v>#REF!</v>
      </c>
      <c r="G19" s="492" t="e">
        <f t="shared" si="0"/>
        <v>#REF!</v>
      </c>
      <c r="H19" s="492">
        <f t="shared" si="0"/>
        <v>64479.89930757659</v>
      </c>
      <c r="I19" s="492">
        <f t="shared" si="0"/>
        <v>72720.201915475322</v>
      </c>
      <c r="J19" s="492">
        <f t="shared" si="0"/>
        <v>37245.78223459531</v>
      </c>
      <c r="K19" s="492">
        <f t="shared" si="0"/>
        <v>35474.419680880004</v>
      </c>
      <c r="L19" s="839">
        <f>L12+L5</f>
        <v>59648.997426279842</v>
      </c>
      <c r="O19" s="840">
        <f>O12+O5</f>
        <v>65245.067169385271</v>
      </c>
    </row>
    <row r="20" spans="1:15" ht="14.1" customHeight="1">
      <c r="A20" s="33" t="s">
        <v>79</v>
      </c>
      <c r="B20" s="43" t="s">
        <v>299</v>
      </c>
      <c r="C20" s="607"/>
      <c r="D20" s="490"/>
      <c r="E20" s="490"/>
      <c r="F20" s="490"/>
      <c r="G20" s="490"/>
      <c r="H20" s="490"/>
      <c r="I20" s="490"/>
      <c r="J20" s="490"/>
      <c r="K20" s="490"/>
      <c r="L20" s="837"/>
      <c r="O20" s="838"/>
    </row>
    <row r="21" spans="1:15" ht="14.1" customHeight="1">
      <c r="A21" s="33" t="s">
        <v>81</v>
      </c>
      <c r="B21" s="43" t="s">
        <v>300</v>
      </c>
      <c r="C21" s="607"/>
      <c r="D21" s="490"/>
      <c r="E21" s="490"/>
      <c r="F21" s="490"/>
      <c r="G21" s="490"/>
      <c r="H21" s="490"/>
      <c r="I21" s="490"/>
      <c r="J21" s="490"/>
      <c r="K21" s="490"/>
      <c r="L21" s="837"/>
      <c r="O21" s="838"/>
    </row>
    <row r="22" spans="1:15" ht="14.1" customHeight="1">
      <c r="A22" s="33" t="s">
        <v>194</v>
      </c>
      <c r="B22" s="43" t="s">
        <v>32</v>
      </c>
      <c r="C22" s="607" t="s">
        <v>14</v>
      </c>
      <c r="D22" s="490"/>
      <c r="E22" s="490"/>
      <c r="F22" s="490"/>
      <c r="G22" s="490"/>
      <c r="H22" s="490"/>
      <c r="I22" s="490"/>
      <c r="J22" s="490"/>
      <c r="K22" s="490"/>
      <c r="L22" s="837"/>
      <c r="O22" s="838"/>
    </row>
    <row r="23" spans="1:15" ht="14.1" customHeight="1">
      <c r="A23" s="33"/>
      <c r="B23" s="43" t="s">
        <v>301</v>
      </c>
      <c r="C23" s="607"/>
      <c r="D23" s="490"/>
      <c r="E23" s="490"/>
      <c r="F23" s="490"/>
      <c r="G23" s="490"/>
      <c r="H23" s="490"/>
      <c r="I23" s="490"/>
      <c r="J23" s="490"/>
      <c r="K23" s="490"/>
      <c r="L23" s="837"/>
      <c r="O23" s="838"/>
    </row>
    <row r="24" spans="1:15" ht="14.1" customHeight="1">
      <c r="A24" s="33"/>
      <c r="B24" s="43" t="s">
        <v>300</v>
      </c>
      <c r="C24" s="607"/>
      <c r="D24" s="490"/>
      <c r="E24" s="490"/>
      <c r="F24" s="490"/>
      <c r="G24" s="490"/>
      <c r="H24" s="490"/>
      <c r="I24" s="490"/>
      <c r="J24" s="490"/>
      <c r="K24" s="490"/>
      <c r="L24" s="837"/>
      <c r="O24" s="838"/>
    </row>
    <row r="25" spans="1:15" ht="14.1" customHeight="1">
      <c r="A25" s="33" t="s">
        <v>33</v>
      </c>
      <c r="B25" s="43" t="s">
        <v>33</v>
      </c>
      <c r="C25" s="607"/>
      <c r="D25" s="490"/>
      <c r="E25" s="490"/>
      <c r="F25" s="490"/>
      <c r="G25" s="490"/>
      <c r="H25" s="490"/>
      <c r="I25" s="490"/>
      <c r="J25" s="490"/>
      <c r="K25" s="490"/>
      <c r="L25" s="837"/>
      <c r="O25" s="838"/>
    </row>
    <row r="26" spans="1:15" ht="19.5" customHeight="1">
      <c r="A26" s="33" t="s">
        <v>38</v>
      </c>
      <c r="B26" s="43" t="s">
        <v>304</v>
      </c>
      <c r="C26" s="1424" t="s">
        <v>14</v>
      </c>
      <c r="D26" s="493">
        <f>'[153]15пр'!F73</f>
        <v>40</v>
      </c>
      <c r="E26" s="493">
        <f>'[153]15пр'!I73</f>
        <v>19.328619083850121</v>
      </c>
      <c r="F26" s="493" t="e">
        <f>'[153]15пр'!#REF!</f>
        <v>#REF!</v>
      </c>
      <c r="G26" s="493" t="e">
        <f>'[153]15пр'!#REF!</f>
        <v>#REF!</v>
      </c>
      <c r="H26" s="490">
        <f>'[153]15пр'!L73</f>
        <v>19.328619083850121</v>
      </c>
      <c r="I26" s="490">
        <f>'[153]15пр'!M73</f>
        <v>41.6</v>
      </c>
      <c r="J26" s="490">
        <f>'[153]15пр'!N73</f>
        <v>20.8</v>
      </c>
      <c r="K26" s="490">
        <f>'[153]15пр'!O73</f>
        <v>20.8</v>
      </c>
      <c r="L26" s="837">
        <f>'[153]15пр'!P73</f>
        <v>48.261191373400784</v>
      </c>
      <c r="O26" s="838">
        <f>'[153]15пр'!W74</f>
        <v>51.218637180762784</v>
      </c>
    </row>
    <row r="27" spans="1:15" ht="14.1" customHeight="1">
      <c r="A27" s="33" t="s">
        <v>33</v>
      </c>
      <c r="B27" s="43" t="s">
        <v>33</v>
      </c>
      <c r="C27" s="1424"/>
      <c r="D27" s="490"/>
      <c r="E27" s="490"/>
      <c r="F27" s="490"/>
      <c r="G27" s="490"/>
      <c r="H27" s="490"/>
      <c r="I27" s="490"/>
      <c r="J27" s="490"/>
      <c r="K27" s="490"/>
      <c r="L27" s="837"/>
      <c r="O27" s="838"/>
    </row>
    <row r="28" spans="1:15" ht="43.5" customHeight="1">
      <c r="A28" s="33" t="s">
        <v>44</v>
      </c>
      <c r="B28" s="43" t="s">
        <v>305</v>
      </c>
      <c r="C28" s="607" t="s">
        <v>64</v>
      </c>
      <c r="D28" s="227">
        <f>D26/D19*100</f>
        <v>7.0479086057541704E-2</v>
      </c>
      <c r="E28" s="227">
        <f t="shared" ref="E28:K28" si="1">E26/E19*100</f>
        <v>3.5387532522607824E-2</v>
      </c>
      <c r="F28" s="227" t="e">
        <f t="shared" si="1"/>
        <v>#REF!</v>
      </c>
      <c r="G28" s="227" t="e">
        <f t="shared" si="1"/>
        <v>#REF!</v>
      </c>
      <c r="H28" s="227">
        <f t="shared" si="1"/>
        <v>2.9976193032886678E-2</v>
      </c>
      <c r="I28" s="227">
        <f t="shared" si="1"/>
        <v>5.7205561734210833E-2</v>
      </c>
      <c r="J28" s="227">
        <f t="shared" si="1"/>
        <v>5.5845249453990962E-2</v>
      </c>
      <c r="K28" s="227">
        <f t="shared" si="1"/>
        <v>5.8633799191395317E-2</v>
      </c>
      <c r="L28" s="837">
        <f>L26/L19*100</f>
        <v>8.0908637958327395E-2</v>
      </c>
      <c r="O28" s="838">
        <f>O26/O19*100</f>
        <v>7.8501930341786721E-2</v>
      </c>
    </row>
    <row r="29" spans="1:15" ht="14.1" customHeight="1">
      <c r="A29" s="33" t="s">
        <v>53</v>
      </c>
      <c r="B29" s="43" t="s">
        <v>299</v>
      </c>
      <c r="C29" s="607"/>
      <c r="D29" s="490"/>
      <c r="E29" s="490"/>
      <c r="F29" s="490"/>
      <c r="G29" s="490"/>
      <c r="H29" s="490"/>
      <c r="I29" s="490"/>
      <c r="J29" s="490"/>
      <c r="K29" s="490"/>
      <c r="L29" s="837"/>
      <c r="O29" s="838"/>
    </row>
    <row r="30" spans="1:15" ht="14.1" customHeight="1">
      <c r="A30" s="33"/>
      <c r="B30" s="43" t="s">
        <v>300</v>
      </c>
      <c r="C30" s="607"/>
      <c r="D30" s="490"/>
      <c r="E30" s="490"/>
      <c r="F30" s="490"/>
      <c r="G30" s="490"/>
      <c r="H30" s="490"/>
      <c r="I30" s="490"/>
      <c r="J30" s="490"/>
      <c r="K30" s="490"/>
      <c r="L30" s="837"/>
      <c r="O30" s="838"/>
    </row>
    <row r="31" spans="1:15" ht="14.1" customHeight="1">
      <c r="A31" s="33" t="s">
        <v>54</v>
      </c>
      <c r="B31" s="43" t="s">
        <v>32</v>
      </c>
      <c r="C31" s="607"/>
      <c r="D31" s="490"/>
      <c r="E31" s="490"/>
      <c r="F31" s="490"/>
      <c r="G31" s="490"/>
      <c r="H31" s="490"/>
      <c r="I31" s="490"/>
      <c r="J31" s="490"/>
      <c r="K31" s="490"/>
      <c r="L31" s="837"/>
      <c r="O31" s="838"/>
    </row>
    <row r="32" spans="1:15" ht="14.1" customHeight="1">
      <c r="A32" s="33" t="s">
        <v>55</v>
      </c>
      <c r="B32" s="43" t="s">
        <v>301</v>
      </c>
      <c r="C32" s="607"/>
      <c r="D32" s="490"/>
      <c r="E32" s="490"/>
      <c r="F32" s="490"/>
      <c r="G32" s="490"/>
      <c r="H32" s="490"/>
      <c r="I32" s="490"/>
      <c r="J32" s="490"/>
      <c r="K32" s="490"/>
      <c r="L32" s="837"/>
      <c r="O32" s="838"/>
    </row>
    <row r="33" spans="1:15" ht="14.1" customHeight="1">
      <c r="A33" s="33"/>
      <c r="B33" s="43" t="s">
        <v>300</v>
      </c>
      <c r="C33" s="607"/>
      <c r="D33" s="490"/>
      <c r="E33" s="490"/>
      <c r="F33" s="490"/>
      <c r="G33" s="490"/>
      <c r="H33" s="490"/>
      <c r="I33" s="490"/>
      <c r="J33" s="490"/>
      <c r="K33" s="490"/>
      <c r="L33" s="837"/>
      <c r="O33" s="838"/>
    </row>
    <row r="34" spans="1:15" ht="14.25" customHeight="1">
      <c r="A34" s="33" t="s">
        <v>33</v>
      </c>
      <c r="B34" s="43" t="s">
        <v>33</v>
      </c>
      <c r="C34" s="607"/>
      <c r="D34" s="490"/>
      <c r="E34" s="490"/>
      <c r="F34" s="490"/>
      <c r="G34" s="490"/>
      <c r="H34" s="490"/>
      <c r="I34" s="490"/>
      <c r="J34" s="490"/>
      <c r="K34" s="490"/>
      <c r="L34" s="837"/>
      <c r="O34" s="838"/>
    </row>
    <row r="35" spans="1:15" ht="30">
      <c r="A35" s="33" t="s">
        <v>45</v>
      </c>
      <c r="B35" s="43" t="s">
        <v>306</v>
      </c>
      <c r="C35" s="607" t="s">
        <v>82</v>
      </c>
      <c r="D35" s="492">
        <f>D19+D26</f>
        <v>56794.424947200001</v>
      </c>
      <c r="E35" s="492">
        <f t="shared" ref="E35:K35" si="2">E19+E26</f>
        <v>54639.183991881488</v>
      </c>
      <c r="F35" s="492" t="e">
        <f t="shared" si="2"/>
        <v>#REF!</v>
      </c>
      <c r="G35" s="492" t="e">
        <f t="shared" si="2"/>
        <v>#REF!</v>
      </c>
      <c r="H35" s="492">
        <f t="shared" si="2"/>
        <v>64499.227926660438</v>
      </c>
      <c r="I35" s="492">
        <f t="shared" si="2"/>
        <v>72761.801915475327</v>
      </c>
      <c r="J35" s="492">
        <f t="shared" si="2"/>
        <v>37266.582234595313</v>
      </c>
      <c r="K35" s="492">
        <f t="shared" si="2"/>
        <v>35495.219680880007</v>
      </c>
      <c r="L35" s="837">
        <f>L19+L26</f>
        <v>59697.258617653242</v>
      </c>
      <c r="O35" s="838">
        <f>O19+O26</f>
        <v>65296.285806566033</v>
      </c>
    </row>
    <row r="36" spans="1:15" ht="30" customHeight="1">
      <c r="A36" s="33" t="s">
        <v>46</v>
      </c>
      <c r="B36" s="43" t="s">
        <v>466</v>
      </c>
      <c r="C36" s="607" t="s">
        <v>19</v>
      </c>
      <c r="D36" s="494">
        <f>'[153]1.1.2.'!E8</f>
        <v>0.63800000000000001</v>
      </c>
      <c r="E36" s="494">
        <f>'[153]1.1.2.'!F8</f>
        <v>0.58399999999999996</v>
      </c>
      <c r="F36" s="494" t="e">
        <f>'[153]1.1.2.'!#REF!</f>
        <v>#REF!</v>
      </c>
      <c r="G36" s="494" t="e">
        <f>'[153]1.1.2.'!#REF!</f>
        <v>#REF!</v>
      </c>
      <c r="H36" s="490">
        <f>'[153]1.1.2.'!G8</f>
        <v>0.58399999999999996</v>
      </c>
      <c r="I36" s="490">
        <f>'[153]1.1.2.'!H8</f>
        <v>0.59799999999999998</v>
      </c>
      <c r="J36" s="490">
        <f>'[153]1.1.2.'!I8</f>
        <v>0.63580000000000003</v>
      </c>
      <c r="K36" s="490">
        <f>'[153]1.1.2.'!J8</f>
        <v>0.58499999999999996</v>
      </c>
      <c r="L36" s="837">
        <f>'[153]1'!P23</f>
        <v>0.59823174269598256</v>
      </c>
      <c r="O36" s="838">
        <f>'[153]1'!S23</f>
        <v>0.58297564604436369</v>
      </c>
    </row>
    <row r="37" spans="1:15" ht="15" customHeight="1">
      <c r="A37" s="33" t="s">
        <v>98</v>
      </c>
      <c r="B37" s="402" t="s">
        <v>380</v>
      </c>
      <c r="C37" s="607" t="s">
        <v>487</v>
      </c>
      <c r="D37" s="490">
        <f>'[153]2'!H19</f>
        <v>1.6628079999999998</v>
      </c>
      <c r="E37" s="490">
        <f>'[153]2'!I19</f>
        <v>1.524</v>
      </c>
      <c r="F37" s="490">
        <f>'[153]2'!K19</f>
        <v>0.6975395467083727</v>
      </c>
      <c r="G37" s="490">
        <f>'[153]2'!L19</f>
        <v>0.82618622564475741</v>
      </c>
      <c r="H37" s="490">
        <f>'[153]2'!M19</f>
        <v>1.524</v>
      </c>
      <c r="I37" s="490">
        <f>'[153]2'!N20</f>
        <v>1.5602</v>
      </c>
      <c r="J37" s="490">
        <f>'[153]2'!O20</f>
        <v>0.81241099999999999</v>
      </c>
      <c r="K37" s="490">
        <f>'[153]2'!P20</f>
        <v>0.74828700000000015</v>
      </c>
      <c r="L37" s="837">
        <f>'[153]2'!Q28</f>
        <v>1.5601028440143239</v>
      </c>
      <c r="O37" s="838">
        <f>'[153]2'!T28</f>
        <v>1.5203171254105494</v>
      </c>
    </row>
    <row r="38" spans="1:15" s="148" customFormat="1" ht="33" customHeight="1">
      <c r="A38" s="147" t="s">
        <v>100</v>
      </c>
      <c r="B38" s="403" t="s">
        <v>309</v>
      </c>
      <c r="C38" s="409" t="s">
        <v>381</v>
      </c>
      <c r="D38" s="491">
        <f>D35/D37</f>
        <v>34155.732319786774</v>
      </c>
      <c r="E38" s="491">
        <f t="shared" ref="E38:K38" si="3">E35/E37</f>
        <v>35852.482934305437</v>
      </c>
      <c r="F38" s="491" t="e">
        <f t="shared" si="3"/>
        <v>#REF!</v>
      </c>
      <c r="G38" s="491" t="e">
        <f t="shared" si="3"/>
        <v>#REF!</v>
      </c>
      <c r="H38" s="491">
        <f t="shared" si="3"/>
        <v>42322.328035866427</v>
      </c>
      <c r="I38" s="491">
        <f t="shared" si="3"/>
        <v>46636.201714828436</v>
      </c>
      <c r="J38" s="491">
        <f t="shared" si="3"/>
        <v>45871.587453389126</v>
      </c>
      <c r="K38" s="491">
        <f t="shared" si="3"/>
        <v>47435.301803826609</v>
      </c>
      <c r="L38" s="837">
        <f>L35/L37</f>
        <v>38264.950831090944</v>
      </c>
      <c r="O38" s="838">
        <f>O35/O37</f>
        <v>42949.122071444996</v>
      </c>
    </row>
    <row r="39" spans="1:15" ht="33" customHeight="1">
      <c r="A39" s="32" t="s">
        <v>122</v>
      </c>
      <c r="B39" s="404" t="s">
        <v>307</v>
      </c>
      <c r="C39" s="607" t="s">
        <v>382</v>
      </c>
      <c r="D39" s="405">
        <f>(D12+D12/D19*D26)/D36/12*1000</f>
        <v>3246588.4021492074</v>
      </c>
      <c r="E39" s="405">
        <f t="shared" ref="E39:K39" si="4">(E12+E12/E19*E26)/E36/12*1000</f>
        <v>3111631.972037354</v>
      </c>
      <c r="F39" s="405" t="e">
        <f t="shared" si="4"/>
        <v>#REF!</v>
      </c>
      <c r="G39" s="405" t="e">
        <f t="shared" si="4"/>
        <v>#REF!</v>
      </c>
      <c r="H39" s="405">
        <f t="shared" si="4"/>
        <v>4518855.5030543152</v>
      </c>
      <c r="I39" s="405">
        <f t="shared" si="4"/>
        <v>5074131.24837003</v>
      </c>
      <c r="J39" s="405">
        <f t="shared" si="4"/>
        <v>2404473.790036594</v>
      </c>
      <c r="K39" s="405">
        <f t="shared" si="4"/>
        <v>2573618.3879049979</v>
      </c>
      <c r="L39" s="837">
        <f>(L12+L12/L19*L26)/L36/12*1000</f>
        <v>3698790.6788662751</v>
      </c>
      <c r="O39" s="838">
        <f>(O12+O12/O19*O26)/O36/12*1000</f>
        <v>4481078.4525466347</v>
      </c>
    </row>
    <row r="40" spans="1:15" s="148" customFormat="1" ht="15" customHeight="1">
      <c r="A40" s="147" t="s">
        <v>122</v>
      </c>
      <c r="B40" s="403" t="s">
        <v>308</v>
      </c>
      <c r="C40" s="409" t="s">
        <v>383</v>
      </c>
      <c r="D40" s="405">
        <f>(D5+D5/D19*D26)/D37</f>
        <v>19207.595910258835</v>
      </c>
      <c r="E40" s="405">
        <f t="shared" ref="E40:K40" si="5">(E5+E5/E19*E26)/E37</f>
        <v>21543.876070763588</v>
      </c>
      <c r="F40" s="405" t="e">
        <f t="shared" si="5"/>
        <v>#REF!</v>
      </c>
      <c r="G40" s="405" t="e">
        <f t="shared" si="5"/>
        <v>#REF!</v>
      </c>
      <c r="H40" s="405">
        <f t="shared" si="5"/>
        <v>21542.709029695408</v>
      </c>
      <c r="I40" s="405">
        <f t="shared" si="5"/>
        <v>23298.190025107026</v>
      </c>
      <c r="J40" s="405">
        <f t="shared" si="5"/>
        <v>23290.439206426439</v>
      </c>
      <c r="K40" s="405">
        <f t="shared" si="5"/>
        <v>23291.08830941459</v>
      </c>
      <c r="L40" s="837">
        <f>L5/L37</f>
        <v>21227.86698093453</v>
      </c>
      <c r="O40" s="838">
        <f>O5/O37</f>
        <v>22312.017053181251</v>
      </c>
    </row>
    <row r="42" spans="1:15" s="149" customFormat="1"/>
    <row r="43" spans="1:15">
      <c r="B43" s="502"/>
    </row>
    <row r="44" spans="1:15" ht="15.75">
      <c r="B44" s="1"/>
      <c r="C44" s="106"/>
      <c r="D44" s="1"/>
      <c r="E44" s="1"/>
      <c r="F44" s="1"/>
      <c r="G44" s="1"/>
      <c r="H44" s="1"/>
      <c r="I44" s="1"/>
      <c r="J44" s="1"/>
      <c r="K44" s="1"/>
      <c r="L44" s="1"/>
      <c r="M44" s="1"/>
      <c r="O44" s="1"/>
    </row>
    <row r="45" spans="1:15">
      <c r="A45" s="1252"/>
      <c r="B45" s="1252"/>
    </row>
  </sheetData>
  <mergeCells count="2">
    <mergeCell ref="C26:C27"/>
    <mergeCell ref="A45:B45"/>
  </mergeCells>
  <pageMargins left="0.39370078740157483" right="0" top="0.19685039370078741" bottom="0.11811023622047245" header="0" footer="0"/>
  <pageSetup paperSize="9" scale="55" orientation="portrait" r:id="rId1"/>
  <headerFooter alignWithMargins="0"/>
</worksheet>
</file>

<file path=xl/worksheets/sheet37.xml><?xml version="1.0" encoding="utf-8"?>
<worksheet xmlns="http://schemas.openxmlformats.org/spreadsheetml/2006/main" xmlns:r="http://schemas.openxmlformats.org/officeDocument/2006/relationships">
  <sheetPr>
    <tabColor theme="6" tint="0.79998168889431442"/>
  </sheetPr>
  <dimension ref="B2:G18"/>
  <sheetViews>
    <sheetView view="pageBreakPreview" zoomScale="85" zoomScaleNormal="100" zoomScaleSheetLayoutView="85" workbookViewId="0">
      <selection activeCell="C12" sqref="C12"/>
    </sheetView>
  </sheetViews>
  <sheetFormatPr defaultRowHeight="12.75"/>
  <cols>
    <col min="1" max="1" width="3.5703125" style="889" customWidth="1"/>
    <col min="2" max="2" width="79.28515625" style="889" customWidth="1"/>
    <col min="3" max="3" width="20.42578125" style="889" customWidth="1"/>
    <col min="4" max="6" width="9.140625" style="889"/>
    <col min="7" max="7" width="13.28515625" style="889" customWidth="1"/>
    <col min="8" max="256" width="9.140625" style="889"/>
    <col min="257" max="257" width="3.5703125" style="889" customWidth="1"/>
    <col min="258" max="258" width="60.5703125" style="889" customWidth="1"/>
    <col min="259" max="259" width="16.7109375" style="889" customWidth="1"/>
    <col min="260" max="262" width="9.140625" style="889"/>
    <col min="263" max="263" width="13.28515625" style="889" customWidth="1"/>
    <col min="264" max="512" width="9.140625" style="889"/>
    <col min="513" max="513" width="3.5703125" style="889" customWidth="1"/>
    <col min="514" max="514" width="60.5703125" style="889" customWidth="1"/>
    <col min="515" max="515" width="16.7109375" style="889" customWidth="1"/>
    <col min="516" max="518" width="9.140625" style="889"/>
    <col min="519" max="519" width="13.28515625" style="889" customWidth="1"/>
    <col min="520" max="768" width="9.140625" style="889"/>
    <col min="769" max="769" width="3.5703125" style="889" customWidth="1"/>
    <col min="770" max="770" width="60.5703125" style="889" customWidth="1"/>
    <col min="771" max="771" width="16.7109375" style="889" customWidth="1"/>
    <col min="772" max="774" width="9.140625" style="889"/>
    <col min="775" max="775" width="13.28515625" style="889" customWidth="1"/>
    <col min="776" max="1024" width="9.140625" style="889"/>
    <col min="1025" max="1025" width="3.5703125" style="889" customWidth="1"/>
    <col min="1026" max="1026" width="60.5703125" style="889" customWidth="1"/>
    <col min="1027" max="1027" width="16.7109375" style="889" customWidth="1"/>
    <col min="1028" max="1030" width="9.140625" style="889"/>
    <col min="1031" max="1031" width="13.28515625" style="889" customWidth="1"/>
    <col min="1032" max="1280" width="9.140625" style="889"/>
    <col min="1281" max="1281" width="3.5703125" style="889" customWidth="1"/>
    <col min="1282" max="1282" width="60.5703125" style="889" customWidth="1"/>
    <col min="1283" max="1283" width="16.7109375" style="889" customWidth="1"/>
    <col min="1284" max="1286" width="9.140625" style="889"/>
    <col min="1287" max="1287" width="13.28515625" style="889" customWidth="1"/>
    <col min="1288" max="1536" width="9.140625" style="889"/>
    <col min="1537" max="1537" width="3.5703125" style="889" customWidth="1"/>
    <col min="1538" max="1538" width="60.5703125" style="889" customWidth="1"/>
    <col min="1539" max="1539" width="16.7109375" style="889" customWidth="1"/>
    <col min="1540" max="1542" width="9.140625" style="889"/>
    <col min="1543" max="1543" width="13.28515625" style="889" customWidth="1"/>
    <col min="1544" max="1792" width="9.140625" style="889"/>
    <col min="1793" max="1793" width="3.5703125" style="889" customWidth="1"/>
    <col min="1794" max="1794" width="60.5703125" style="889" customWidth="1"/>
    <col min="1795" max="1795" width="16.7109375" style="889" customWidth="1"/>
    <col min="1796" max="1798" width="9.140625" style="889"/>
    <col min="1799" max="1799" width="13.28515625" style="889" customWidth="1"/>
    <col min="1800" max="2048" width="9.140625" style="889"/>
    <col min="2049" max="2049" width="3.5703125" style="889" customWidth="1"/>
    <col min="2050" max="2050" width="60.5703125" style="889" customWidth="1"/>
    <col min="2051" max="2051" width="16.7109375" style="889" customWidth="1"/>
    <col min="2052" max="2054" width="9.140625" style="889"/>
    <col min="2055" max="2055" width="13.28515625" style="889" customWidth="1"/>
    <col min="2056" max="2304" width="9.140625" style="889"/>
    <col min="2305" max="2305" width="3.5703125" style="889" customWidth="1"/>
    <col min="2306" max="2306" width="60.5703125" style="889" customWidth="1"/>
    <col min="2307" max="2307" width="16.7109375" style="889" customWidth="1"/>
    <col min="2308" max="2310" width="9.140625" style="889"/>
    <col min="2311" max="2311" width="13.28515625" style="889" customWidth="1"/>
    <col min="2312" max="2560" width="9.140625" style="889"/>
    <col min="2561" max="2561" width="3.5703125" style="889" customWidth="1"/>
    <col min="2562" max="2562" width="60.5703125" style="889" customWidth="1"/>
    <col min="2563" max="2563" width="16.7109375" style="889" customWidth="1"/>
    <col min="2564" max="2566" width="9.140625" style="889"/>
    <col min="2567" max="2567" width="13.28515625" style="889" customWidth="1"/>
    <col min="2568" max="2816" width="9.140625" style="889"/>
    <col min="2817" max="2817" width="3.5703125" style="889" customWidth="1"/>
    <col min="2818" max="2818" width="60.5703125" style="889" customWidth="1"/>
    <col min="2819" max="2819" width="16.7109375" style="889" customWidth="1"/>
    <col min="2820" max="2822" width="9.140625" style="889"/>
    <col min="2823" max="2823" width="13.28515625" style="889" customWidth="1"/>
    <col min="2824" max="3072" width="9.140625" style="889"/>
    <col min="3073" max="3073" width="3.5703125" style="889" customWidth="1"/>
    <col min="3074" max="3074" width="60.5703125" style="889" customWidth="1"/>
    <col min="3075" max="3075" width="16.7109375" style="889" customWidth="1"/>
    <col min="3076" max="3078" width="9.140625" style="889"/>
    <col min="3079" max="3079" width="13.28515625" style="889" customWidth="1"/>
    <col min="3080" max="3328" width="9.140625" style="889"/>
    <col min="3329" max="3329" width="3.5703125" style="889" customWidth="1"/>
    <col min="3330" max="3330" width="60.5703125" style="889" customWidth="1"/>
    <col min="3331" max="3331" width="16.7109375" style="889" customWidth="1"/>
    <col min="3332" max="3334" width="9.140625" style="889"/>
    <col min="3335" max="3335" width="13.28515625" style="889" customWidth="1"/>
    <col min="3336" max="3584" width="9.140625" style="889"/>
    <col min="3585" max="3585" width="3.5703125" style="889" customWidth="1"/>
    <col min="3586" max="3586" width="60.5703125" style="889" customWidth="1"/>
    <col min="3587" max="3587" width="16.7109375" style="889" customWidth="1"/>
    <col min="3588" max="3590" width="9.140625" style="889"/>
    <col min="3591" max="3591" width="13.28515625" style="889" customWidth="1"/>
    <col min="3592" max="3840" width="9.140625" style="889"/>
    <col min="3841" max="3841" width="3.5703125" style="889" customWidth="1"/>
    <col min="3842" max="3842" width="60.5703125" style="889" customWidth="1"/>
    <col min="3843" max="3843" width="16.7109375" style="889" customWidth="1"/>
    <col min="3844" max="3846" width="9.140625" style="889"/>
    <col min="3847" max="3847" width="13.28515625" style="889" customWidth="1"/>
    <col min="3848" max="4096" width="9.140625" style="889"/>
    <col min="4097" max="4097" width="3.5703125" style="889" customWidth="1"/>
    <col min="4098" max="4098" width="60.5703125" style="889" customWidth="1"/>
    <col min="4099" max="4099" width="16.7109375" style="889" customWidth="1"/>
    <col min="4100" max="4102" width="9.140625" style="889"/>
    <col min="4103" max="4103" width="13.28515625" style="889" customWidth="1"/>
    <col min="4104" max="4352" width="9.140625" style="889"/>
    <col min="4353" max="4353" width="3.5703125" style="889" customWidth="1"/>
    <col min="4354" max="4354" width="60.5703125" style="889" customWidth="1"/>
    <col min="4355" max="4355" width="16.7109375" style="889" customWidth="1"/>
    <col min="4356" max="4358" width="9.140625" style="889"/>
    <col min="4359" max="4359" width="13.28515625" style="889" customWidth="1"/>
    <col min="4360" max="4608" width="9.140625" style="889"/>
    <col min="4609" max="4609" width="3.5703125" style="889" customWidth="1"/>
    <col min="4610" max="4610" width="60.5703125" style="889" customWidth="1"/>
    <col min="4611" max="4611" width="16.7109375" style="889" customWidth="1"/>
    <col min="4612" max="4614" width="9.140625" style="889"/>
    <col min="4615" max="4615" width="13.28515625" style="889" customWidth="1"/>
    <col min="4616" max="4864" width="9.140625" style="889"/>
    <col min="4865" max="4865" width="3.5703125" style="889" customWidth="1"/>
    <col min="4866" max="4866" width="60.5703125" style="889" customWidth="1"/>
    <col min="4867" max="4867" width="16.7109375" style="889" customWidth="1"/>
    <col min="4868" max="4870" width="9.140625" style="889"/>
    <col min="4871" max="4871" width="13.28515625" style="889" customWidth="1"/>
    <col min="4872" max="5120" width="9.140625" style="889"/>
    <col min="5121" max="5121" width="3.5703125" style="889" customWidth="1"/>
    <col min="5122" max="5122" width="60.5703125" style="889" customWidth="1"/>
    <col min="5123" max="5123" width="16.7109375" style="889" customWidth="1"/>
    <col min="5124" max="5126" width="9.140625" style="889"/>
    <col min="5127" max="5127" width="13.28515625" style="889" customWidth="1"/>
    <col min="5128" max="5376" width="9.140625" style="889"/>
    <col min="5377" max="5377" width="3.5703125" style="889" customWidth="1"/>
    <col min="5378" max="5378" width="60.5703125" style="889" customWidth="1"/>
    <col min="5379" max="5379" width="16.7109375" style="889" customWidth="1"/>
    <col min="5380" max="5382" width="9.140625" style="889"/>
    <col min="5383" max="5383" width="13.28515625" style="889" customWidth="1"/>
    <col min="5384" max="5632" width="9.140625" style="889"/>
    <col min="5633" max="5633" width="3.5703125" style="889" customWidth="1"/>
    <col min="5634" max="5634" width="60.5703125" style="889" customWidth="1"/>
    <col min="5635" max="5635" width="16.7109375" style="889" customWidth="1"/>
    <col min="5636" max="5638" width="9.140625" style="889"/>
    <col min="5639" max="5639" width="13.28515625" style="889" customWidth="1"/>
    <col min="5640" max="5888" width="9.140625" style="889"/>
    <col min="5889" max="5889" width="3.5703125" style="889" customWidth="1"/>
    <col min="5890" max="5890" width="60.5703125" style="889" customWidth="1"/>
    <col min="5891" max="5891" width="16.7109375" style="889" customWidth="1"/>
    <col min="5892" max="5894" width="9.140625" style="889"/>
    <col min="5895" max="5895" width="13.28515625" style="889" customWidth="1"/>
    <col min="5896" max="6144" width="9.140625" style="889"/>
    <col min="6145" max="6145" width="3.5703125" style="889" customWidth="1"/>
    <col min="6146" max="6146" width="60.5703125" style="889" customWidth="1"/>
    <col min="6147" max="6147" width="16.7109375" style="889" customWidth="1"/>
    <col min="6148" max="6150" width="9.140625" style="889"/>
    <col min="6151" max="6151" width="13.28515625" style="889" customWidth="1"/>
    <col min="6152" max="6400" width="9.140625" style="889"/>
    <col min="6401" max="6401" width="3.5703125" style="889" customWidth="1"/>
    <col min="6402" max="6402" width="60.5703125" style="889" customWidth="1"/>
    <col min="6403" max="6403" width="16.7109375" style="889" customWidth="1"/>
    <col min="6404" max="6406" width="9.140625" style="889"/>
    <col min="6407" max="6407" width="13.28515625" style="889" customWidth="1"/>
    <col min="6408" max="6656" width="9.140625" style="889"/>
    <col min="6657" max="6657" width="3.5703125" style="889" customWidth="1"/>
    <col min="6658" max="6658" width="60.5703125" style="889" customWidth="1"/>
    <col min="6659" max="6659" width="16.7109375" style="889" customWidth="1"/>
    <col min="6660" max="6662" width="9.140625" style="889"/>
    <col min="6663" max="6663" width="13.28515625" style="889" customWidth="1"/>
    <col min="6664" max="6912" width="9.140625" style="889"/>
    <col min="6913" max="6913" width="3.5703125" style="889" customWidth="1"/>
    <col min="6914" max="6914" width="60.5703125" style="889" customWidth="1"/>
    <col min="6915" max="6915" width="16.7109375" style="889" customWidth="1"/>
    <col min="6916" max="6918" width="9.140625" style="889"/>
    <col min="6919" max="6919" width="13.28515625" style="889" customWidth="1"/>
    <col min="6920" max="7168" width="9.140625" style="889"/>
    <col min="7169" max="7169" width="3.5703125" style="889" customWidth="1"/>
    <col min="7170" max="7170" width="60.5703125" style="889" customWidth="1"/>
    <col min="7171" max="7171" width="16.7109375" style="889" customWidth="1"/>
    <col min="7172" max="7174" width="9.140625" style="889"/>
    <col min="7175" max="7175" width="13.28515625" style="889" customWidth="1"/>
    <col min="7176" max="7424" width="9.140625" style="889"/>
    <col min="7425" max="7425" width="3.5703125" style="889" customWidth="1"/>
    <col min="7426" max="7426" width="60.5703125" style="889" customWidth="1"/>
    <col min="7427" max="7427" width="16.7109375" style="889" customWidth="1"/>
    <col min="7428" max="7430" width="9.140625" style="889"/>
    <col min="7431" max="7431" width="13.28515625" style="889" customWidth="1"/>
    <col min="7432" max="7680" width="9.140625" style="889"/>
    <col min="7681" max="7681" width="3.5703125" style="889" customWidth="1"/>
    <col min="7682" max="7682" width="60.5703125" style="889" customWidth="1"/>
    <col min="7683" max="7683" width="16.7109375" style="889" customWidth="1"/>
    <col min="7684" max="7686" width="9.140625" style="889"/>
    <col min="7687" max="7687" width="13.28515625" style="889" customWidth="1"/>
    <col min="7688" max="7936" width="9.140625" style="889"/>
    <col min="7937" max="7937" width="3.5703125" style="889" customWidth="1"/>
    <col min="7938" max="7938" width="60.5703125" style="889" customWidth="1"/>
    <col min="7939" max="7939" width="16.7109375" style="889" customWidth="1"/>
    <col min="7940" max="7942" width="9.140625" style="889"/>
    <col min="7943" max="7943" width="13.28515625" style="889" customWidth="1"/>
    <col min="7944" max="8192" width="9.140625" style="889"/>
    <col min="8193" max="8193" width="3.5703125" style="889" customWidth="1"/>
    <col min="8194" max="8194" width="60.5703125" style="889" customWidth="1"/>
    <col min="8195" max="8195" width="16.7109375" style="889" customWidth="1"/>
    <col min="8196" max="8198" width="9.140625" style="889"/>
    <col min="8199" max="8199" width="13.28515625" style="889" customWidth="1"/>
    <col min="8200" max="8448" width="9.140625" style="889"/>
    <col min="8449" max="8449" width="3.5703125" style="889" customWidth="1"/>
    <col min="8450" max="8450" width="60.5703125" style="889" customWidth="1"/>
    <col min="8451" max="8451" width="16.7109375" style="889" customWidth="1"/>
    <col min="8452" max="8454" width="9.140625" style="889"/>
    <col min="8455" max="8455" width="13.28515625" style="889" customWidth="1"/>
    <col min="8456" max="8704" width="9.140625" style="889"/>
    <col min="8705" max="8705" width="3.5703125" style="889" customWidth="1"/>
    <col min="8706" max="8706" width="60.5703125" style="889" customWidth="1"/>
    <col min="8707" max="8707" width="16.7109375" style="889" customWidth="1"/>
    <col min="8708" max="8710" width="9.140625" style="889"/>
    <col min="8711" max="8711" width="13.28515625" style="889" customWidth="1"/>
    <col min="8712" max="8960" width="9.140625" style="889"/>
    <col min="8961" max="8961" width="3.5703125" style="889" customWidth="1"/>
    <col min="8962" max="8962" width="60.5703125" style="889" customWidth="1"/>
    <col min="8963" max="8963" width="16.7109375" style="889" customWidth="1"/>
    <col min="8964" max="8966" width="9.140625" style="889"/>
    <col min="8967" max="8967" width="13.28515625" style="889" customWidth="1"/>
    <col min="8968" max="9216" width="9.140625" style="889"/>
    <col min="9217" max="9217" width="3.5703125" style="889" customWidth="1"/>
    <col min="9218" max="9218" width="60.5703125" style="889" customWidth="1"/>
    <col min="9219" max="9219" width="16.7109375" style="889" customWidth="1"/>
    <col min="9220" max="9222" width="9.140625" style="889"/>
    <col min="9223" max="9223" width="13.28515625" style="889" customWidth="1"/>
    <col min="9224" max="9472" width="9.140625" style="889"/>
    <col min="9473" max="9473" width="3.5703125" style="889" customWidth="1"/>
    <col min="9474" max="9474" width="60.5703125" style="889" customWidth="1"/>
    <col min="9475" max="9475" width="16.7109375" style="889" customWidth="1"/>
    <col min="9476" max="9478" width="9.140625" style="889"/>
    <col min="9479" max="9479" width="13.28515625" style="889" customWidth="1"/>
    <col min="9480" max="9728" width="9.140625" style="889"/>
    <col min="9729" max="9729" width="3.5703125" style="889" customWidth="1"/>
    <col min="9730" max="9730" width="60.5703125" style="889" customWidth="1"/>
    <col min="9731" max="9731" width="16.7109375" style="889" customWidth="1"/>
    <col min="9732" max="9734" width="9.140625" style="889"/>
    <col min="9735" max="9735" width="13.28515625" style="889" customWidth="1"/>
    <col min="9736" max="9984" width="9.140625" style="889"/>
    <col min="9985" max="9985" width="3.5703125" style="889" customWidth="1"/>
    <col min="9986" max="9986" width="60.5703125" style="889" customWidth="1"/>
    <col min="9987" max="9987" width="16.7109375" style="889" customWidth="1"/>
    <col min="9988" max="9990" width="9.140625" style="889"/>
    <col min="9991" max="9991" width="13.28515625" style="889" customWidth="1"/>
    <col min="9992" max="10240" width="9.140625" style="889"/>
    <col min="10241" max="10241" width="3.5703125" style="889" customWidth="1"/>
    <col min="10242" max="10242" width="60.5703125" style="889" customWidth="1"/>
    <col min="10243" max="10243" width="16.7109375" style="889" customWidth="1"/>
    <col min="10244" max="10246" width="9.140625" style="889"/>
    <col min="10247" max="10247" width="13.28515625" style="889" customWidth="1"/>
    <col min="10248" max="10496" width="9.140625" style="889"/>
    <col min="10497" max="10497" width="3.5703125" style="889" customWidth="1"/>
    <col min="10498" max="10498" width="60.5703125" style="889" customWidth="1"/>
    <col min="10499" max="10499" width="16.7109375" style="889" customWidth="1"/>
    <col min="10500" max="10502" width="9.140625" style="889"/>
    <col min="10503" max="10503" width="13.28515625" style="889" customWidth="1"/>
    <col min="10504" max="10752" width="9.140625" style="889"/>
    <col min="10753" max="10753" width="3.5703125" style="889" customWidth="1"/>
    <col min="10754" max="10754" width="60.5703125" style="889" customWidth="1"/>
    <col min="10755" max="10755" width="16.7109375" style="889" customWidth="1"/>
    <col min="10756" max="10758" width="9.140625" style="889"/>
    <col min="10759" max="10759" width="13.28515625" style="889" customWidth="1"/>
    <col min="10760" max="11008" width="9.140625" style="889"/>
    <col min="11009" max="11009" width="3.5703125" style="889" customWidth="1"/>
    <col min="11010" max="11010" width="60.5703125" style="889" customWidth="1"/>
    <col min="11011" max="11011" width="16.7109375" style="889" customWidth="1"/>
    <col min="11012" max="11014" width="9.140625" style="889"/>
    <col min="11015" max="11015" width="13.28515625" style="889" customWidth="1"/>
    <col min="11016" max="11264" width="9.140625" style="889"/>
    <col min="11265" max="11265" width="3.5703125" style="889" customWidth="1"/>
    <col min="11266" max="11266" width="60.5703125" style="889" customWidth="1"/>
    <col min="11267" max="11267" width="16.7109375" style="889" customWidth="1"/>
    <col min="11268" max="11270" width="9.140625" style="889"/>
    <col min="11271" max="11271" width="13.28515625" style="889" customWidth="1"/>
    <col min="11272" max="11520" width="9.140625" style="889"/>
    <col min="11521" max="11521" width="3.5703125" style="889" customWidth="1"/>
    <col min="11522" max="11522" width="60.5703125" style="889" customWidth="1"/>
    <col min="11523" max="11523" width="16.7109375" style="889" customWidth="1"/>
    <col min="11524" max="11526" width="9.140625" style="889"/>
    <col min="11527" max="11527" width="13.28515625" style="889" customWidth="1"/>
    <col min="11528" max="11776" width="9.140625" style="889"/>
    <col min="11777" max="11777" width="3.5703125" style="889" customWidth="1"/>
    <col min="11778" max="11778" width="60.5703125" style="889" customWidth="1"/>
    <col min="11779" max="11779" width="16.7109375" style="889" customWidth="1"/>
    <col min="11780" max="11782" width="9.140625" style="889"/>
    <col min="11783" max="11783" width="13.28515625" style="889" customWidth="1"/>
    <col min="11784" max="12032" width="9.140625" style="889"/>
    <col min="12033" max="12033" width="3.5703125" style="889" customWidth="1"/>
    <col min="12034" max="12034" width="60.5703125" style="889" customWidth="1"/>
    <col min="12035" max="12035" width="16.7109375" style="889" customWidth="1"/>
    <col min="12036" max="12038" width="9.140625" style="889"/>
    <col min="12039" max="12039" width="13.28515625" style="889" customWidth="1"/>
    <col min="12040" max="12288" width="9.140625" style="889"/>
    <col min="12289" max="12289" width="3.5703125" style="889" customWidth="1"/>
    <col min="12290" max="12290" width="60.5703125" style="889" customWidth="1"/>
    <col min="12291" max="12291" width="16.7109375" style="889" customWidth="1"/>
    <col min="12292" max="12294" width="9.140625" style="889"/>
    <col min="12295" max="12295" width="13.28515625" style="889" customWidth="1"/>
    <col min="12296" max="12544" width="9.140625" style="889"/>
    <col min="12545" max="12545" width="3.5703125" style="889" customWidth="1"/>
    <col min="12546" max="12546" width="60.5703125" style="889" customWidth="1"/>
    <col min="12547" max="12547" width="16.7109375" style="889" customWidth="1"/>
    <col min="12548" max="12550" width="9.140625" style="889"/>
    <col min="12551" max="12551" width="13.28515625" style="889" customWidth="1"/>
    <col min="12552" max="12800" width="9.140625" style="889"/>
    <col min="12801" max="12801" width="3.5703125" style="889" customWidth="1"/>
    <col min="12802" max="12802" width="60.5703125" style="889" customWidth="1"/>
    <col min="12803" max="12803" width="16.7109375" style="889" customWidth="1"/>
    <col min="12804" max="12806" width="9.140625" style="889"/>
    <col min="12807" max="12807" width="13.28515625" style="889" customWidth="1"/>
    <col min="12808" max="13056" width="9.140625" style="889"/>
    <col min="13057" max="13057" width="3.5703125" style="889" customWidth="1"/>
    <col min="13058" max="13058" width="60.5703125" style="889" customWidth="1"/>
    <col min="13059" max="13059" width="16.7109375" style="889" customWidth="1"/>
    <col min="13060" max="13062" width="9.140625" style="889"/>
    <col min="13063" max="13063" width="13.28515625" style="889" customWidth="1"/>
    <col min="13064" max="13312" width="9.140625" style="889"/>
    <col min="13313" max="13313" width="3.5703125" style="889" customWidth="1"/>
    <col min="13314" max="13314" width="60.5703125" style="889" customWidth="1"/>
    <col min="13315" max="13315" width="16.7109375" style="889" customWidth="1"/>
    <col min="13316" max="13318" width="9.140625" style="889"/>
    <col min="13319" max="13319" width="13.28515625" style="889" customWidth="1"/>
    <col min="13320" max="13568" width="9.140625" style="889"/>
    <col min="13569" max="13569" width="3.5703125" style="889" customWidth="1"/>
    <col min="13570" max="13570" width="60.5703125" style="889" customWidth="1"/>
    <col min="13571" max="13571" width="16.7109375" style="889" customWidth="1"/>
    <col min="13572" max="13574" width="9.140625" style="889"/>
    <col min="13575" max="13575" width="13.28515625" style="889" customWidth="1"/>
    <col min="13576" max="13824" width="9.140625" style="889"/>
    <col min="13825" max="13825" width="3.5703125" style="889" customWidth="1"/>
    <col min="13826" max="13826" width="60.5703125" style="889" customWidth="1"/>
    <col min="13827" max="13827" width="16.7109375" style="889" customWidth="1"/>
    <col min="13828" max="13830" width="9.140625" style="889"/>
    <col min="13831" max="13831" width="13.28515625" style="889" customWidth="1"/>
    <col min="13832" max="14080" width="9.140625" style="889"/>
    <col min="14081" max="14081" width="3.5703125" style="889" customWidth="1"/>
    <col min="14082" max="14082" width="60.5703125" style="889" customWidth="1"/>
    <col min="14083" max="14083" width="16.7109375" style="889" customWidth="1"/>
    <col min="14084" max="14086" width="9.140625" style="889"/>
    <col min="14087" max="14087" width="13.28515625" style="889" customWidth="1"/>
    <col min="14088" max="14336" width="9.140625" style="889"/>
    <col min="14337" max="14337" width="3.5703125" style="889" customWidth="1"/>
    <col min="14338" max="14338" width="60.5703125" style="889" customWidth="1"/>
    <col min="14339" max="14339" width="16.7109375" style="889" customWidth="1"/>
    <col min="14340" max="14342" width="9.140625" style="889"/>
    <col min="14343" max="14343" width="13.28515625" style="889" customWidth="1"/>
    <col min="14344" max="14592" width="9.140625" style="889"/>
    <col min="14593" max="14593" width="3.5703125" style="889" customWidth="1"/>
    <col min="14594" max="14594" width="60.5703125" style="889" customWidth="1"/>
    <col min="14595" max="14595" width="16.7109375" style="889" customWidth="1"/>
    <col min="14596" max="14598" width="9.140625" style="889"/>
    <col min="14599" max="14599" width="13.28515625" style="889" customWidth="1"/>
    <col min="14600" max="14848" width="9.140625" style="889"/>
    <col min="14849" max="14849" width="3.5703125" style="889" customWidth="1"/>
    <col min="14850" max="14850" width="60.5703125" style="889" customWidth="1"/>
    <col min="14851" max="14851" width="16.7109375" style="889" customWidth="1"/>
    <col min="14852" max="14854" width="9.140625" style="889"/>
    <col min="14855" max="14855" width="13.28515625" style="889" customWidth="1"/>
    <col min="14856" max="15104" width="9.140625" style="889"/>
    <col min="15105" max="15105" width="3.5703125" style="889" customWidth="1"/>
    <col min="15106" max="15106" width="60.5703125" style="889" customWidth="1"/>
    <col min="15107" max="15107" width="16.7109375" style="889" customWidth="1"/>
    <col min="15108" max="15110" width="9.140625" style="889"/>
    <col min="15111" max="15111" width="13.28515625" style="889" customWidth="1"/>
    <col min="15112" max="15360" width="9.140625" style="889"/>
    <col min="15361" max="15361" width="3.5703125" style="889" customWidth="1"/>
    <col min="15362" max="15362" width="60.5703125" style="889" customWidth="1"/>
    <col min="15363" max="15363" width="16.7109375" style="889" customWidth="1"/>
    <col min="15364" max="15366" width="9.140625" style="889"/>
    <col min="15367" max="15367" width="13.28515625" style="889" customWidth="1"/>
    <col min="15368" max="15616" width="9.140625" style="889"/>
    <col min="15617" max="15617" width="3.5703125" style="889" customWidth="1"/>
    <col min="15618" max="15618" width="60.5703125" style="889" customWidth="1"/>
    <col min="15619" max="15619" width="16.7109375" style="889" customWidth="1"/>
    <col min="15620" max="15622" width="9.140625" style="889"/>
    <col min="15623" max="15623" width="13.28515625" style="889" customWidth="1"/>
    <col min="15624" max="15872" width="9.140625" style="889"/>
    <col min="15873" max="15873" width="3.5703125" style="889" customWidth="1"/>
    <col min="15874" max="15874" width="60.5703125" style="889" customWidth="1"/>
    <col min="15875" max="15875" width="16.7109375" style="889" customWidth="1"/>
    <col min="15876" max="15878" width="9.140625" style="889"/>
    <col min="15879" max="15879" width="13.28515625" style="889" customWidth="1"/>
    <col min="15880" max="16128" width="9.140625" style="889"/>
    <col min="16129" max="16129" width="3.5703125" style="889" customWidth="1"/>
    <col min="16130" max="16130" width="60.5703125" style="889" customWidth="1"/>
    <col min="16131" max="16131" width="16.7109375" style="889" customWidth="1"/>
    <col min="16132" max="16134" width="9.140625" style="889"/>
    <col min="16135" max="16135" width="13.28515625" style="889" customWidth="1"/>
    <col min="16136" max="16384" width="9.140625" style="889"/>
  </cols>
  <sheetData>
    <row r="2" spans="2:7" ht="15.75">
      <c r="B2" s="1364" t="s">
        <v>891</v>
      </c>
      <c r="C2" s="1364"/>
    </row>
    <row r="3" spans="2:7" ht="15.75">
      <c r="B3" s="1364" t="s">
        <v>561</v>
      </c>
      <c r="C3" s="1364"/>
    </row>
    <row r="4" spans="2:7">
      <c r="B4" s="891"/>
      <c r="C4" s="891"/>
    </row>
    <row r="5" spans="2:7">
      <c r="B5" s="890" t="s">
        <v>798</v>
      </c>
      <c r="C5" s="892" t="s">
        <v>799</v>
      </c>
    </row>
    <row r="6" spans="2:7" ht="25.5">
      <c r="B6" s="893" t="s">
        <v>800</v>
      </c>
      <c r="C6" s="894" t="e">
        <f>#REF!</f>
        <v>#REF!</v>
      </c>
    </row>
    <row r="7" spans="2:7" ht="17.25" customHeight="1">
      <c r="B7" s="895" t="s">
        <v>801</v>
      </c>
      <c r="C7" s="894" t="e">
        <f>'∆НРj-2'!E7:E8</f>
        <v>#REF!</v>
      </c>
    </row>
    <row r="8" spans="2:7" ht="25.5">
      <c r="B8" s="896" t="s">
        <v>802</v>
      </c>
      <c r="C8" s="894" t="e">
        <f>#REF!</f>
        <v>#REF!</v>
      </c>
    </row>
    <row r="9" spans="2:7" ht="76.5">
      <c r="B9" s="896" t="s">
        <v>803</v>
      </c>
      <c r="C9" s="894" t="e">
        <f>#REF!</f>
        <v>#REF!</v>
      </c>
    </row>
    <row r="10" spans="2:7" ht="54">
      <c r="B10" s="896" t="s">
        <v>804</v>
      </c>
      <c r="C10" s="894" t="e">
        <f>#REF!</f>
        <v>#REF!</v>
      </c>
      <c r="D10" s="897"/>
      <c r="E10" s="897"/>
    </row>
    <row r="11" spans="2:7" ht="54">
      <c r="B11" s="896" t="s">
        <v>805</v>
      </c>
      <c r="C11" s="894"/>
      <c r="D11" s="897"/>
      <c r="E11" s="897"/>
    </row>
    <row r="12" spans="2:7" s="901" customFormat="1" ht="21" customHeight="1">
      <c r="B12" s="898" t="s">
        <v>65</v>
      </c>
      <c r="C12" s="899" t="e">
        <f>C6+C7+C8-C9-C10+C11</f>
        <v>#REF!</v>
      </c>
      <c r="D12" s="900"/>
      <c r="E12" s="900"/>
      <c r="F12" s="900"/>
      <c r="G12" s="900"/>
    </row>
    <row r="13" spans="2:7" ht="16.5" customHeight="1">
      <c r="B13" s="902" t="s">
        <v>806</v>
      </c>
      <c r="C13" s="903">
        <v>108</v>
      </c>
      <c r="E13" s="904"/>
      <c r="F13" s="904"/>
    </row>
    <row r="14" spans="2:7" ht="16.5" customHeight="1">
      <c r="B14" s="902" t="s">
        <v>890</v>
      </c>
      <c r="C14" s="903">
        <v>105.8</v>
      </c>
      <c r="E14" s="905"/>
      <c r="G14" s="906"/>
    </row>
    <row r="15" spans="2:7" s="901" customFormat="1" ht="18" customHeight="1">
      <c r="B15" s="898" t="s">
        <v>892</v>
      </c>
      <c r="C15" s="899" t="e">
        <f>C12*(C13)%*(C14)%</f>
        <v>#REF!</v>
      </c>
      <c r="E15" s="905"/>
      <c r="F15" s="905"/>
      <c r="G15" s="905"/>
    </row>
    <row r="16" spans="2:7" ht="27.75" customHeight="1">
      <c r="E16" s="904"/>
    </row>
    <row r="17" spans="2:3" ht="27.75" customHeight="1">
      <c r="B17" s="889" t="e">
        <f>#REF!</f>
        <v>#REF!</v>
      </c>
      <c r="C17" s="907" t="e">
        <f>#REF!</f>
        <v>#REF!</v>
      </c>
    </row>
    <row r="18" spans="2:3" ht="27.75" customHeight="1"/>
  </sheetData>
  <mergeCells count="2">
    <mergeCell ref="B2:C2"/>
    <mergeCell ref="B3:C3"/>
  </mergeCells>
  <pageMargins left="0.7" right="0.7" top="0.75" bottom="0.75" header="0.3" footer="0.3"/>
  <pageSetup paperSize="9" scale="86" orientation="portrait" r:id="rId1"/>
</worksheet>
</file>

<file path=xl/worksheets/sheet38.xml><?xml version="1.0" encoding="utf-8"?>
<worksheet xmlns="http://schemas.openxmlformats.org/spreadsheetml/2006/main" xmlns:r="http://schemas.openxmlformats.org/officeDocument/2006/relationships">
  <sheetPr>
    <tabColor rgb="FFFFC000"/>
  </sheetPr>
  <dimension ref="B3:E11"/>
  <sheetViews>
    <sheetView view="pageBreakPreview" zoomScale="115" zoomScaleNormal="100" zoomScaleSheetLayoutView="115" workbookViewId="0">
      <selection activeCell="U37" sqref="U37"/>
    </sheetView>
  </sheetViews>
  <sheetFormatPr defaultRowHeight="12.75"/>
  <cols>
    <col min="1" max="1" width="4.140625" style="908" customWidth="1"/>
    <col min="2" max="2" width="56.140625" style="908" customWidth="1"/>
    <col min="3" max="3" width="14.28515625" style="908" customWidth="1"/>
    <col min="4" max="4" width="10.7109375" style="908" customWidth="1"/>
    <col min="5" max="5" width="15.28515625" style="908" customWidth="1"/>
    <col min="6" max="16384" width="9.140625" style="908"/>
  </cols>
  <sheetData>
    <row r="3" spans="2:5" ht="15.75">
      <c r="B3" s="1435" t="s">
        <v>875</v>
      </c>
      <c r="C3" s="1435"/>
      <c r="D3" s="1435"/>
      <c r="E3" s="1435"/>
    </row>
    <row r="4" spans="2:5" ht="15.75">
      <c r="B4" s="1436" t="e">
        <f>#REF!</f>
        <v>#REF!</v>
      </c>
      <c r="C4" s="1436"/>
      <c r="D4" s="1436"/>
      <c r="E4" s="1436"/>
    </row>
    <row r="6" spans="2:5" ht="25.5">
      <c r="B6" s="909" t="s">
        <v>798</v>
      </c>
      <c r="C6" s="909" t="s">
        <v>811</v>
      </c>
      <c r="D6" s="910" t="s">
        <v>812</v>
      </c>
      <c r="E6" s="910" t="s">
        <v>813</v>
      </c>
    </row>
    <row r="7" spans="2:5" ht="25.5">
      <c r="B7" s="911" t="s">
        <v>893</v>
      </c>
      <c r="C7" s="909"/>
      <c r="D7" s="912" t="e">
        <f>#REF!</f>
        <v>#REF!</v>
      </c>
      <c r="E7" s="1437" t="e">
        <f>D8-D7</f>
        <v>#REF!</v>
      </c>
    </row>
    <row r="8" spans="2:5" ht="38.25">
      <c r="B8" s="911" t="s">
        <v>894</v>
      </c>
      <c r="C8" s="909"/>
      <c r="D8" s="912" t="e">
        <f>#REF!</f>
        <v>#REF!</v>
      </c>
      <c r="E8" s="1437"/>
    </row>
    <row r="11" spans="2:5">
      <c r="B11" s="908" t="e">
        <f>#REF!</f>
        <v>#REF!</v>
      </c>
      <c r="E11" s="913" t="e">
        <f>#REF!</f>
        <v>#REF!</v>
      </c>
    </row>
  </sheetData>
  <mergeCells count="3">
    <mergeCell ref="B3:E3"/>
    <mergeCell ref="B4:E4"/>
    <mergeCell ref="E7:E8"/>
  </mergeCells>
  <pageMargins left="0.7" right="0.7" top="0.75" bottom="0.75" header="0.3" footer="0.3"/>
  <pageSetup paperSize="9" scale="88" orientation="portrait" r:id="rId1"/>
  <drawing r:id="rId2"/>
</worksheet>
</file>

<file path=xl/worksheets/sheet39.xml><?xml version="1.0" encoding="utf-8"?>
<worksheet xmlns="http://schemas.openxmlformats.org/spreadsheetml/2006/main" xmlns:r="http://schemas.openxmlformats.org/officeDocument/2006/relationships">
  <sheetPr>
    <tabColor rgb="FFFFC000"/>
  </sheetPr>
  <dimension ref="B2:I25"/>
  <sheetViews>
    <sheetView view="pageBreakPreview" topLeftCell="A10" zoomScaleNormal="100" zoomScaleSheetLayoutView="100" workbookViewId="0">
      <selection activeCell="I14" sqref="I14"/>
    </sheetView>
  </sheetViews>
  <sheetFormatPr defaultRowHeight="12.75" outlineLevelRow="1"/>
  <cols>
    <col min="1" max="1" width="3.140625" style="908" customWidth="1"/>
    <col min="2" max="2" width="75" style="908" customWidth="1"/>
    <col min="3" max="3" width="13.7109375" style="908" customWidth="1"/>
    <col min="4" max="4" width="13" style="908" customWidth="1"/>
    <col min="5" max="5" width="13.42578125" style="908" customWidth="1"/>
    <col min="6" max="16384" width="9.140625" style="908"/>
  </cols>
  <sheetData>
    <row r="2" spans="2:6" ht="15.75">
      <c r="B2" s="1435" t="s">
        <v>814</v>
      </c>
      <c r="C2" s="1435"/>
      <c r="D2" s="1435"/>
      <c r="E2" s="1435"/>
    </row>
    <row r="3" spans="2:6" ht="15.75">
      <c r="B3" s="1435" t="e">
        <f>#REF!</f>
        <v>#REF!</v>
      </c>
      <c r="C3" s="1435"/>
      <c r="D3" s="1435"/>
      <c r="E3" s="1435"/>
    </row>
    <row r="5" spans="2:6" ht="25.5">
      <c r="B5" s="1208" t="s">
        <v>798</v>
      </c>
      <c r="C5" s="1209" t="s">
        <v>811</v>
      </c>
      <c r="D5" s="1210" t="s">
        <v>812</v>
      </c>
      <c r="E5" s="1211" t="s">
        <v>815</v>
      </c>
    </row>
    <row r="6" spans="2:6" ht="24" customHeight="1">
      <c r="B6" s="1212"/>
      <c r="C6" s="1213"/>
      <c r="D6" s="1214"/>
      <c r="E6" s="1438">
        <f>D8+D13</f>
        <v>7.3048973230653189</v>
      </c>
    </row>
    <row r="7" spans="2:6" s="915" customFormat="1" ht="12.75" customHeight="1" outlineLevel="1">
      <c r="B7" s="1215" t="s">
        <v>797</v>
      </c>
      <c r="C7" s="1216"/>
      <c r="D7" s="1217"/>
      <c r="E7" s="1438"/>
    </row>
    <row r="8" spans="2:6" s="915" customFormat="1" ht="30" customHeight="1" outlineLevel="1">
      <c r="B8" s="1218"/>
      <c r="C8" s="1219" t="s">
        <v>996</v>
      </c>
      <c r="D8" s="1217">
        <f>MAX(0,D9%*D10-D11)*D12</f>
        <v>7.3048973230653189</v>
      </c>
      <c r="E8" s="1438"/>
      <c r="F8" s="915">
        <v>2023</v>
      </c>
    </row>
    <row r="9" spans="2:6" s="916" customFormat="1" ht="70.5" customHeight="1">
      <c r="B9" s="1052" t="s">
        <v>991</v>
      </c>
      <c r="C9" s="1220" t="s">
        <v>997</v>
      </c>
      <c r="D9" s="1221">
        <f>'1.2.2.'!F12</f>
        <v>13.460651059365155</v>
      </c>
      <c r="E9" s="1438"/>
    </row>
    <row r="10" spans="2:6" ht="44.25" customHeight="1">
      <c r="B10" s="1052" t="s">
        <v>818</v>
      </c>
      <c r="C10" s="1220" t="s">
        <v>998</v>
      </c>
      <c r="D10" s="1222">
        <f>'1.2.2.'!H6*1000</f>
        <v>1623.586</v>
      </c>
      <c r="E10" s="1438"/>
    </row>
    <row r="11" spans="2:6" s="916" customFormat="1" ht="42.75" customHeight="1">
      <c r="B11" s="1223" t="s">
        <v>819</v>
      </c>
      <c r="C11" s="1220" t="s">
        <v>999</v>
      </c>
      <c r="D11" s="1224">
        <f>'1.2.2.'!H11*1000</f>
        <v>217.571</v>
      </c>
      <c r="E11" s="1438"/>
    </row>
    <row r="12" spans="2:6" ht="56.25" customHeight="1">
      <c r="B12" s="1052" t="s">
        <v>820</v>
      </c>
      <c r="C12" s="1220" t="s">
        <v>1000</v>
      </c>
      <c r="D12" s="1225">
        <v>7.4980000000000002</v>
      </c>
      <c r="E12" s="1438"/>
    </row>
    <row r="13" spans="2:6" ht="33" customHeight="1">
      <c r="B13" s="1226"/>
      <c r="C13" s="1219" t="s">
        <v>1001</v>
      </c>
      <c r="D13" s="1227">
        <f>MAX(0,D14%-D15%)*D16*D17</f>
        <v>0</v>
      </c>
      <c r="E13" s="1438"/>
      <c r="F13" s="908">
        <v>2025</v>
      </c>
    </row>
    <row r="14" spans="2:6" ht="102">
      <c r="B14" s="1052" t="s">
        <v>816</v>
      </c>
      <c r="C14" s="1228" t="s">
        <v>817</v>
      </c>
      <c r="D14" s="1229">
        <f>D15</f>
        <v>13.400028963055266</v>
      </c>
      <c r="E14" s="1438"/>
    </row>
    <row r="15" spans="2:6" ht="89.25">
      <c r="B15" s="1052" t="s">
        <v>992</v>
      </c>
      <c r="C15" s="1220" t="s">
        <v>1002</v>
      </c>
      <c r="D15" s="1230">
        <f>'1.2.2.'!N12</f>
        <v>13.400028963055266</v>
      </c>
      <c r="E15" s="1438"/>
    </row>
    <row r="16" spans="2:6" ht="38.25">
      <c r="B16" s="1052" t="s">
        <v>993</v>
      </c>
      <c r="C16" s="1220" t="s">
        <v>1003</v>
      </c>
      <c r="D16" s="1231">
        <f>'1.2.2.'!N6*1000</f>
        <v>1578.930474179949</v>
      </c>
      <c r="E16" s="1438"/>
    </row>
    <row r="17" spans="2:9" ht="63.75">
      <c r="B17" s="1052" t="s">
        <v>994</v>
      </c>
      <c r="C17" s="1232" t="s">
        <v>995</v>
      </c>
      <c r="D17" s="1229">
        <f>'[159]25'!BI10/1000</f>
        <v>11.84</v>
      </c>
      <c r="E17" s="1438"/>
    </row>
    <row r="18" spans="2:9" ht="18.75" customHeight="1">
      <c r="B18" s="918"/>
      <c r="C18" s="918"/>
      <c r="H18" s="919"/>
      <c r="I18" s="919"/>
    </row>
    <row r="19" spans="2:9" ht="18.75" customHeight="1">
      <c r="B19" s="918"/>
      <c r="C19" s="918"/>
    </row>
    <row r="20" spans="2:9">
      <c r="E20" s="913"/>
    </row>
    <row r="22" spans="2:9" ht="25.5">
      <c r="B22" s="920"/>
      <c r="C22" s="910" t="s">
        <v>821</v>
      </c>
      <c r="D22" s="910" t="s">
        <v>822</v>
      </c>
      <c r="E22" s="921" t="s">
        <v>413</v>
      </c>
    </row>
    <row r="23" spans="2:9">
      <c r="B23" s="920" t="s">
        <v>823</v>
      </c>
      <c r="C23" s="909">
        <f>[155]Оссора!$G$18</f>
        <v>93.564999999999984</v>
      </c>
      <c r="D23" s="922" t="e">
        <f>#REF!</f>
        <v>#REF!</v>
      </c>
      <c r="E23" s="923" t="e">
        <f>D23*C23</f>
        <v>#REF!</v>
      </c>
    </row>
    <row r="24" spans="2:9">
      <c r="B24" s="920" t="s">
        <v>824</v>
      </c>
      <c r="C24" s="909">
        <f>[155]Оссора!$G$22+[155]Оссора!$G$27</f>
        <v>124.006</v>
      </c>
      <c r="D24" s="922" t="e">
        <f>#REF!</f>
        <v>#REF!</v>
      </c>
      <c r="E24" s="923" t="e">
        <f>D24*C24</f>
        <v>#REF!</v>
      </c>
    </row>
    <row r="25" spans="2:9" ht="14.25">
      <c r="B25" s="920"/>
      <c r="C25" s="909">
        <f>SUM(C23:C24)</f>
        <v>217.57099999999997</v>
      </c>
      <c r="D25" s="924" t="e">
        <f>E25/C25</f>
        <v>#REF!</v>
      </c>
      <c r="E25" s="923" t="e">
        <f>SUM(E23:E24)</f>
        <v>#REF!</v>
      </c>
    </row>
  </sheetData>
  <mergeCells count="3">
    <mergeCell ref="B2:E2"/>
    <mergeCell ref="B3:E3"/>
    <mergeCell ref="E6:E17"/>
  </mergeCells>
  <pageMargins left="0.7" right="0.7" top="0.75" bottom="0.75" header="0.3" footer="0.3"/>
  <pageSetup paperSize="9" scale="49" orientation="portrait" r:id="rId1"/>
  <drawing r:id="rId2"/>
</worksheet>
</file>

<file path=xl/worksheets/sheet4.xml><?xml version="1.0" encoding="utf-8"?>
<worksheet xmlns="http://schemas.openxmlformats.org/spreadsheetml/2006/main" xmlns:r="http://schemas.openxmlformats.org/officeDocument/2006/relationships">
  <sheetPr codeName="Лист49">
    <tabColor rgb="FF92D050"/>
  </sheetPr>
  <dimension ref="A1:S30"/>
  <sheetViews>
    <sheetView tabSelected="1" view="pageBreakPreview" zoomScale="75" zoomScaleNormal="100" zoomScaleSheetLayoutView="75" workbookViewId="0">
      <pane xSplit="4" ySplit="5" topLeftCell="E6" activePane="bottomRight" state="frozen"/>
      <selection activeCell="M15" sqref="M15"/>
      <selection pane="topRight" activeCell="M15" sqref="M15"/>
      <selection pane="bottomLeft" activeCell="M15" sqref="M15"/>
      <selection pane="bottomRight" activeCell="S33" sqref="S33"/>
    </sheetView>
  </sheetViews>
  <sheetFormatPr defaultRowHeight="12.75" outlineLevelCol="1"/>
  <cols>
    <col min="1" max="1" width="4" customWidth="1"/>
    <col min="4" max="4" width="18.7109375" customWidth="1"/>
    <col min="5" max="10" width="14.7109375" customWidth="1"/>
    <col min="11" max="13" width="14.7109375" customWidth="1" outlineLevel="1"/>
    <col min="14" max="16" width="14.7109375" customWidth="1"/>
  </cols>
  <sheetData>
    <row r="1" spans="1:16" ht="19.5" customHeight="1"/>
    <row r="2" spans="1:16" ht="12" customHeight="1"/>
    <row r="3" spans="1:16" ht="39" customHeight="1">
      <c r="A3" s="1244" t="s">
        <v>47</v>
      </c>
      <c r="B3" s="1244"/>
      <c r="C3" s="1244"/>
      <c r="D3" s="1244"/>
      <c r="E3" s="601"/>
      <c r="F3" s="601"/>
    </row>
    <row r="4" spans="1:16" ht="39.6" customHeight="1">
      <c r="A4" s="352" t="str">
        <f>'Полезный отпуск'!A4</f>
        <v>АО "Оссора"</v>
      </c>
      <c r="B4" s="351"/>
      <c r="C4" s="85"/>
      <c r="D4" s="85"/>
      <c r="E4" s="598"/>
      <c r="F4" s="598"/>
    </row>
    <row r="5" spans="1:16" s="278" customFormat="1" ht="93.6" customHeight="1">
      <c r="A5" s="608" t="s">
        <v>15</v>
      </c>
      <c r="B5" s="1251" t="s">
        <v>16</v>
      </c>
      <c r="C5" s="1251"/>
      <c r="D5" s="1251"/>
      <c r="E5" s="1014" t="s">
        <v>881</v>
      </c>
      <c r="F5" s="1011" t="s">
        <v>878</v>
      </c>
      <c r="G5" s="1019" t="s">
        <v>585</v>
      </c>
      <c r="H5" s="1007" t="s">
        <v>880</v>
      </c>
      <c r="I5" s="1017" t="s">
        <v>586</v>
      </c>
      <c r="J5" s="608" t="s">
        <v>587</v>
      </c>
      <c r="K5" s="608" t="s">
        <v>588</v>
      </c>
      <c r="L5" s="608" t="s">
        <v>589</v>
      </c>
      <c r="M5" s="608" t="s">
        <v>590</v>
      </c>
      <c r="N5" s="657" t="s">
        <v>659</v>
      </c>
      <c r="O5" s="657" t="s">
        <v>660</v>
      </c>
      <c r="P5" s="657" t="s">
        <v>661</v>
      </c>
    </row>
    <row r="6" spans="1:16" ht="26.25" customHeight="1">
      <c r="A6" s="49">
        <v>1</v>
      </c>
      <c r="B6" s="1249" t="s">
        <v>426</v>
      </c>
      <c r="C6" s="1249"/>
      <c r="D6" s="1249"/>
      <c r="E6" s="1015">
        <v>1.5237257723531301</v>
      </c>
      <c r="F6" s="1012">
        <v>1.5601028440143239</v>
      </c>
      <c r="G6" s="1020">
        <f>'Полезный отпуск'!G19</f>
        <v>1.623586</v>
      </c>
      <c r="H6" s="1010">
        <f>'[151]Анализ ТЭП  2025 год'!$J$31</f>
        <v>1.623586</v>
      </c>
      <c r="I6" s="1018">
        <f>'Полезный отпуск'!I19</f>
        <v>1.5203658476700002</v>
      </c>
      <c r="J6" s="1008">
        <v>1.5601</v>
      </c>
      <c r="K6" s="1008">
        <f>'Полезный отпуск'!K19</f>
        <v>1.5792580000000001</v>
      </c>
      <c r="L6" s="1008">
        <f>'Полезный отпуск'!L19</f>
        <v>0.68465399999999998</v>
      </c>
      <c r="M6" s="1008">
        <f>'Полезный отпуск'!M19</f>
        <v>0.89464399999999999</v>
      </c>
      <c r="N6" s="1009">
        <f>'Полезный отпуск'!N19</f>
        <v>1.578930474179949</v>
      </c>
      <c r="O6" s="1009">
        <f>'Полезный отпуск'!O19</f>
        <v>0.68352447524437354</v>
      </c>
      <c r="P6" s="1009">
        <f>'Полезный отпуск'!P19</f>
        <v>0.8954059989355756</v>
      </c>
    </row>
    <row r="7" spans="1:16" ht="15.75">
      <c r="A7" s="49" t="s">
        <v>34</v>
      </c>
      <c r="B7" s="1249" t="s">
        <v>416</v>
      </c>
      <c r="C7" s="1249"/>
      <c r="D7" s="1249"/>
      <c r="E7" s="1016"/>
      <c r="F7" s="1013"/>
      <c r="G7" s="1020"/>
      <c r="H7" s="1010"/>
      <c r="I7" s="1018"/>
      <c r="J7" s="1008"/>
      <c r="K7" s="1008"/>
      <c r="L7" s="1008"/>
      <c r="M7" s="1008"/>
      <c r="N7" s="1009"/>
      <c r="O7" s="1009"/>
      <c r="P7" s="1009"/>
    </row>
    <row r="8" spans="1:16" ht="15.75">
      <c r="A8" s="49" t="s">
        <v>427</v>
      </c>
      <c r="B8" s="1249" t="s">
        <v>32</v>
      </c>
      <c r="C8" s="1249"/>
      <c r="D8" s="1249"/>
      <c r="E8" s="1015"/>
      <c r="F8" s="1012"/>
      <c r="G8" s="1020"/>
      <c r="H8" s="1010"/>
      <c r="I8" s="1018"/>
      <c r="J8" s="1008"/>
      <c r="K8" s="1008"/>
      <c r="L8" s="1008"/>
      <c r="M8" s="1008"/>
      <c r="N8" s="1009"/>
      <c r="O8" s="1009"/>
      <c r="P8" s="1009"/>
    </row>
    <row r="9" spans="1:16" ht="15.75">
      <c r="A9" s="49" t="s">
        <v>428</v>
      </c>
      <c r="B9" s="1249" t="s">
        <v>429</v>
      </c>
      <c r="C9" s="1249"/>
      <c r="D9" s="1249"/>
      <c r="E9" s="1015"/>
      <c r="F9" s="1012"/>
      <c r="G9" s="1020"/>
      <c r="H9" s="1010"/>
      <c r="I9" s="1018"/>
      <c r="J9" s="1008"/>
      <c r="K9" s="1008"/>
      <c r="L9" s="1008"/>
      <c r="M9" s="1008"/>
      <c r="N9" s="1009"/>
      <c r="O9" s="1009"/>
      <c r="P9" s="1009"/>
    </row>
    <row r="10" spans="1:16" ht="15.75">
      <c r="A10" s="49" t="s">
        <v>430</v>
      </c>
      <c r="B10" s="1249" t="s">
        <v>431</v>
      </c>
      <c r="C10" s="1249"/>
      <c r="D10" s="1249"/>
      <c r="E10" s="1015"/>
      <c r="F10" s="1012"/>
      <c r="G10" s="1020"/>
      <c r="H10" s="1010"/>
      <c r="I10" s="1018"/>
      <c r="J10" s="1008"/>
      <c r="K10" s="1008"/>
      <c r="L10" s="1008"/>
      <c r="M10" s="1008"/>
      <c r="N10" s="1009"/>
      <c r="O10" s="1009"/>
      <c r="P10" s="1009"/>
    </row>
    <row r="11" spans="1:16" ht="15.75">
      <c r="A11" s="49" t="s">
        <v>36</v>
      </c>
      <c r="B11" s="1249" t="s">
        <v>432</v>
      </c>
      <c r="C11" s="1249"/>
      <c r="D11" s="1249"/>
      <c r="E11" s="1015">
        <v>0.20541920217151211</v>
      </c>
      <c r="F11" s="1012">
        <v>0.21</v>
      </c>
      <c r="G11" s="1020">
        <v>0.21757099999999999</v>
      </c>
      <c r="H11" s="1010">
        <f>'[151]Анализ ТЭП  2025 год'!$K$31</f>
        <v>0.21757099999999999</v>
      </c>
      <c r="I11" s="1018">
        <v>0.20469999999999999</v>
      </c>
      <c r="J11" s="1008">
        <v>0.20499999999999999</v>
      </c>
      <c r="K11" s="1008">
        <f>L11+M11</f>
        <v>0.21199999999999999</v>
      </c>
      <c r="L11" s="1008">
        <v>9.1999999999999998E-2</v>
      </c>
      <c r="M11" s="1008">
        <v>0.12</v>
      </c>
      <c r="N11" s="1009">
        <f>'[151]Анализ ТЭП  2025 год'!$N$57</f>
        <v>0.21157714084661902</v>
      </c>
      <c r="O11" s="1009">
        <f>'[151]Анализ ТЭП  2025 год'!$O$88</f>
        <v>9.1695421869183807E-2</v>
      </c>
      <c r="P11" s="1009">
        <f>N11-O11</f>
        <v>0.11988171897743521</v>
      </c>
    </row>
    <row r="12" spans="1:16" ht="15.75">
      <c r="A12" s="49"/>
      <c r="B12" s="1236" t="s">
        <v>51</v>
      </c>
      <c r="C12" s="1236"/>
      <c r="D12" s="1236"/>
      <c r="E12" s="1015">
        <v>13.48137610445991</v>
      </c>
      <c r="F12" s="1012">
        <v>13.460651059365155</v>
      </c>
      <c r="G12" s="1020">
        <f>G11/G6*100</f>
        <v>13.400645238379735</v>
      </c>
      <c r="H12" s="1010">
        <f>H11/H6*100</f>
        <v>13.400645238379735</v>
      </c>
      <c r="I12" s="1018">
        <v>13.458</v>
      </c>
      <c r="J12" s="1008">
        <v>13.458</v>
      </c>
      <c r="K12" s="1008">
        <v>13.458</v>
      </c>
      <c r="L12" s="1008">
        <v>13.458</v>
      </c>
      <c r="M12" s="1008">
        <v>13.458</v>
      </c>
      <c r="N12" s="1009">
        <f>N11/N6*100</f>
        <v>13.400028963055266</v>
      </c>
      <c r="O12" s="1009">
        <f t="shared" ref="O12:P12" si="0">O11/O6*100</f>
        <v>13.415089757598055</v>
      </c>
      <c r="P12" s="1009">
        <f t="shared" si="0"/>
        <v>13.388532031273638</v>
      </c>
    </row>
    <row r="13" spans="1:16" ht="48" customHeight="1">
      <c r="A13" s="49" t="s">
        <v>38</v>
      </c>
      <c r="B13" s="1249" t="s">
        <v>433</v>
      </c>
      <c r="C13" s="1249"/>
      <c r="D13" s="1249"/>
      <c r="E13" s="1016"/>
      <c r="F13" s="1013"/>
      <c r="G13" s="1020"/>
      <c r="H13" s="1010"/>
      <c r="I13" s="1018"/>
      <c r="J13" s="1008"/>
      <c r="K13" s="1008"/>
      <c r="L13" s="1008"/>
      <c r="M13" s="1008"/>
      <c r="N13" s="1009"/>
      <c r="O13" s="1009"/>
      <c r="P13" s="1009"/>
    </row>
    <row r="14" spans="1:16" ht="15.75">
      <c r="A14" s="49"/>
      <c r="B14" s="1236" t="s">
        <v>51</v>
      </c>
      <c r="C14" s="1236"/>
      <c r="D14" s="1236"/>
      <c r="E14" s="1015"/>
      <c r="F14" s="1012"/>
      <c r="G14" s="1020"/>
      <c r="H14" s="1010"/>
      <c r="I14" s="1018"/>
      <c r="J14" s="1008"/>
      <c r="K14" s="1008"/>
      <c r="L14" s="1008"/>
      <c r="M14" s="1008"/>
      <c r="N14" s="1009"/>
      <c r="O14" s="1009"/>
      <c r="P14" s="1009"/>
    </row>
    <row r="15" spans="1:16" ht="15.75">
      <c r="A15" s="49"/>
      <c r="B15" s="1248" t="s">
        <v>434</v>
      </c>
      <c r="C15" s="1248"/>
      <c r="D15" s="1248"/>
      <c r="E15" s="1015"/>
      <c r="F15" s="1012"/>
      <c r="G15" s="1020"/>
      <c r="H15" s="1010"/>
      <c r="I15" s="1018"/>
      <c r="J15" s="1008"/>
      <c r="K15" s="1008"/>
      <c r="L15" s="1008"/>
      <c r="M15" s="1008"/>
      <c r="N15" s="1009"/>
      <c r="O15" s="1009"/>
      <c r="P15" s="1009"/>
    </row>
    <row r="16" spans="1:16" ht="15.75">
      <c r="A16" s="49"/>
      <c r="B16" s="1236" t="s">
        <v>52</v>
      </c>
      <c r="C16" s="1236"/>
      <c r="D16" s="1236"/>
      <c r="E16" s="1015"/>
      <c r="F16" s="1012"/>
      <c r="G16" s="1020"/>
      <c r="H16" s="1010"/>
      <c r="I16" s="1018"/>
      <c r="J16" s="1008"/>
      <c r="K16" s="1008"/>
      <c r="L16" s="1008"/>
      <c r="M16" s="1008"/>
      <c r="N16" s="1009"/>
      <c r="O16" s="1009"/>
      <c r="P16" s="1009"/>
    </row>
    <row r="17" spans="1:19" ht="32.25" customHeight="1">
      <c r="A17" s="49" t="s">
        <v>44</v>
      </c>
      <c r="B17" s="1249" t="s">
        <v>435</v>
      </c>
      <c r="C17" s="1249"/>
      <c r="D17" s="1249"/>
      <c r="E17" s="1015">
        <v>1.3183065701816181</v>
      </c>
      <c r="F17" s="1012">
        <v>1.3501028440143239</v>
      </c>
      <c r="G17" s="1020">
        <f t="shared" ref="G17:H17" si="1">G6-G11</f>
        <v>1.406015</v>
      </c>
      <c r="H17" s="1010">
        <f t="shared" si="1"/>
        <v>1.406015</v>
      </c>
      <c r="I17" s="1018">
        <v>1.3160000000000001</v>
      </c>
      <c r="J17" s="1008">
        <v>1.3160000000000001</v>
      </c>
      <c r="K17" s="1008">
        <f>K6-K11</f>
        <v>1.3672580000000001</v>
      </c>
      <c r="L17" s="1008">
        <f t="shared" ref="L17:M17" si="2">L6-L11</f>
        <v>0.59265400000000001</v>
      </c>
      <c r="M17" s="1008">
        <f t="shared" si="2"/>
        <v>0.774644</v>
      </c>
      <c r="N17" s="1009">
        <f>N6-N11</f>
        <v>1.3673533333333301</v>
      </c>
      <c r="O17" s="1009">
        <f t="shared" ref="O17:P17" si="3">O6-O11</f>
        <v>0.59182905337518976</v>
      </c>
      <c r="P17" s="1009">
        <f t="shared" si="3"/>
        <v>0.77552427995814033</v>
      </c>
      <c r="Q17" s="1004">
        <f>'[151]Анализ ТЭП  2025 год'!$R$57</f>
        <v>1.3673533333333301</v>
      </c>
      <c r="R17" s="1004">
        <f>'[151]Анализ ТЭП  2025 год'!$O$89</f>
        <v>0.59182905337518965</v>
      </c>
      <c r="S17" s="1005">
        <f>'[151]Анализ ТЭП  2025 год'!$P$89</f>
        <v>0.77552427995814033</v>
      </c>
    </row>
    <row r="18" spans="1:19" ht="31.5" customHeight="1">
      <c r="A18" s="49" t="s">
        <v>436</v>
      </c>
      <c r="B18" s="1249" t="s">
        <v>437</v>
      </c>
      <c r="C18" s="1249"/>
      <c r="D18" s="1249"/>
      <c r="E18" s="1015"/>
      <c r="F18" s="1012"/>
      <c r="G18" s="1020"/>
      <c r="H18" s="1010"/>
      <c r="I18" s="1018"/>
      <c r="J18" s="1008"/>
      <c r="K18" s="1008"/>
      <c r="L18" s="1008"/>
      <c r="M18" s="1008"/>
      <c r="N18" s="1009"/>
      <c r="O18" s="1009"/>
      <c r="P18" s="1009"/>
      <c r="Q18" t="b">
        <f>N17=Q17</f>
        <v>1</v>
      </c>
      <c r="R18" t="b">
        <f t="shared" ref="R18:S18" si="4">O17=R17</f>
        <v>1</v>
      </c>
      <c r="S18" t="b">
        <f t="shared" si="4"/>
        <v>1</v>
      </c>
    </row>
    <row r="19" spans="1:19" ht="19.5" customHeight="1">
      <c r="A19" s="86" t="s">
        <v>438</v>
      </c>
      <c r="B19" s="1250" t="s">
        <v>439</v>
      </c>
      <c r="C19" s="1250"/>
      <c r="D19" s="1250"/>
      <c r="E19" s="1015">
        <v>1.3183065701816181</v>
      </c>
      <c r="F19" s="1012">
        <v>1.3501028440143239</v>
      </c>
      <c r="G19" s="1020">
        <f t="shared" ref="G19:J19" si="5">G17</f>
        <v>1.406015</v>
      </c>
      <c r="H19" s="1010">
        <f>'[151]Анализ ТЭП  2025 год'!$R$31</f>
        <v>1.406015</v>
      </c>
      <c r="I19" s="1018">
        <f t="shared" si="5"/>
        <v>1.3160000000000001</v>
      </c>
      <c r="J19" s="1008">
        <f t="shared" si="5"/>
        <v>1.3160000000000001</v>
      </c>
      <c r="K19" s="1008">
        <f>K17</f>
        <v>1.3672580000000001</v>
      </c>
      <c r="L19" s="1008">
        <f t="shared" ref="L19:P19" si="6">L17</f>
        <v>0.59265400000000001</v>
      </c>
      <c r="M19" s="1008">
        <f t="shared" si="6"/>
        <v>0.774644</v>
      </c>
      <c r="N19" s="1009">
        <f t="shared" si="6"/>
        <v>1.3673533333333301</v>
      </c>
      <c r="O19" s="1009">
        <f t="shared" si="6"/>
        <v>0.59182905337518976</v>
      </c>
      <c r="P19" s="1009">
        <f t="shared" si="6"/>
        <v>0.77552427995814033</v>
      </c>
    </row>
    <row r="20" spans="1:19" ht="18.75" hidden="1" customHeight="1">
      <c r="A20" s="86"/>
      <c r="B20" s="1250"/>
      <c r="C20" s="1250"/>
      <c r="D20" s="1250"/>
      <c r="G20" s="510"/>
      <c r="H20" s="510"/>
      <c r="I20" s="510"/>
      <c r="J20" s="354"/>
      <c r="K20" s="354"/>
      <c r="L20" s="354"/>
      <c r="M20" s="354"/>
    </row>
    <row r="21" spans="1:19" ht="13.5" customHeight="1">
      <c r="I21" s="225"/>
      <c r="K21" s="388"/>
    </row>
    <row r="22" spans="1:19" ht="25.15" customHeight="1">
      <c r="B22" s="237"/>
      <c r="I22" s="225"/>
    </row>
    <row r="23" spans="1:19" ht="14.25" customHeight="1">
      <c r="A23" s="83"/>
      <c r="B23" s="83"/>
      <c r="C23" s="83"/>
      <c r="D23" s="83"/>
      <c r="E23" s="83"/>
      <c r="F23" s="83"/>
      <c r="I23" s="225"/>
    </row>
    <row r="24" spans="1:19" ht="18" customHeight="1">
      <c r="A24" s="91"/>
      <c r="B24" s="83"/>
      <c r="C24" s="91"/>
      <c r="D24" s="91"/>
      <c r="E24" s="91"/>
      <c r="F24" s="91"/>
      <c r="I24" s="225"/>
    </row>
    <row r="25" spans="1:19">
      <c r="I25" s="225"/>
    </row>
    <row r="26" spans="1:19">
      <c r="I26" s="225"/>
    </row>
    <row r="27" spans="1:19">
      <c r="I27" s="225"/>
    </row>
    <row r="28" spans="1:19">
      <c r="I28" s="225"/>
    </row>
    <row r="29" spans="1:19">
      <c r="I29" s="225"/>
    </row>
    <row r="30" spans="1:19" ht="15" customHeight="1"/>
  </sheetData>
  <customSheetViews>
    <customSheetView guid="{4ABAEE21-E07D-4473-944B-EE2EA61FD553}" scale="80" showPageBreaks="1" printArea="1">
      <pane xSplit="4" topLeftCell="AA1" activePane="topRight" state="frozen"/>
      <selection pane="topRight" activeCell="AH22" sqref="AH22"/>
      <colBreaks count="2" manualBreakCount="2">
        <brk id="22" max="24" man="1"/>
        <brk id="40" max="24" man="1"/>
      </colBreaks>
      <pageMargins left="0.63" right="0.19685039370078741" top="0.61" bottom="0.19685039370078741" header="0.39370078740157483" footer="1.5748031496062993"/>
      <pageSetup paperSize="9" scale="52" orientation="landscape" verticalDpi="200" r:id="rId1"/>
      <headerFooter alignWithMargins="0"/>
    </customSheetView>
    <customSheetView guid="{D54CF5D4-AA29-4597-AAAF-1C3339C48122}" scale="75" showPageBreaks="1" printArea="1" view="pageBreakPreview">
      <pane xSplit="4" topLeftCell="E1" activePane="topRight" state="frozen"/>
      <selection pane="topRight" activeCell="N19" sqref="N19"/>
      <pageMargins left="0.23622047244094491" right="0.19685039370078741" top="0.19685039370078741" bottom="0.19685039370078741" header="0.39370078740157483" footer="1.5748031496062993"/>
      <printOptions horizontalCentered="1"/>
      <pageSetup paperSize="9" scale="28" orientation="landscape" verticalDpi="200" r:id="rId2"/>
      <headerFooter alignWithMargins="0"/>
    </customSheetView>
    <customSheetView guid="{DCA98D39-64C9-458A-87F7-EF3601A4D95E}" scale="75" showPageBreaks="1" view="pageBreakPreview">
      <pane xSplit="4" topLeftCell="AG1" activePane="topRight" state="frozen"/>
      <selection pane="topRight" activeCell="AV13" sqref="AV13"/>
      <colBreaks count="3" manualBreakCount="3">
        <brk id="16" max="31" man="1"/>
        <brk id="33" max="31" man="1"/>
        <brk id="34" max="31" man="1"/>
      </colBreaks>
      <pageMargins left="0.23622047244094491" right="0.19685039370078741" top="0.19685039370078741" bottom="0.19685039370078741" header="0.39370078740157483" footer="1.5748031496062993"/>
      <printOptions horizontalCentered="1"/>
      <pageSetup paperSize="9" scale="61" orientation="landscape" verticalDpi="200" r:id="rId3"/>
      <headerFooter alignWithMargins="0"/>
    </customSheetView>
    <customSheetView guid="{BFA68E3F-6208-4036-8FAB-24920CE57862}" scale="75" showPageBreaks="1" view="pageBreakPreview">
      <pane xSplit="4" topLeftCell="AF1" activePane="topRight" state="frozen"/>
      <selection pane="topRight" activeCell="AS19" activeCellId="2" sqref="AS13 AS15 AS19"/>
      <colBreaks count="2" manualBreakCount="2">
        <brk id="16" max="31" man="1"/>
        <brk id="34" max="31" man="1"/>
      </colBreaks>
      <pageMargins left="0.23622047244094491" right="0.19685039370078741" top="0.19685039370078741" bottom="0.19685039370078741" header="0.39370078740157483" footer="1.5748031496062993"/>
      <printOptions horizontalCentered="1"/>
      <pageSetup paperSize="9" scale="61" orientation="landscape" verticalDpi="200" r:id="rId4"/>
      <headerFooter alignWithMargins="0"/>
    </customSheetView>
    <customSheetView guid="{3D2ED0E6-0166-467B-BFC2-52D672D0584D}" scale="75" showPageBreaks="1" printArea="1" view="pageBreakPreview">
      <pane xSplit="4" topLeftCell="AB1" activePane="topRight" state="frozen"/>
      <selection pane="topRight" activeCell="AH22" sqref="AH22"/>
      <colBreaks count="2" manualBreakCount="2">
        <brk id="22" max="24" man="1"/>
        <brk id="40" max="24" man="1"/>
      </colBreaks>
      <pageMargins left="0.63" right="0.19685039370078741" top="0.61" bottom="0.19685039370078741" header="0.39370078740157483" footer="1.5748031496062993"/>
      <pageSetup paperSize="9" scale="52" orientation="landscape" verticalDpi="200" r:id="rId5"/>
      <headerFooter alignWithMargins="0"/>
    </customSheetView>
    <customSheetView guid="{C9BC7A53-92DC-4B92-8B57-A1B6D8E342A9}" scale="75" showPageBreaks="1" printArea="1" view="pageBreakPreview" topLeftCell="A7">
      <pane xSplit="4" topLeftCell="E1" activePane="topRight" state="frozen"/>
      <selection pane="topRight" activeCell="J8" sqref="J8"/>
      <pageMargins left="0.63" right="0.19685039370078741" top="0.61" bottom="0.19685039370078741" header="0.39370078740157483" footer="1.5748031496062993"/>
      <pageSetup paperSize="9" scale="52" orientation="landscape" verticalDpi="200" r:id="rId6"/>
      <headerFooter alignWithMargins="0"/>
    </customSheetView>
  </customSheetViews>
  <mergeCells count="17">
    <mergeCell ref="B8:D8"/>
    <mergeCell ref="B9:D9"/>
    <mergeCell ref="A3:D3"/>
    <mergeCell ref="B11:D11"/>
    <mergeCell ref="B12:D12"/>
    <mergeCell ref="B20:D20"/>
    <mergeCell ref="B10:D10"/>
    <mergeCell ref="B6:D6"/>
    <mergeCell ref="B5:D5"/>
    <mergeCell ref="B7:D7"/>
    <mergeCell ref="B18:D18"/>
    <mergeCell ref="B19:D19"/>
    <mergeCell ref="B13:D13"/>
    <mergeCell ref="B15:D15"/>
    <mergeCell ref="B16:D16"/>
    <mergeCell ref="B17:D17"/>
    <mergeCell ref="B14:D14"/>
  </mergeCells>
  <phoneticPr fontId="17" type="noConversion"/>
  <pageMargins left="0.9055118110236221" right="0" top="0.70866141732283472" bottom="0.19685039370078741" header="0.43307086614173229" footer="0.19685039370078741"/>
  <pageSetup paperSize="9" scale="35" orientation="portrait" blackAndWhite="1" horizontalDpi="300" verticalDpi="300" r:id="rId7"/>
  <headerFooter alignWithMargins="0"/>
</worksheet>
</file>

<file path=xl/worksheets/sheet40.xml><?xml version="1.0" encoding="utf-8"?>
<worksheet xmlns="http://schemas.openxmlformats.org/spreadsheetml/2006/main" xmlns:r="http://schemas.openxmlformats.org/officeDocument/2006/relationships">
  <sheetPr>
    <tabColor rgb="FFFFC000"/>
  </sheetPr>
  <dimension ref="B3:E14"/>
  <sheetViews>
    <sheetView view="pageBreakPreview" zoomScale="115" zoomScaleNormal="100" zoomScaleSheetLayoutView="115" workbookViewId="0">
      <selection activeCell="U37" sqref="U37"/>
    </sheetView>
  </sheetViews>
  <sheetFormatPr defaultRowHeight="12.75"/>
  <cols>
    <col min="1" max="1" width="4.140625" style="908" customWidth="1"/>
    <col min="2" max="2" width="56.140625" style="908" customWidth="1"/>
    <col min="3" max="3" width="14.28515625" style="908" customWidth="1"/>
    <col min="4" max="4" width="10.7109375" style="908" customWidth="1"/>
    <col min="5" max="5" width="15.28515625" style="908" customWidth="1"/>
    <col min="6" max="16384" width="9.140625" style="908"/>
  </cols>
  <sheetData>
    <row r="3" spans="2:5" ht="15.75">
      <c r="B3" s="1435" t="s">
        <v>825</v>
      </c>
      <c r="C3" s="1435"/>
      <c r="D3" s="1435"/>
      <c r="E3" s="1435"/>
    </row>
    <row r="4" spans="2:5" ht="15.75">
      <c r="B4" s="1436" t="e">
        <f>#REF!</f>
        <v>#REF!</v>
      </c>
      <c r="C4" s="1436"/>
      <c r="D4" s="1436"/>
      <c r="E4" s="1436"/>
    </row>
    <row r="6" spans="2:5" ht="25.5">
      <c r="B6" s="909" t="s">
        <v>798</v>
      </c>
      <c r="C6" s="909" t="s">
        <v>811</v>
      </c>
      <c r="D6" s="910" t="s">
        <v>812</v>
      </c>
      <c r="E6" s="910" t="s">
        <v>813</v>
      </c>
    </row>
    <row r="7" spans="2:5" ht="25.5">
      <c r="B7" s="911" t="s">
        <v>826</v>
      </c>
      <c r="C7" s="909"/>
      <c r="D7" s="925">
        <f>'1.2.2.'!H11</f>
        <v>0.21757099999999999</v>
      </c>
      <c r="E7" s="1439" t="e">
        <f>#REF!</f>
        <v>#REF!</v>
      </c>
    </row>
    <row r="8" spans="2:5">
      <c r="B8" s="911" t="s">
        <v>827</v>
      </c>
      <c r="C8" s="909"/>
      <c r="D8" s="926">
        <f>'1.2.2.'!F12</f>
        <v>13.460651059365155</v>
      </c>
      <c r="E8" s="1440"/>
    </row>
    <row r="9" spans="2:5" ht="25.5">
      <c r="B9" s="927" t="s">
        <v>828</v>
      </c>
      <c r="C9" s="927"/>
      <c r="D9" s="917">
        <f>'1.2.2.'!H6</f>
        <v>1.623586</v>
      </c>
      <c r="E9" s="1440"/>
    </row>
    <row r="10" spans="2:5" ht="38.25">
      <c r="B10" s="927" t="s">
        <v>829</v>
      </c>
      <c r="C10" s="927"/>
      <c r="D10" s="917" t="e">
        <f>#REF!</f>
        <v>#REF!</v>
      </c>
      <c r="E10" s="1440"/>
    </row>
    <row r="11" spans="2:5" ht="25.5">
      <c r="B11" s="927" t="s">
        <v>830</v>
      </c>
      <c r="C11" s="928" t="s">
        <v>810</v>
      </c>
      <c r="D11" s="917" t="e">
        <f>#REF!</f>
        <v>#REF!</v>
      </c>
      <c r="E11" s="1441"/>
    </row>
    <row r="14" spans="2:5">
      <c r="B14" s="908" t="e">
        <f>#REF!</f>
        <v>#REF!</v>
      </c>
      <c r="E14" s="913" t="e">
        <f>#REF!</f>
        <v>#REF!</v>
      </c>
    </row>
  </sheetData>
  <mergeCells count="3">
    <mergeCell ref="B3:E3"/>
    <mergeCell ref="B4:E4"/>
    <mergeCell ref="E7:E11"/>
  </mergeCells>
  <pageMargins left="0.7" right="0.7" top="0.75" bottom="0.75" header="0.3" footer="0.3"/>
  <pageSetup paperSize="9" scale="88" orientation="portrait" r:id="rId1"/>
  <drawing r:id="rId2"/>
</worksheet>
</file>

<file path=xl/worksheets/sheet41.xml><?xml version="1.0" encoding="utf-8"?>
<worksheet xmlns="http://schemas.openxmlformats.org/spreadsheetml/2006/main" xmlns:r="http://schemas.openxmlformats.org/officeDocument/2006/relationships">
  <sheetPr>
    <tabColor rgb="FFFFC000"/>
  </sheetPr>
  <dimension ref="B3:AB29"/>
  <sheetViews>
    <sheetView view="pageBreakPreview" zoomScaleNormal="100" zoomScaleSheetLayoutView="100" workbookViewId="0">
      <selection activeCell="U37" sqref="U37"/>
    </sheetView>
  </sheetViews>
  <sheetFormatPr defaultRowHeight="12.75"/>
  <cols>
    <col min="1" max="1" width="4.140625" style="908" customWidth="1"/>
    <col min="2" max="2" width="57.7109375" style="908" customWidth="1"/>
    <col min="3" max="3" width="10.7109375" style="908" customWidth="1"/>
    <col min="4" max="4" width="15.28515625" style="908" customWidth="1"/>
    <col min="5" max="25" width="9.140625" style="908"/>
    <col min="26" max="26" width="11.85546875" style="908" customWidth="1"/>
    <col min="27" max="16384" width="9.140625" style="908"/>
  </cols>
  <sheetData>
    <row r="3" spans="2:28" ht="15.75">
      <c r="B3" s="1435" t="s">
        <v>831</v>
      </c>
      <c r="C3" s="1435"/>
      <c r="D3" s="1435"/>
    </row>
    <row r="4" spans="2:28" ht="15.75">
      <c r="B4" s="1436" t="e">
        <f>#REF!</f>
        <v>#REF!</v>
      </c>
      <c r="C4" s="1436"/>
      <c r="D4" s="1436"/>
    </row>
    <row r="5" spans="2:28" ht="18">
      <c r="N5" s="929"/>
      <c r="O5" s="930" t="s">
        <v>832</v>
      </c>
      <c r="P5" s="930"/>
      <c r="Q5" s="930"/>
      <c r="R5" s="930"/>
      <c r="S5" s="930"/>
      <c r="T5" s="930"/>
      <c r="U5" s="930"/>
      <c r="V5" s="930"/>
      <c r="W5" s="931"/>
      <c r="X5" s="931"/>
      <c r="Y5" s="931"/>
      <c r="Z5" s="931"/>
      <c r="AA5" s="931"/>
      <c r="AB5" s="932"/>
    </row>
    <row r="6" spans="2:28" ht="25.5">
      <c r="B6" s="909" t="s">
        <v>798</v>
      </c>
      <c r="C6" s="910" t="s">
        <v>812</v>
      </c>
      <c r="D6" s="910" t="s">
        <v>813</v>
      </c>
      <c r="N6" s="929"/>
      <c r="O6" s="933"/>
      <c r="P6" s="933"/>
      <c r="Q6" s="934">
        <f>$P$38</f>
        <v>0</v>
      </c>
      <c r="R6" s="935" t="s">
        <v>833</v>
      </c>
      <c r="S6" s="936">
        <f>O7</f>
        <v>0</v>
      </c>
      <c r="T6" s="937" t="s">
        <v>834</v>
      </c>
      <c r="U6" s="938">
        <f>-1</f>
        <v>-1</v>
      </c>
      <c r="V6" s="930"/>
      <c r="W6" s="931"/>
      <c r="X6" s="939"/>
      <c r="Y6" s="939" t="s">
        <v>835</v>
      </c>
      <c r="Z6" s="939"/>
      <c r="AA6" s="939"/>
      <c r="AB6" s="932"/>
    </row>
    <row r="7" spans="2:28" ht="27">
      <c r="B7" s="927" t="s">
        <v>836</v>
      </c>
      <c r="C7" s="940">
        <f>I18*F18+I19*F19+I20*F20+I21*F21</f>
        <v>0</v>
      </c>
      <c r="D7" s="1439" t="e">
        <f>C10*C9</f>
        <v>#REF!</v>
      </c>
      <c r="N7" s="929"/>
      <c r="O7" s="933">
        <f>S8</f>
        <v>0</v>
      </c>
      <c r="P7" s="933" t="s">
        <v>837</v>
      </c>
      <c r="Q7" s="941">
        <f>Q6</f>
        <v>0</v>
      </c>
      <c r="R7" s="933" t="s">
        <v>833</v>
      </c>
      <c r="S7" s="933">
        <f>$O$38*(1+30%)</f>
        <v>0</v>
      </c>
      <c r="T7" s="942" t="s">
        <v>838</v>
      </c>
      <c r="U7" s="943">
        <v>0</v>
      </c>
      <c r="V7" s="930"/>
      <c r="W7" s="931"/>
      <c r="X7" s="944"/>
      <c r="Y7" s="945" t="s">
        <v>980</v>
      </c>
      <c r="Z7" s="945" t="s">
        <v>874</v>
      </c>
      <c r="AA7" s="946"/>
      <c r="AB7" s="932"/>
    </row>
    <row r="8" spans="2:28" ht="18">
      <c r="B8" s="927" t="s">
        <v>839</v>
      </c>
      <c r="C8" s="947">
        <v>0.02</v>
      </c>
      <c r="D8" s="1440"/>
      <c r="N8" s="929"/>
      <c r="O8" s="933"/>
      <c r="P8" s="933"/>
      <c r="Q8" s="948">
        <f>Q7</f>
        <v>0</v>
      </c>
      <c r="R8" s="949" t="s">
        <v>833</v>
      </c>
      <c r="S8" s="949">
        <f>$O$38*(1-30%)</f>
        <v>0</v>
      </c>
      <c r="T8" s="942" t="s">
        <v>840</v>
      </c>
      <c r="U8" s="943">
        <v>1</v>
      </c>
      <c r="V8" s="930"/>
      <c r="W8" s="931"/>
      <c r="X8" s="950" t="s">
        <v>841</v>
      </c>
      <c r="Y8" s="951">
        <v>0</v>
      </c>
      <c r="Z8" s="952">
        <f>'[160]Ф 4.1'!$P$38</f>
        <v>0</v>
      </c>
      <c r="AA8" s="953"/>
      <c r="AB8" s="932"/>
    </row>
    <row r="9" spans="2:28" ht="39">
      <c r="B9" s="927" t="s">
        <v>842</v>
      </c>
      <c r="C9" s="954">
        <f>C7*C8</f>
        <v>0</v>
      </c>
      <c r="D9" s="1440"/>
      <c r="N9" s="929"/>
      <c r="O9" s="930" t="s">
        <v>843</v>
      </c>
      <c r="P9" s="930"/>
      <c r="Q9" s="955"/>
      <c r="R9" s="930"/>
      <c r="S9" s="930"/>
      <c r="T9" s="930"/>
      <c r="U9" s="930"/>
      <c r="V9" s="930"/>
      <c r="W9" s="931"/>
      <c r="X9" s="956" t="s">
        <v>844</v>
      </c>
      <c r="Y9" s="951">
        <v>0</v>
      </c>
      <c r="Z9" s="952">
        <f>'[160]Ф 4.1'!$P$39</f>
        <v>0</v>
      </c>
      <c r="AA9" s="953"/>
      <c r="AB9" s="932"/>
    </row>
    <row r="10" spans="2:28" ht="20.25" customHeight="1">
      <c r="B10" s="914" t="s">
        <v>845</v>
      </c>
      <c r="C10" s="957" t="e">
        <f>#REF!</f>
        <v>#REF!</v>
      </c>
      <c r="D10" s="1441"/>
      <c r="N10" s="929"/>
      <c r="O10" s="933"/>
      <c r="P10" s="933"/>
      <c r="Q10" s="958">
        <f>$P$39</f>
        <v>0</v>
      </c>
      <c r="R10" s="933" t="s">
        <v>833</v>
      </c>
      <c r="S10" s="959">
        <f>O11</f>
        <v>0</v>
      </c>
      <c r="T10" s="960" t="s">
        <v>834</v>
      </c>
      <c r="U10" s="935">
        <f>-1</f>
        <v>-1</v>
      </c>
      <c r="V10" s="930"/>
      <c r="W10" s="931"/>
      <c r="X10" s="950" t="s">
        <v>846</v>
      </c>
      <c r="Y10" s="961">
        <v>1</v>
      </c>
      <c r="Z10" s="962">
        <f>0.5*Z14+0.5*Z15</f>
        <v>1</v>
      </c>
      <c r="AA10" s="953"/>
      <c r="AB10" s="932"/>
    </row>
    <row r="11" spans="2:28" ht="18">
      <c r="N11" s="929"/>
      <c r="O11" s="959">
        <f>S12</f>
        <v>0</v>
      </c>
      <c r="P11" s="933" t="s">
        <v>837</v>
      </c>
      <c r="Q11" s="963">
        <f>Q10</f>
        <v>0</v>
      </c>
      <c r="R11" s="933" t="s">
        <v>833</v>
      </c>
      <c r="S11" s="959">
        <f>$O$39*(1+30%)</f>
        <v>0</v>
      </c>
      <c r="T11" s="942" t="s">
        <v>838</v>
      </c>
      <c r="U11" s="943">
        <v>0</v>
      </c>
      <c r="V11" s="930"/>
      <c r="W11" s="931"/>
      <c r="X11" s="950" t="s">
        <v>847</v>
      </c>
      <c r="Y11" s="961"/>
      <c r="Z11" s="952" t="s">
        <v>838</v>
      </c>
      <c r="AA11" s="964"/>
      <c r="AB11" s="932"/>
    </row>
    <row r="12" spans="2:28" ht="18">
      <c r="N12" s="929"/>
      <c r="O12" s="933"/>
      <c r="P12" s="933"/>
      <c r="Q12" s="965">
        <f>Q11</f>
        <v>0</v>
      </c>
      <c r="R12" s="949" t="s">
        <v>833</v>
      </c>
      <c r="S12" s="966">
        <f>$O$39*(1-30%)</f>
        <v>0</v>
      </c>
      <c r="T12" s="942" t="s">
        <v>840</v>
      </c>
      <c r="U12" s="949">
        <v>1</v>
      </c>
      <c r="V12" s="930"/>
      <c r="W12" s="932"/>
      <c r="X12" s="944"/>
      <c r="Y12" s="944"/>
      <c r="Z12" s="944"/>
      <c r="AA12" s="944"/>
      <c r="AB12" s="932"/>
    </row>
    <row r="13" spans="2:28" ht="18">
      <c r="B13" s="908" t="e">
        <f>#REF!</f>
        <v>#REF!</v>
      </c>
      <c r="D13" s="913"/>
      <c r="N13" s="929"/>
      <c r="O13" s="930" t="s">
        <v>848</v>
      </c>
      <c r="P13" s="930"/>
      <c r="Q13" s="955"/>
      <c r="R13" s="930"/>
      <c r="S13" s="930"/>
      <c r="T13" s="930"/>
      <c r="U13" s="930"/>
      <c r="V13" s="930"/>
      <c r="W13" s="106"/>
      <c r="X13" s="939"/>
      <c r="Y13" s="939"/>
      <c r="Z13" s="939" t="s">
        <v>849</v>
      </c>
      <c r="AA13" s="939"/>
      <c r="AB13" s="932"/>
    </row>
    <row r="14" spans="2:28" ht="18">
      <c r="N14" s="929"/>
      <c r="O14" s="933"/>
      <c r="P14" s="933"/>
      <c r="Q14" s="967">
        <f>$P$40</f>
        <v>0</v>
      </c>
      <c r="R14" s="933"/>
      <c r="S14" s="933"/>
      <c r="T14" s="942" t="s">
        <v>834</v>
      </c>
      <c r="U14" s="943">
        <f>-1</f>
        <v>-1</v>
      </c>
      <c r="V14" s="930"/>
      <c r="W14" s="968"/>
      <c r="X14" s="930"/>
      <c r="Y14" s="969" t="s">
        <v>850</v>
      </c>
      <c r="Z14" s="959">
        <v>1</v>
      </c>
      <c r="AA14" s="936"/>
      <c r="AB14" s="932"/>
    </row>
    <row r="15" spans="2:28" ht="18">
      <c r="N15" s="929"/>
      <c r="O15" s="970">
        <f>S16</f>
        <v>0</v>
      </c>
      <c r="P15" s="933" t="s">
        <v>837</v>
      </c>
      <c r="Q15" s="971">
        <f>Q14</f>
        <v>0</v>
      </c>
      <c r="R15" s="933" t="s">
        <v>833</v>
      </c>
      <c r="S15" s="959">
        <f>$O$40*(1+30%)</f>
        <v>0</v>
      </c>
      <c r="T15" s="937" t="s">
        <v>838</v>
      </c>
      <c r="U15" s="938">
        <v>0</v>
      </c>
      <c r="V15" s="930"/>
      <c r="W15" s="106"/>
      <c r="X15" s="930"/>
      <c r="Y15" s="969" t="s">
        <v>851</v>
      </c>
      <c r="Z15" s="959">
        <v>1</v>
      </c>
      <c r="AA15" s="936"/>
      <c r="AB15" s="932"/>
    </row>
    <row r="16" spans="2:28" ht="18">
      <c r="N16" s="929"/>
      <c r="O16" s="933"/>
      <c r="P16" s="933"/>
      <c r="Q16" s="967">
        <f>Q15</f>
        <v>0</v>
      </c>
      <c r="R16" s="933" t="s">
        <v>833</v>
      </c>
      <c r="S16" s="959">
        <f>$O$40*(1-30%)</f>
        <v>0</v>
      </c>
      <c r="T16" s="942" t="s">
        <v>840</v>
      </c>
      <c r="U16" s="943">
        <v>1</v>
      </c>
      <c r="V16" s="930"/>
      <c r="W16" s="106"/>
      <c r="X16" s="930"/>
      <c r="Y16" s="930"/>
      <c r="Z16" s="939" t="s">
        <v>852</v>
      </c>
      <c r="AA16" s="930"/>
      <c r="AB16" s="932"/>
    </row>
    <row r="17" spans="2:28" ht="26.25">
      <c r="B17" s="972"/>
      <c r="C17" s="973" t="s">
        <v>980</v>
      </c>
      <c r="D17" s="973" t="s">
        <v>874</v>
      </c>
      <c r="E17" s="972"/>
      <c r="F17" s="972"/>
      <c r="G17" s="972"/>
      <c r="H17" s="974" t="s">
        <v>853</v>
      </c>
      <c r="I17" s="972"/>
      <c r="J17" s="972"/>
      <c r="K17" s="972"/>
      <c r="L17" s="972"/>
      <c r="M17" s="972"/>
      <c r="N17" s="929"/>
      <c r="O17" s="930"/>
      <c r="P17" s="930"/>
      <c r="Q17" s="930"/>
      <c r="R17" s="930"/>
      <c r="S17" s="930"/>
      <c r="T17" s="930"/>
      <c r="U17" s="930"/>
      <c r="V17" s="930"/>
      <c r="W17" s="106"/>
      <c r="X17" s="930"/>
      <c r="Y17" s="933" t="s">
        <v>854</v>
      </c>
      <c r="Z17" s="933">
        <v>0</v>
      </c>
      <c r="AA17" s="930"/>
      <c r="AB17" s="932"/>
    </row>
    <row r="18" spans="2:28" ht="18">
      <c r="B18" s="975" t="s">
        <v>841</v>
      </c>
      <c r="C18" s="972">
        <v>0</v>
      </c>
      <c r="D18" s="972">
        <f>'[161]форма 1.1 (3)'!C10:E10</f>
        <v>0</v>
      </c>
      <c r="E18" s="972" t="s">
        <v>832</v>
      </c>
      <c r="F18" s="972">
        <f>U7</f>
        <v>0</v>
      </c>
      <c r="G18" s="972"/>
      <c r="H18" s="972"/>
      <c r="I18" s="972">
        <v>0.3</v>
      </c>
      <c r="J18" s="972"/>
      <c r="K18" s="972"/>
      <c r="L18" s="972"/>
      <c r="M18" s="972"/>
      <c r="N18" s="929"/>
      <c r="O18" s="939"/>
      <c r="P18" s="939"/>
      <c r="Q18" s="939"/>
      <c r="R18" s="939"/>
      <c r="S18" s="939"/>
      <c r="T18" s="939"/>
      <c r="U18" s="939"/>
      <c r="V18" s="939"/>
      <c r="W18" s="968"/>
      <c r="X18" s="930"/>
      <c r="Y18" s="933" t="s">
        <v>855</v>
      </c>
      <c r="Z18" s="933">
        <v>0</v>
      </c>
      <c r="AA18" s="930"/>
      <c r="AB18" s="932"/>
    </row>
    <row r="19" spans="2:28" ht="26.25">
      <c r="B19" s="975" t="s">
        <v>844</v>
      </c>
      <c r="C19" s="972">
        <v>0</v>
      </c>
      <c r="D19" s="972">
        <f>'[161]форма 1.1 (3)'!C11:E11</f>
        <v>0</v>
      </c>
      <c r="E19" s="972" t="s">
        <v>843</v>
      </c>
      <c r="F19" s="972">
        <f>U11</f>
        <v>0</v>
      </c>
      <c r="G19" s="972"/>
      <c r="H19" s="972"/>
      <c r="I19" s="972">
        <v>0.3</v>
      </c>
      <c r="J19" s="972"/>
      <c r="K19" s="972"/>
      <c r="L19" s="972"/>
      <c r="M19" s="972"/>
      <c r="N19" s="929"/>
      <c r="O19" s="944" t="s">
        <v>856</v>
      </c>
      <c r="P19" s="976">
        <f>S20*P20+S21*P21+S22*P22+S23*P23</f>
        <v>0</v>
      </c>
      <c r="Q19" s="944"/>
      <c r="R19" s="977" t="s">
        <v>853</v>
      </c>
      <c r="S19" s="944"/>
      <c r="T19" s="944"/>
      <c r="U19" s="944"/>
      <c r="V19" s="944"/>
      <c r="W19" s="106"/>
      <c r="X19" s="930"/>
      <c r="Y19" s="933"/>
      <c r="Z19" s="933"/>
      <c r="AA19" s="930"/>
      <c r="AB19" s="932"/>
    </row>
    <row r="20" spans="2:28" ht="18">
      <c r="B20" s="975" t="s">
        <v>846</v>
      </c>
      <c r="C20" s="972">
        <v>1</v>
      </c>
      <c r="D20" s="972">
        <v>1</v>
      </c>
      <c r="E20" s="972" t="s">
        <v>848</v>
      </c>
      <c r="F20" s="972">
        <f>U15</f>
        <v>0</v>
      </c>
      <c r="G20" s="972"/>
      <c r="H20" s="972"/>
      <c r="I20" s="972">
        <v>0.3</v>
      </c>
      <c r="J20" s="972"/>
      <c r="K20" s="972"/>
      <c r="L20" s="972"/>
      <c r="M20" s="972"/>
      <c r="N20" s="929"/>
      <c r="O20" s="944" t="s">
        <v>857</v>
      </c>
      <c r="P20" s="978">
        <f>U7</f>
        <v>0</v>
      </c>
      <c r="Q20" s="944"/>
      <c r="R20" s="944"/>
      <c r="S20" s="944">
        <v>0.3</v>
      </c>
      <c r="T20" s="944"/>
      <c r="U20" s="944"/>
      <c r="V20" s="944"/>
      <c r="W20" s="932"/>
      <c r="X20" s="930"/>
      <c r="Y20" s="933" t="s">
        <v>858</v>
      </c>
      <c r="Z20" s="933">
        <v>0</v>
      </c>
      <c r="AA20" s="930"/>
      <c r="AB20" s="932"/>
    </row>
    <row r="21" spans="2:28" ht="18">
      <c r="B21" s="975" t="s">
        <v>847</v>
      </c>
      <c r="C21" s="972"/>
      <c r="D21" s="979" t="s">
        <v>838</v>
      </c>
      <c r="E21" s="980" t="s">
        <v>847</v>
      </c>
      <c r="F21" s="972">
        <v>0</v>
      </c>
      <c r="G21" s="972"/>
      <c r="H21" s="972"/>
      <c r="I21" s="972">
        <v>0.1</v>
      </c>
      <c r="J21" s="972"/>
      <c r="K21" s="972"/>
      <c r="L21" s="972"/>
      <c r="M21" s="972"/>
      <c r="N21" s="929"/>
      <c r="O21" s="944" t="s">
        <v>859</v>
      </c>
      <c r="P21" s="978">
        <f>U11</f>
        <v>0</v>
      </c>
      <c r="Q21" s="944"/>
      <c r="R21" s="944"/>
      <c r="S21" s="944">
        <v>0.3</v>
      </c>
      <c r="T21" s="944"/>
      <c r="U21" s="944"/>
      <c r="V21" s="944"/>
      <c r="W21" s="932"/>
      <c r="X21" s="930"/>
      <c r="Y21" s="933" t="s">
        <v>860</v>
      </c>
      <c r="Z21" s="933">
        <v>0</v>
      </c>
      <c r="AA21" s="930"/>
      <c r="AB21" s="932"/>
    </row>
    <row r="22" spans="2:28" ht="18">
      <c r="B22" s="972"/>
      <c r="C22" s="972"/>
      <c r="D22" s="972"/>
      <c r="E22" s="972"/>
      <c r="F22" s="972"/>
      <c r="G22" s="972"/>
      <c r="H22" s="972"/>
      <c r="I22" s="972"/>
      <c r="J22" s="972"/>
      <c r="K22" s="972"/>
      <c r="L22" s="972"/>
      <c r="M22" s="972"/>
      <c r="N22" s="929"/>
      <c r="O22" s="944" t="s">
        <v>861</v>
      </c>
      <c r="P22" s="978">
        <f>U15</f>
        <v>0</v>
      </c>
      <c r="Q22" s="944"/>
      <c r="R22" s="944"/>
      <c r="S22" s="944">
        <v>0.3</v>
      </c>
      <c r="T22" s="944"/>
      <c r="U22" s="944"/>
      <c r="V22" s="944"/>
      <c r="W22" s="932"/>
      <c r="X22" s="932"/>
      <c r="Y22" s="932"/>
      <c r="Z22" s="932"/>
      <c r="AA22" s="932"/>
      <c r="AB22" s="932"/>
    </row>
    <row r="23" spans="2:28" ht="18">
      <c r="N23" s="929"/>
      <c r="O23" s="981" t="s">
        <v>862</v>
      </c>
      <c r="P23" s="978">
        <v>0</v>
      </c>
      <c r="Q23" s="944"/>
      <c r="R23" s="944"/>
      <c r="S23" s="944">
        <v>0.1</v>
      </c>
      <c r="T23" s="944"/>
      <c r="U23" s="944"/>
      <c r="V23" s="944"/>
      <c r="W23" s="932"/>
      <c r="X23" s="932"/>
      <c r="Y23" s="932"/>
      <c r="Z23" s="932"/>
      <c r="AA23" s="932"/>
      <c r="AB23" s="932"/>
    </row>
    <row r="24" spans="2:28" ht="18">
      <c r="N24" s="929"/>
      <c r="O24" s="929"/>
      <c r="P24" s="929"/>
      <c r="Q24" s="929"/>
      <c r="R24" s="929"/>
      <c r="S24" s="932"/>
      <c r="T24" s="932"/>
      <c r="U24" s="932"/>
      <c r="V24" s="932"/>
      <c r="W24" s="932"/>
      <c r="X24" s="932"/>
      <c r="Y24" s="932"/>
      <c r="Z24" s="932"/>
      <c r="AA24" s="932"/>
      <c r="AB24" s="932"/>
    </row>
    <row r="25" spans="2:28" ht="18">
      <c r="C25" s="982" t="s">
        <v>850</v>
      </c>
      <c r="D25" s="982" t="s">
        <v>210</v>
      </c>
      <c r="N25" s="929"/>
      <c r="O25" s="929"/>
      <c r="P25" s="929"/>
      <c r="Q25" s="929"/>
      <c r="R25" s="929"/>
      <c r="S25" s="932"/>
      <c r="T25" s="932"/>
      <c r="U25" s="932"/>
      <c r="V25" s="932"/>
      <c r="W25" s="932"/>
      <c r="X25" s="932"/>
      <c r="Y25" s="932"/>
      <c r="Z25" s="932"/>
      <c r="AA25" s="932"/>
      <c r="AB25" s="932"/>
    </row>
    <row r="26" spans="2:28" ht="18">
      <c r="C26" s="982" t="s">
        <v>851</v>
      </c>
      <c r="D26" s="982" t="s">
        <v>210</v>
      </c>
      <c r="N26" s="929"/>
      <c r="O26" s="929"/>
      <c r="P26" s="929"/>
      <c r="Q26" s="929"/>
      <c r="R26" s="929"/>
      <c r="S26" s="932"/>
      <c r="T26" s="932"/>
      <c r="U26" s="932"/>
      <c r="V26" s="932"/>
      <c r="W26" s="932"/>
      <c r="X26" s="932"/>
      <c r="Y26" s="932"/>
      <c r="Z26" s="932"/>
      <c r="AA26" s="932"/>
      <c r="AB26" s="932"/>
    </row>
    <row r="27" spans="2:28" ht="18">
      <c r="N27" s="929"/>
      <c r="O27" s="929"/>
      <c r="P27" s="929"/>
      <c r="Q27" s="929"/>
      <c r="R27" s="929"/>
      <c r="S27" s="932"/>
      <c r="T27" s="932"/>
      <c r="U27" s="932"/>
      <c r="V27" s="932"/>
      <c r="W27" s="932"/>
      <c r="X27" s="932"/>
      <c r="Y27" s="932"/>
      <c r="Z27" s="932"/>
      <c r="AA27" s="932"/>
      <c r="AB27" s="932"/>
    </row>
    <row r="28" spans="2:28" ht="18">
      <c r="N28" s="929"/>
      <c r="O28" s="929"/>
      <c r="P28" s="929"/>
      <c r="Q28" s="929"/>
      <c r="R28" s="929"/>
      <c r="S28" s="932"/>
      <c r="T28" s="932"/>
      <c r="U28" s="932"/>
      <c r="V28" s="932"/>
      <c r="W28" s="932"/>
      <c r="X28" s="932"/>
      <c r="Y28" s="932"/>
      <c r="Z28" s="932"/>
      <c r="AA28" s="932"/>
      <c r="AB28" s="932"/>
    </row>
    <row r="29" spans="2:28" ht="18">
      <c r="N29" s="929"/>
      <c r="O29" s="929"/>
      <c r="P29" s="929"/>
      <c r="Q29" s="929"/>
      <c r="R29" s="929"/>
      <c r="S29" s="932"/>
      <c r="T29" s="932"/>
      <c r="U29" s="932"/>
      <c r="V29" s="932"/>
      <c r="W29" s="932"/>
      <c r="X29" s="932"/>
      <c r="Y29" s="932"/>
      <c r="Z29" s="932"/>
      <c r="AA29" s="932"/>
      <c r="AB29" s="932"/>
    </row>
  </sheetData>
  <mergeCells count="3">
    <mergeCell ref="B3:D3"/>
    <mergeCell ref="B4:D4"/>
    <mergeCell ref="D7:D10"/>
  </mergeCells>
  <pageMargins left="0.7" right="0.7" top="0.75" bottom="0.75" header="0.3" footer="0.3"/>
  <pageSetup paperSize="9" scale="52" orientation="portrait" r:id="rId1"/>
  <drawing r:id="rId2"/>
</worksheet>
</file>

<file path=xl/worksheets/sheet42.xml><?xml version="1.0" encoding="utf-8"?>
<worksheet xmlns="http://schemas.openxmlformats.org/spreadsheetml/2006/main" xmlns:r="http://schemas.openxmlformats.org/officeDocument/2006/relationships">
  <sheetPr>
    <tabColor rgb="FFFFC000"/>
  </sheetPr>
  <dimension ref="B3:E11"/>
  <sheetViews>
    <sheetView view="pageBreakPreview" zoomScale="115" zoomScaleNormal="100" zoomScaleSheetLayoutView="115" workbookViewId="0">
      <selection activeCell="U37" sqref="U37"/>
    </sheetView>
  </sheetViews>
  <sheetFormatPr defaultRowHeight="12.75"/>
  <cols>
    <col min="1" max="1" width="4.140625" style="908" customWidth="1"/>
    <col min="2" max="2" width="56.140625" style="908" customWidth="1"/>
    <col min="3" max="3" width="14.28515625" style="908" customWidth="1"/>
    <col min="4" max="4" width="10.7109375" style="908" customWidth="1"/>
    <col min="5" max="5" width="15.28515625" style="908" customWidth="1"/>
    <col min="6" max="16384" width="9.140625" style="908"/>
  </cols>
  <sheetData>
    <row r="3" spans="2:5" ht="15.75">
      <c r="B3" s="1435" t="s">
        <v>863</v>
      </c>
      <c r="C3" s="1435"/>
      <c r="D3" s="1435"/>
      <c r="E3" s="1435"/>
    </row>
    <row r="4" spans="2:5" ht="15.75">
      <c r="B4" s="1436" t="e">
        <f>#REF!</f>
        <v>#REF!</v>
      </c>
      <c r="C4" s="1436"/>
      <c r="D4" s="1436"/>
      <c r="E4" s="1436"/>
    </row>
    <row r="6" spans="2:5" ht="25.5">
      <c r="B6" s="909" t="s">
        <v>798</v>
      </c>
      <c r="C6" s="909" t="s">
        <v>811</v>
      </c>
      <c r="D6" s="910" t="s">
        <v>812</v>
      </c>
      <c r="E6" s="910" t="s">
        <v>813</v>
      </c>
    </row>
    <row r="7" spans="2:5" ht="25.5">
      <c r="B7" s="927" t="s">
        <v>864</v>
      </c>
      <c r="C7" s="927"/>
      <c r="D7" s="957" t="e">
        <f>#REF!</f>
        <v>#REF!</v>
      </c>
      <c r="E7" s="1437" t="e">
        <f>D7-D8</f>
        <v>#REF!</v>
      </c>
    </row>
    <row r="8" spans="2:5" ht="25.5">
      <c r="B8" s="927" t="s">
        <v>865</v>
      </c>
      <c r="C8" s="927"/>
      <c r="D8" s="957" t="e">
        <f>#REF!</f>
        <v>#REF!</v>
      </c>
      <c r="E8" s="1437"/>
    </row>
    <row r="11" spans="2:5">
      <c r="B11" s="908" t="e">
        <f>#REF!</f>
        <v>#REF!</v>
      </c>
      <c r="E11" s="913" t="e">
        <f>#REF!</f>
        <v>#REF!</v>
      </c>
    </row>
  </sheetData>
  <mergeCells count="3">
    <mergeCell ref="B3:E3"/>
    <mergeCell ref="B4:E4"/>
    <mergeCell ref="E7:E8"/>
  </mergeCells>
  <pageMargins left="0.7" right="0.7" top="0.75" bottom="0.75" header="0.3" footer="0.3"/>
  <pageSetup paperSize="9" scale="88" orientation="portrait" r:id="rId1"/>
  <drawing r:id="rId2"/>
</worksheet>
</file>

<file path=xl/worksheets/sheet43.xml><?xml version="1.0" encoding="utf-8"?>
<worksheet xmlns="http://schemas.openxmlformats.org/spreadsheetml/2006/main" xmlns:r="http://schemas.openxmlformats.org/officeDocument/2006/relationships">
  <sheetPr>
    <tabColor rgb="FFFFC000"/>
  </sheetPr>
  <dimension ref="A2:H18"/>
  <sheetViews>
    <sheetView view="pageBreakPreview" zoomScale="115" zoomScaleNormal="100" zoomScaleSheetLayoutView="115" workbookViewId="0">
      <selection activeCell="G19" sqref="G19"/>
    </sheetView>
  </sheetViews>
  <sheetFormatPr defaultRowHeight="12.75"/>
  <cols>
    <col min="1" max="1" width="3.5703125" style="908" customWidth="1"/>
    <col min="2" max="2" width="60.5703125" style="908" customWidth="1"/>
    <col min="3" max="3" width="16.7109375" style="908" customWidth="1"/>
    <col min="4" max="4" width="10.42578125" style="908" customWidth="1"/>
    <col min="5" max="6" width="9.140625" style="908"/>
    <col min="7" max="7" width="13.28515625" style="908" customWidth="1"/>
    <col min="8" max="16384" width="9.140625" style="908"/>
  </cols>
  <sheetData>
    <row r="2" spans="1:8" ht="15.75">
      <c r="B2" s="1435" t="s">
        <v>979</v>
      </c>
      <c r="C2" s="1435"/>
    </row>
    <row r="3" spans="1:8" ht="15.75">
      <c r="B3" s="1435" t="s">
        <v>807</v>
      </c>
      <c r="C3" s="1435"/>
    </row>
    <row r="4" spans="1:8">
      <c r="B4" s="983"/>
      <c r="C4" s="983"/>
    </row>
    <row r="5" spans="1:8">
      <c r="B5" s="909" t="s">
        <v>798</v>
      </c>
      <c r="C5" s="910" t="s">
        <v>799</v>
      </c>
    </row>
    <row r="6" spans="1:8" ht="38.25">
      <c r="B6" s="984" t="s">
        <v>866</v>
      </c>
      <c r="C6" s="985"/>
    </row>
    <row r="7" spans="1:8">
      <c r="B7" s="986" t="s">
        <v>867</v>
      </c>
      <c r="C7" s="987" t="e">
        <f>#REF!</f>
        <v>#REF!</v>
      </c>
    </row>
    <row r="8" spans="1:8" ht="25.5">
      <c r="B8" s="927" t="s">
        <v>868</v>
      </c>
      <c r="C8" s="985" t="e">
        <f>ПОi!E7</f>
        <v>#REF!</v>
      </c>
    </row>
    <row r="9" spans="1:8" ht="42">
      <c r="B9" s="927" t="s">
        <v>869</v>
      </c>
      <c r="C9" s="987" t="e">
        <f>#REF!</f>
        <v>#REF!</v>
      </c>
    </row>
    <row r="10" spans="1:8" s="988" customFormat="1">
      <c r="B10" s="989" t="s">
        <v>65</v>
      </c>
      <c r="C10" s="990" t="e">
        <f>SUM(C6:C9)</f>
        <v>#REF!</v>
      </c>
      <c r="D10" s="991"/>
      <c r="E10" s="991"/>
      <c r="G10" s="988">
        <f>372.97*7.47%</f>
        <v>27.860859000000001</v>
      </c>
    </row>
    <row r="11" spans="1:8">
      <c r="B11" s="914" t="s">
        <v>806</v>
      </c>
      <c r="C11" s="985">
        <v>108</v>
      </c>
      <c r="G11" s="908">
        <f>3.49096-3.49257</f>
        <v>-1.6100000000003334E-3</v>
      </c>
      <c r="H11" s="908">
        <f>H10*G11</f>
        <v>0</v>
      </c>
    </row>
    <row r="12" spans="1:8">
      <c r="B12" s="914" t="s">
        <v>890</v>
      </c>
      <c r="C12" s="985">
        <v>105.8</v>
      </c>
      <c r="G12" s="992">
        <f>G10*G11*1000</f>
        <v>-44.855982990009295</v>
      </c>
    </row>
    <row r="13" spans="1:8" s="988" customFormat="1">
      <c r="B13" s="989" t="s">
        <v>870</v>
      </c>
      <c r="C13" s="990" t="e">
        <f>C10*(C11+1)%*(C12+1)%</f>
        <v>#REF!</v>
      </c>
    </row>
    <row r="14" spans="1:8" ht="25.5">
      <c r="B14" s="927" t="s">
        <v>871</v>
      </c>
      <c r="C14" s="993" t="e">
        <f>КНКi!D7</f>
        <v>#REF!</v>
      </c>
    </row>
    <row r="15" spans="1:8" s="988" customFormat="1" ht="41.25">
      <c r="A15" s="908"/>
      <c r="B15" s="927" t="s">
        <v>872</v>
      </c>
      <c r="C15" s="985"/>
      <c r="D15" s="994"/>
    </row>
    <row r="16" spans="1:8">
      <c r="A16" s="988"/>
      <c r="B16" s="989" t="s">
        <v>873</v>
      </c>
      <c r="C16" s="990" t="e">
        <f>C13-C15</f>
        <v>#REF!</v>
      </c>
    </row>
    <row r="18" spans="2:3">
      <c r="B18" s="908" t="e">
        <f>#REF!</f>
        <v>#REF!</v>
      </c>
      <c r="C18" s="913" t="e">
        <f>#REF!</f>
        <v>#REF!</v>
      </c>
    </row>
  </sheetData>
  <mergeCells count="2">
    <mergeCell ref="B2:C2"/>
    <mergeCell ref="B3:C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Лист27"/>
  <dimension ref="A1:Z41"/>
  <sheetViews>
    <sheetView view="pageBreakPreview" zoomScale="75" zoomScaleNormal="70" zoomScaleSheetLayoutView="75" workbookViewId="0">
      <pane xSplit="3" ySplit="7" topLeftCell="D8" activePane="bottomRight" state="frozen"/>
      <selection pane="topRight" activeCell="D1" sqref="D1"/>
      <selection pane="bottomLeft" activeCell="A8" sqref="A8"/>
      <selection pane="bottomRight" activeCell="V29" sqref="V29"/>
    </sheetView>
  </sheetViews>
  <sheetFormatPr defaultColWidth="9.140625" defaultRowHeight="15"/>
  <cols>
    <col min="1" max="1" width="5.28515625" style="27" customWidth="1"/>
    <col min="2" max="2" width="39.140625" style="27" customWidth="1"/>
    <col min="3" max="3" width="14" style="27" customWidth="1"/>
    <col min="4" max="4" width="13.5703125" style="27" customWidth="1"/>
    <col min="5" max="5" width="3.7109375" style="27" customWidth="1"/>
    <col min="6" max="6" width="4.28515625" style="27" customWidth="1"/>
    <col min="7" max="7" width="3.5703125" style="27" customWidth="1"/>
    <col min="8" max="8" width="13.7109375" style="27" customWidth="1"/>
    <col min="9" max="9" width="13.42578125" style="27" customWidth="1"/>
    <col min="10" max="10" width="3.7109375" style="27" customWidth="1"/>
    <col min="11" max="12" width="4.28515625" style="27" customWidth="1"/>
    <col min="13" max="14" width="13.7109375" style="27" customWidth="1"/>
    <col min="15" max="15" width="3.7109375" style="27" customWidth="1"/>
    <col min="16" max="16" width="4.28515625" style="27" customWidth="1"/>
    <col min="17" max="17" width="4.140625" style="27" customWidth="1"/>
    <col min="18" max="19" width="13.85546875" style="27" customWidth="1"/>
    <col min="20" max="20" width="5.42578125" style="27" customWidth="1"/>
    <col min="21" max="21" width="5" style="27" customWidth="1"/>
    <col min="22" max="22" width="5.140625" style="27" customWidth="1"/>
    <col min="23" max="23" width="13.42578125" style="27" customWidth="1"/>
    <col min="24" max="24" width="9.140625" style="27"/>
    <col min="25" max="25" width="13.28515625" style="27" customWidth="1"/>
    <col min="26" max="26" width="16.140625" style="27" customWidth="1"/>
    <col min="27" max="16384" width="9.140625" style="27"/>
  </cols>
  <sheetData>
    <row r="1" spans="1:24">
      <c r="R1" s="28"/>
      <c r="W1" s="28" t="s">
        <v>406</v>
      </c>
    </row>
    <row r="3" spans="1:24" ht="16.5">
      <c r="A3" s="1257" t="s">
        <v>343</v>
      </c>
      <c r="B3" s="1257"/>
      <c r="C3" s="1257"/>
      <c r="D3" s="1257"/>
      <c r="E3" s="1257"/>
      <c r="F3" s="1257"/>
      <c r="G3" s="1257"/>
      <c r="H3" s="1257"/>
      <c r="I3" s="1257"/>
      <c r="J3" s="1257"/>
      <c r="K3" s="1257"/>
      <c r="L3" s="1257"/>
      <c r="M3" s="1257"/>
      <c r="N3" s="1257"/>
      <c r="O3" s="1257"/>
      <c r="P3" s="1257"/>
      <c r="Q3" s="1257"/>
      <c r="R3" s="1257"/>
    </row>
    <row r="4" spans="1:24" ht="16.5">
      <c r="A4" s="1257" t="s">
        <v>490</v>
      </c>
      <c r="B4" s="1257"/>
      <c r="C4" s="1257"/>
      <c r="D4" s="1257"/>
      <c r="E4" s="1257"/>
      <c r="F4" s="1257"/>
      <c r="G4" s="1257"/>
      <c r="H4" s="1257"/>
      <c r="I4" s="1257"/>
      <c r="J4" s="1257"/>
      <c r="K4" s="1257"/>
      <c r="L4" s="1257"/>
      <c r="M4" s="1257"/>
      <c r="N4" s="1257"/>
      <c r="O4" s="1257"/>
      <c r="P4" s="1257"/>
      <c r="Q4" s="1257"/>
      <c r="R4" s="1257"/>
    </row>
    <row r="5" spans="1:24">
      <c r="A5" s="27" t="e">
        <f>'1.25'!A3</f>
        <v>#REF!</v>
      </c>
      <c r="D5" s="69"/>
      <c r="M5" s="69"/>
    </row>
    <row r="6" spans="1:24" ht="15" customHeight="1">
      <c r="A6" s="1322" t="s">
        <v>15</v>
      </c>
      <c r="B6" s="1351"/>
      <c r="C6" s="1322" t="s">
        <v>56</v>
      </c>
      <c r="D6" s="1442" t="s">
        <v>398</v>
      </c>
      <c r="E6" s="1443"/>
      <c r="F6" s="1443"/>
      <c r="G6" s="1443"/>
      <c r="H6" s="1351"/>
      <c r="I6" s="1325" t="s">
        <v>345</v>
      </c>
      <c r="J6" s="1326"/>
      <c r="K6" s="1326"/>
      <c r="L6" s="1326"/>
      <c r="M6" s="1327"/>
      <c r="N6" s="1442" t="s">
        <v>77</v>
      </c>
      <c r="O6" s="1443"/>
      <c r="P6" s="1443"/>
      <c r="Q6" s="1443"/>
      <c r="R6" s="1351"/>
      <c r="S6" s="1442" t="s">
        <v>400</v>
      </c>
      <c r="T6" s="1443"/>
      <c r="U6" s="1443"/>
      <c r="V6" s="1443"/>
      <c r="W6" s="1351"/>
    </row>
    <row r="7" spans="1:24">
      <c r="A7" s="1350"/>
      <c r="B7" s="1352"/>
      <c r="C7" s="1350"/>
      <c r="D7" s="1444"/>
      <c r="E7" s="1445"/>
      <c r="F7" s="1445"/>
      <c r="G7" s="1445"/>
      <c r="H7" s="1353"/>
      <c r="I7" s="1325" t="s">
        <v>399</v>
      </c>
      <c r="J7" s="1326"/>
      <c r="K7" s="1326"/>
      <c r="L7" s="1326"/>
      <c r="M7" s="1327"/>
      <c r="N7" s="1444"/>
      <c r="O7" s="1445"/>
      <c r="P7" s="1445"/>
      <c r="Q7" s="1445"/>
      <c r="R7" s="1353"/>
      <c r="S7" s="1446"/>
      <c r="T7" s="1447"/>
      <c r="U7" s="1447"/>
      <c r="V7" s="1447"/>
      <c r="W7" s="1448"/>
    </row>
    <row r="8" spans="1:24">
      <c r="A8" s="1323"/>
      <c r="B8" s="1353"/>
      <c r="C8" s="1323"/>
      <c r="D8" s="31" t="s">
        <v>61</v>
      </c>
      <c r="E8" s="31" t="s">
        <v>57</v>
      </c>
      <c r="F8" s="31" t="s">
        <v>58</v>
      </c>
      <c r="G8" s="31" t="s">
        <v>59</v>
      </c>
      <c r="H8" s="31" t="s">
        <v>60</v>
      </c>
      <c r="I8" s="31" t="s">
        <v>61</v>
      </c>
      <c r="J8" s="31" t="s">
        <v>57</v>
      </c>
      <c r="K8" s="31" t="s">
        <v>58</v>
      </c>
      <c r="L8" s="31" t="s">
        <v>59</v>
      </c>
      <c r="M8" s="31" t="s">
        <v>60</v>
      </c>
      <c r="N8" s="31" t="s">
        <v>61</v>
      </c>
      <c r="O8" s="31" t="s">
        <v>57</v>
      </c>
      <c r="P8" s="31" t="s">
        <v>58</v>
      </c>
      <c r="Q8" s="31" t="s">
        <v>59</v>
      </c>
      <c r="R8" s="31" t="s">
        <v>60</v>
      </c>
      <c r="S8" s="31" t="s">
        <v>61</v>
      </c>
      <c r="T8" s="31" t="s">
        <v>57</v>
      </c>
      <c r="U8" s="31" t="s">
        <v>58</v>
      </c>
      <c r="V8" s="31" t="s">
        <v>59</v>
      </c>
      <c r="W8" s="31" t="s">
        <v>60</v>
      </c>
    </row>
    <row r="9" spans="1:24" ht="26.25" customHeight="1">
      <c r="A9" s="31">
        <v>1</v>
      </c>
      <c r="B9" s="30"/>
      <c r="C9" s="31">
        <v>3</v>
      </c>
      <c r="D9" s="31">
        <v>4</v>
      </c>
      <c r="E9" s="31">
        <v>5</v>
      </c>
      <c r="F9" s="31">
        <v>6</v>
      </c>
      <c r="G9" s="31">
        <v>7</v>
      </c>
      <c r="H9" s="31">
        <v>8</v>
      </c>
      <c r="I9" s="31">
        <v>9</v>
      </c>
      <c r="J9" s="31">
        <v>10</v>
      </c>
      <c r="K9" s="31">
        <v>11</v>
      </c>
      <c r="L9" s="31">
        <v>12</v>
      </c>
      <c r="M9" s="31">
        <v>13</v>
      </c>
      <c r="N9" s="31">
        <v>14</v>
      </c>
      <c r="O9" s="31">
        <v>15</v>
      </c>
      <c r="P9" s="31">
        <v>16</v>
      </c>
      <c r="Q9" s="31">
        <v>17</v>
      </c>
      <c r="R9" s="31">
        <v>18</v>
      </c>
      <c r="S9" s="31">
        <v>9</v>
      </c>
      <c r="T9" s="31">
        <v>10</v>
      </c>
      <c r="U9" s="31">
        <v>11</v>
      </c>
      <c r="V9" s="31">
        <v>12</v>
      </c>
      <c r="W9" s="31">
        <v>13</v>
      </c>
    </row>
    <row r="10" spans="1:24" ht="23.25" customHeight="1">
      <c r="A10" s="33" t="s">
        <v>210</v>
      </c>
      <c r="B10" s="34" t="s">
        <v>346</v>
      </c>
      <c r="C10" s="31" t="s">
        <v>62</v>
      </c>
      <c r="D10" s="257" t="e">
        <f>#REF!</f>
        <v>#REF!</v>
      </c>
      <c r="E10" s="66"/>
      <c r="F10" s="66"/>
      <c r="G10" s="66"/>
      <c r="H10" s="274" t="e">
        <f>D10</f>
        <v>#REF!</v>
      </c>
      <c r="I10" s="274" t="e">
        <f>#REF!</f>
        <v>#REF!</v>
      </c>
      <c r="J10" s="66"/>
      <c r="K10" s="66"/>
      <c r="L10" s="66"/>
      <c r="M10" s="66" t="e">
        <f>I10</f>
        <v>#REF!</v>
      </c>
      <c r="N10" s="274" t="e">
        <f>#REF!</f>
        <v>#REF!</v>
      </c>
      <c r="O10" s="66"/>
      <c r="P10" s="66"/>
      <c r="Q10" s="66"/>
      <c r="R10" s="66" t="e">
        <f>N10</f>
        <v>#REF!</v>
      </c>
      <c r="S10" s="274" t="e">
        <f>#REF!</f>
        <v>#REF!</v>
      </c>
      <c r="T10" s="66"/>
      <c r="U10" s="66"/>
      <c r="V10" s="66"/>
      <c r="W10" s="66" t="e">
        <f>S10</f>
        <v>#REF!</v>
      </c>
      <c r="X10" s="69"/>
    </row>
    <row r="11" spans="1:24">
      <c r="A11" s="33" t="s">
        <v>34</v>
      </c>
      <c r="B11" s="34" t="s">
        <v>347</v>
      </c>
      <c r="C11" s="31" t="s">
        <v>348</v>
      </c>
      <c r="D11" s="257" t="e">
        <f>#REF!</f>
        <v>#REF!</v>
      </c>
      <c r="E11" s="66"/>
      <c r="F11" s="66"/>
      <c r="G11" s="66"/>
      <c r="H11" s="274" t="e">
        <f>D11</f>
        <v>#REF!</v>
      </c>
      <c r="I11" s="274" t="e">
        <f>#REF!</f>
        <v>#REF!</v>
      </c>
      <c r="J11" s="66"/>
      <c r="K11" s="66"/>
      <c r="L11" s="66"/>
      <c r="M11" s="66" t="e">
        <f>I11</f>
        <v>#REF!</v>
      </c>
      <c r="N11" s="274" t="e">
        <f>#REF!</f>
        <v>#REF!</v>
      </c>
      <c r="O11" s="66"/>
      <c r="P11" s="66"/>
      <c r="Q11" s="66"/>
      <c r="R11" s="66" t="e">
        <f>N11</f>
        <v>#REF!</v>
      </c>
      <c r="S11" s="274" t="e">
        <f>#REF!</f>
        <v>#REF!</v>
      </c>
      <c r="T11" s="66"/>
      <c r="U11" s="66"/>
      <c r="V11" s="66"/>
      <c r="W11" s="66" t="e">
        <f>S11</f>
        <v>#REF!</v>
      </c>
    </row>
    <row r="12" spans="1:24" ht="26.25" customHeight="1">
      <c r="A12" s="33"/>
      <c r="B12" s="34" t="s">
        <v>395</v>
      </c>
      <c r="C12" s="31" t="s">
        <v>396</v>
      </c>
      <c r="D12" s="101" t="e">
        <f>#REF!</f>
        <v>#REF!</v>
      </c>
      <c r="E12" s="222"/>
      <c r="F12" s="222"/>
      <c r="G12" s="222"/>
      <c r="H12" s="222" t="e">
        <f>#REF!</f>
        <v>#REF!</v>
      </c>
      <c r="I12" s="222" t="e">
        <f>M12</f>
        <v>#REF!</v>
      </c>
      <c r="J12" s="222"/>
      <c r="K12" s="222"/>
      <c r="L12" s="222"/>
      <c r="M12" s="222" t="e">
        <f>H12</f>
        <v>#REF!</v>
      </c>
      <c r="N12" s="222" t="e">
        <f>R12</f>
        <v>#REF!</v>
      </c>
      <c r="O12" s="222"/>
      <c r="P12" s="222"/>
      <c r="Q12" s="222"/>
      <c r="R12" s="222" t="e">
        <f>I12</f>
        <v>#REF!</v>
      </c>
      <c r="S12" s="222" t="e">
        <f t="shared" ref="S12:S31" si="0">W12</f>
        <v>#REF!</v>
      </c>
      <c r="T12" s="222"/>
      <c r="U12" s="222"/>
      <c r="V12" s="222"/>
      <c r="W12" s="222" t="e">
        <f>N12</f>
        <v>#REF!</v>
      </c>
    </row>
    <row r="13" spans="1:24" ht="30" customHeight="1">
      <c r="A13" s="33" t="s">
        <v>36</v>
      </c>
      <c r="B13" s="34" t="s">
        <v>349</v>
      </c>
      <c r="C13" s="31" t="s">
        <v>313</v>
      </c>
      <c r="D13" s="101" t="e">
        <f>'1.22'!#REF!</f>
        <v>#REF!</v>
      </c>
      <c r="E13" s="222"/>
      <c r="F13" s="222"/>
      <c r="G13" s="222"/>
      <c r="H13" s="222" t="e">
        <f>D13</f>
        <v>#REF!</v>
      </c>
      <c r="I13" s="222" t="e">
        <f>H13</f>
        <v>#REF!</v>
      </c>
      <c r="J13" s="222"/>
      <c r="K13" s="222"/>
      <c r="L13" s="222"/>
      <c r="M13" s="222" t="e">
        <f>I13</f>
        <v>#REF!</v>
      </c>
      <c r="N13" s="222" t="e">
        <f>M13</f>
        <v>#REF!</v>
      </c>
      <c r="O13" s="222"/>
      <c r="P13" s="222"/>
      <c r="Q13" s="222"/>
      <c r="R13" s="222" t="e">
        <f>N13</f>
        <v>#REF!</v>
      </c>
      <c r="S13" s="222" t="e">
        <f>R13</f>
        <v>#REF!</v>
      </c>
      <c r="T13" s="222"/>
      <c r="U13" s="222"/>
      <c r="V13" s="222"/>
      <c r="W13" s="222" t="e">
        <f>S13</f>
        <v>#REF!</v>
      </c>
    </row>
    <row r="14" spans="1:24" ht="24.75" customHeight="1">
      <c r="A14" s="263" t="s">
        <v>79</v>
      </c>
      <c r="B14" s="264" t="s">
        <v>307</v>
      </c>
      <c r="C14" s="265" t="s">
        <v>350</v>
      </c>
      <c r="D14" s="266" t="e">
        <f>'1.22'!#REF!</f>
        <v>#REF!</v>
      </c>
      <c r="E14" s="266"/>
      <c r="F14" s="266"/>
      <c r="G14" s="266"/>
      <c r="H14" s="266" t="e">
        <f>D14</f>
        <v>#REF!</v>
      </c>
      <c r="I14" s="266" t="e">
        <f>H14</f>
        <v>#REF!</v>
      </c>
      <c r="J14" s="266"/>
      <c r="K14" s="266"/>
      <c r="L14" s="266"/>
      <c r="M14" s="266" t="e">
        <f>I14</f>
        <v>#REF!</v>
      </c>
      <c r="N14" s="266" t="e">
        <f>M14</f>
        <v>#REF!</v>
      </c>
      <c r="O14" s="266"/>
      <c r="P14" s="266"/>
      <c r="Q14" s="266"/>
      <c r="R14" s="266" t="e">
        <f>N14</f>
        <v>#REF!</v>
      </c>
      <c r="S14" s="266" t="e">
        <f t="shared" si="0"/>
        <v>#REF!</v>
      </c>
      <c r="T14" s="266"/>
      <c r="U14" s="266"/>
      <c r="V14" s="266"/>
      <c r="W14" s="266" t="e">
        <f t="shared" ref="W14:W21" si="1">R14</f>
        <v>#REF!</v>
      </c>
    </row>
    <row r="15" spans="1:24" ht="20.25" hidden="1" customHeight="1">
      <c r="A15" s="33"/>
      <c r="B15" s="34" t="s">
        <v>397</v>
      </c>
      <c r="C15" s="31"/>
      <c r="D15" s="101" t="e">
        <f>D14/D12</f>
        <v>#REF!</v>
      </c>
      <c r="E15" s="222"/>
      <c r="F15" s="222"/>
      <c r="G15" s="222"/>
      <c r="H15" s="222" t="e">
        <f>M15</f>
        <v>#REF!</v>
      </c>
      <c r="I15" s="222" t="e">
        <f>M15</f>
        <v>#REF!</v>
      </c>
      <c r="J15" s="222"/>
      <c r="K15" s="222"/>
      <c r="L15" s="222"/>
      <c r="M15" s="222" t="e">
        <f>R15</f>
        <v>#REF!</v>
      </c>
      <c r="N15" s="222" t="e">
        <f>R15</f>
        <v>#REF!</v>
      </c>
      <c r="O15" s="222"/>
      <c r="P15" s="222"/>
      <c r="Q15" s="222"/>
      <c r="R15" s="222" t="e">
        <f>R14/H12</f>
        <v>#REF!</v>
      </c>
      <c r="S15" s="222" t="e">
        <f t="shared" si="0"/>
        <v>#REF!</v>
      </c>
      <c r="T15" s="222"/>
      <c r="U15" s="222"/>
      <c r="V15" s="222"/>
      <c r="W15" s="222" t="e">
        <f t="shared" si="1"/>
        <v>#REF!</v>
      </c>
    </row>
    <row r="16" spans="1:24" ht="21" customHeight="1">
      <c r="A16" s="259" t="s">
        <v>81</v>
      </c>
      <c r="B16" s="260" t="s">
        <v>308</v>
      </c>
      <c r="C16" s="261" t="s">
        <v>313</v>
      </c>
      <c r="D16" s="262" t="e">
        <f>'1.22'!#REF!</f>
        <v>#REF!</v>
      </c>
      <c r="E16" s="262"/>
      <c r="F16" s="262"/>
      <c r="G16" s="262"/>
      <c r="H16" s="262" t="e">
        <f t="shared" ref="H16:H21" si="2">D16</f>
        <v>#REF!</v>
      </c>
      <c r="I16" s="262" t="e">
        <f>H16</f>
        <v>#REF!</v>
      </c>
      <c r="J16" s="262"/>
      <c r="K16" s="262"/>
      <c r="L16" s="262"/>
      <c r="M16" s="262" t="e">
        <f>I16</f>
        <v>#REF!</v>
      </c>
      <c r="N16" s="262" t="e">
        <f>M16</f>
        <v>#REF!</v>
      </c>
      <c r="O16" s="262"/>
      <c r="P16" s="262"/>
      <c r="Q16" s="262"/>
      <c r="R16" s="262" t="e">
        <f>N16</f>
        <v>#REF!</v>
      </c>
      <c r="S16" s="262" t="e">
        <f t="shared" si="0"/>
        <v>#REF!</v>
      </c>
      <c r="T16" s="267"/>
      <c r="U16" s="267"/>
      <c r="V16" s="267"/>
      <c r="W16" s="267" t="e">
        <f t="shared" si="1"/>
        <v>#REF!</v>
      </c>
    </row>
    <row r="17" spans="1:26" ht="26.25" customHeight="1">
      <c r="A17" s="33" t="s">
        <v>38</v>
      </c>
      <c r="B17" s="34" t="s">
        <v>351</v>
      </c>
      <c r="C17" s="31" t="s">
        <v>313</v>
      </c>
      <c r="D17" s="101" t="e">
        <f>'1.24'!#REF!+'1.25'!#REF!</f>
        <v>#REF!</v>
      </c>
      <c r="E17" s="222"/>
      <c r="F17" s="222"/>
      <c r="G17" s="222"/>
      <c r="H17" s="222" t="e">
        <f t="shared" si="2"/>
        <v>#REF!</v>
      </c>
      <c r="I17" s="222" t="e">
        <f>D17</f>
        <v>#REF!</v>
      </c>
      <c r="J17" s="222"/>
      <c r="K17" s="222"/>
      <c r="L17" s="222"/>
      <c r="M17" s="222" t="e">
        <f>D17</f>
        <v>#REF!</v>
      </c>
      <c r="N17" s="222" t="e">
        <f>D17</f>
        <v>#REF!</v>
      </c>
      <c r="O17" s="222"/>
      <c r="P17" s="222"/>
      <c r="Q17" s="222"/>
      <c r="R17" s="222" t="e">
        <f>D17</f>
        <v>#REF!</v>
      </c>
      <c r="S17" s="222" t="e">
        <f t="shared" si="0"/>
        <v>#REF!</v>
      </c>
      <c r="T17" s="222"/>
      <c r="U17" s="222"/>
      <c r="V17" s="222"/>
      <c r="W17" s="222" t="e">
        <f t="shared" si="1"/>
        <v>#REF!</v>
      </c>
    </row>
    <row r="18" spans="1:26" ht="33.75" customHeight="1">
      <c r="A18" s="32" t="s">
        <v>68</v>
      </c>
      <c r="B18" s="34" t="s">
        <v>352</v>
      </c>
      <c r="C18" s="45" t="s">
        <v>313</v>
      </c>
      <c r="D18" s="101" t="e">
        <f>D21+D20/D12*12</f>
        <v>#REF!</v>
      </c>
      <c r="E18" s="231"/>
      <c r="F18" s="231"/>
      <c r="G18" s="231"/>
      <c r="H18" s="231" t="e">
        <f t="shared" si="2"/>
        <v>#REF!</v>
      </c>
      <c r="I18" s="222" t="e">
        <f>H18</f>
        <v>#REF!</v>
      </c>
      <c r="J18" s="231"/>
      <c r="K18" s="231"/>
      <c r="L18" s="231"/>
      <c r="M18" s="231" t="e">
        <f>I18</f>
        <v>#REF!</v>
      </c>
      <c r="N18" s="222" t="e">
        <f>R18</f>
        <v>#REF!</v>
      </c>
      <c r="O18" s="231"/>
      <c r="P18" s="231"/>
      <c r="Q18" s="231"/>
      <c r="R18" s="231" t="e">
        <f>(R21+R20/'[158]Карагинский  1.6.'!$M$76*12)</f>
        <v>#REF!</v>
      </c>
      <c r="S18" s="222" t="e">
        <f t="shared" si="0"/>
        <v>#REF!</v>
      </c>
      <c r="T18" s="222"/>
      <c r="U18" s="222"/>
      <c r="V18" s="222"/>
      <c r="W18" s="222" t="e">
        <f t="shared" si="1"/>
        <v>#REF!</v>
      </c>
      <c r="Y18" s="256" t="e">
        <f>D18-D17</f>
        <v>#REF!</v>
      </c>
    </row>
    <row r="19" spans="1:26" ht="33.75" hidden="1" customHeight="1">
      <c r="A19" s="32"/>
      <c r="B19" s="34" t="s">
        <v>354</v>
      </c>
      <c r="C19" s="31" t="s">
        <v>350</v>
      </c>
      <c r="D19" s="101" t="e">
        <f>'1.24'!#REF!</f>
        <v>#REF!</v>
      </c>
      <c r="E19" s="231"/>
      <c r="F19" s="231"/>
      <c r="G19" s="231"/>
      <c r="H19" s="231" t="e">
        <f t="shared" si="2"/>
        <v>#REF!</v>
      </c>
      <c r="I19" s="222" t="e">
        <f>H19</f>
        <v>#REF!</v>
      </c>
      <c r="J19" s="231"/>
      <c r="K19" s="231"/>
      <c r="L19" s="231"/>
      <c r="M19" s="231" t="e">
        <f>I19</f>
        <v>#REF!</v>
      </c>
      <c r="N19" s="222" t="e">
        <f>M19</f>
        <v>#REF!</v>
      </c>
      <c r="O19" s="231"/>
      <c r="P19" s="231"/>
      <c r="Q19" s="231"/>
      <c r="R19" s="231" t="e">
        <f>N19</f>
        <v>#REF!</v>
      </c>
      <c r="S19" s="222" t="e">
        <f>R19</f>
        <v>#REF!</v>
      </c>
      <c r="T19" s="222"/>
      <c r="U19" s="222"/>
      <c r="V19" s="222"/>
      <c r="W19" s="222" t="e">
        <f>S19</f>
        <v>#REF!</v>
      </c>
    </row>
    <row r="20" spans="1:26" ht="24" customHeight="1">
      <c r="A20" s="263" t="s">
        <v>353</v>
      </c>
      <c r="B20" s="264" t="s">
        <v>354</v>
      </c>
      <c r="C20" s="265" t="s">
        <v>313</v>
      </c>
      <c r="D20" s="266" t="e">
        <f>'1.24'!#REF!</f>
        <v>#REF!</v>
      </c>
      <c r="E20" s="266"/>
      <c r="F20" s="266"/>
      <c r="G20" s="266"/>
      <c r="H20" s="266" t="e">
        <f t="shared" si="2"/>
        <v>#REF!</v>
      </c>
      <c r="I20" s="266" t="e">
        <f>D20</f>
        <v>#REF!</v>
      </c>
      <c r="J20" s="266"/>
      <c r="K20" s="266"/>
      <c r="L20" s="266"/>
      <c r="M20" s="266" t="e">
        <f>I20</f>
        <v>#REF!</v>
      </c>
      <c r="N20" s="266" t="e">
        <f>M20</f>
        <v>#REF!</v>
      </c>
      <c r="O20" s="266"/>
      <c r="P20" s="266"/>
      <c r="Q20" s="266"/>
      <c r="R20" s="266" t="e">
        <f>N20</f>
        <v>#REF!</v>
      </c>
      <c r="S20" s="266" t="e">
        <f>R20</f>
        <v>#REF!</v>
      </c>
      <c r="T20" s="266"/>
      <c r="U20" s="266"/>
      <c r="V20" s="266"/>
      <c r="W20" s="266" t="e">
        <f>S20</f>
        <v>#REF!</v>
      </c>
    </row>
    <row r="21" spans="1:26" ht="23.25" customHeight="1">
      <c r="A21" s="259" t="s">
        <v>355</v>
      </c>
      <c r="B21" s="260" t="s">
        <v>356</v>
      </c>
      <c r="C21" s="261" t="s">
        <v>313</v>
      </c>
      <c r="D21" s="262" t="e">
        <f>'1.25'!#REF!</f>
        <v>#REF!</v>
      </c>
      <c r="E21" s="262"/>
      <c r="F21" s="262"/>
      <c r="G21" s="262"/>
      <c r="H21" s="262" t="e">
        <f t="shared" si="2"/>
        <v>#REF!</v>
      </c>
      <c r="I21" s="262" t="e">
        <f>H21</f>
        <v>#REF!</v>
      </c>
      <c r="J21" s="262"/>
      <c r="K21" s="262"/>
      <c r="L21" s="262"/>
      <c r="M21" s="262" t="e">
        <f>I21</f>
        <v>#REF!</v>
      </c>
      <c r="N21" s="262" t="e">
        <f>M21</f>
        <v>#REF!</v>
      </c>
      <c r="O21" s="262"/>
      <c r="P21" s="262"/>
      <c r="Q21" s="262"/>
      <c r="R21" s="262" t="e">
        <f>N21</f>
        <v>#REF!</v>
      </c>
      <c r="S21" s="262" t="e">
        <f t="shared" si="0"/>
        <v>#REF!</v>
      </c>
      <c r="T21" s="262"/>
      <c r="U21" s="262"/>
      <c r="V21" s="262"/>
      <c r="W21" s="262" t="e">
        <f t="shared" si="1"/>
        <v>#REF!</v>
      </c>
    </row>
    <row r="22" spans="1:26" ht="18" customHeight="1">
      <c r="A22" s="33"/>
      <c r="B22" s="34"/>
      <c r="C22" s="31"/>
      <c r="D22" s="101">
        <f>H22</f>
        <v>0</v>
      </c>
      <c r="E22" s="222"/>
      <c r="F22" s="222"/>
      <c r="G22" s="222"/>
      <c r="H22" s="222"/>
      <c r="I22" s="222">
        <f>M22</f>
        <v>0</v>
      </c>
      <c r="J22" s="222"/>
      <c r="K22" s="222"/>
      <c r="L22" s="222"/>
      <c r="M22" s="222"/>
      <c r="N22" s="222">
        <f>R22</f>
        <v>0</v>
      </c>
      <c r="O22" s="222"/>
      <c r="P22" s="222"/>
      <c r="Q22" s="222"/>
      <c r="R22" s="222"/>
      <c r="S22" s="222">
        <f t="shared" si="0"/>
        <v>0</v>
      </c>
      <c r="T22" s="222"/>
      <c r="U22" s="222"/>
      <c r="V22" s="222"/>
      <c r="W22" s="222"/>
    </row>
    <row r="23" spans="1:26" ht="20.25" customHeight="1">
      <c r="A23" s="33" t="s">
        <v>69</v>
      </c>
      <c r="B23" s="34" t="s">
        <v>357</v>
      </c>
      <c r="C23" s="31" t="s">
        <v>350</v>
      </c>
      <c r="D23" s="101"/>
      <c r="E23" s="222"/>
      <c r="F23" s="222"/>
      <c r="G23" s="222"/>
      <c r="H23" s="222"/>
      <c r="I23" s="222"/>
      <c r="J23" s="222"/>
      <c r="K23" s="222"/>
      <c r="L23" s="222"/>
      <c r="M23" s="222"/>
      <c r="N23" s="222"/>
      <c r="O23" s="222"/>
      <c r="P23" s="222"/>
      <c r="Q23" s="222"/>
      <c r="R23" s="222"/>
      <c r="S23" s="222"/>
      <c r="T23" s="222"/>
      <c r="U23" s="222"/>
      <c r="V23" s="222"/>
      <c r="W23" s="222"/>
    </row>
    <row r="24" spans="1:26" ht="21.75" customHeight="1">
      <c r="A24" s="268" t="s">
        <v>44</v>
      </c>
      <c r="B24" s="269" t="s">
        <v>358</v>
      </c>
      <c r="C24" s="270" t="s">
        <v>313</v>
      </c>
      <c r="D24" s="271" t="e">
        <f>D13+D17</f>
        <v>#REF!</v>
      </c>
      <c r="E24" s="271"/>
      <c r="F24" s="271"/>
      <c r="G24" s="271"/>
      <c r="H24" s="271" t="e">
        <f>H13+H17</f>
        <v>#REF!</v>
      </c>
      <c r="I24" s="271" t="e">
        <f>I13+I17</f>
        <v>#REF!</v>
      </c>
      <c r="J24" s="271"/>
      <c r="K24" s="271"/>
      <c r="L24" s="271"/>
      <c r="M24" s="271" t="e">
        <f>M13+M17</f>
        <v>#REF!</v>
      </c>
      <c r="N24" s="271" t="e">
        <f>N13+N17</f>
        <v>#REF!</v>
      </c>
      <c r="O24" s="271"/>
      <c r="P24" s="271"/>
      <c r="Q24" s="271"/>
      <c r="R24" s="271" t="e">
        <f>R13+R17</f>
        <v>#REF!</v>
      </c>
      <c r="S24" s="271" t="e">
        <f>S13+S17</f>
        <v>#REF!</v>
      </c>
      <c r="T24" s="271"/>
      <c r="U24" s="271"/>
      <c r="V24" s="271"/>
      <c r="W24" s="271" t="e">
        <f>W13+W17</f>
        <v>#REF!</v>
      </c>
      <c r="Y24" s="258" t="e">
        <f>#REF!*1000</f>
        <v>#REF!</v>
      </c>
      <c r="Z24" s="273" t="e">
        <f>Y24-D24</f>
        <v>#REF!</v>
      </c>
    </row>
    <row r="25" spans="1:26" ht="18.75" customHeight="1">
      <c r="A25" s="33" t="s">
        <v>53</v>
      </c>
      <c r="B25" s="34" t="s">
        <v>411</v>
      </c>
      <c r="C25" s="31" t="s">
        <v>350</v>
      </c>
      <c r="D25" s="101" t="e">
        <f>D14+D20</f>
        <v>#REF!</v>
      </c>
      <c r="E25" s="222"/>
      <c r="F25" s="222"/>
      <c r="G25" s="222"/>
      <c r="H25" s="101" t="e">
        <f>H14+H20</f>
        <v>#REF!</v>
      </c>
      <c r="I25" s="101" t="e">
        <f>I14+I20</f>
        <v>#REF!</v>
      </c>
      <c r="J25" s="222"/>
      <c r="K25" s="222"/>
      <c r="L25" s="222"/>
      <c r="M25" s="101" t="e">
        <f>M14+M20</f>
        <v>#REF!</v>
      </c>
      <c r="N25" s="101" t="e">
        <f>N14+N20</f>
        <v>#REF!</v>
      </c>
      <c r="O25" s="222"/>
      <c r="P25" s="222"/>
      <c r="Q25" s="222"/>
      <c r="R25" s="101" t="e">
        <f>R14+R20</f>
        <v>#REF!</v>
      </c>
      <c r="S25" s="101" t="e">
        <f>S14+S20</f>
        <v>#REF!</v>
      </c>
      <c r="T25" s="222"/>
      <c r="U25" s="222"/>
      <c r="V25" s="222"/>
      <c r="W25" s="101" t="e">
        <f>W14+W20</f>
        <v>#REF!</v>
      </c>
    </row>
    <row r="26" spans="1:26" ht="21.75" customHeight="1">
      <c r="A26" s="33" t="s">
        <v>54</v>
      </c>
      <c r="B26" s="34" t="s">
        <v>360</v>
      </c>
      <c r="C26" s="31" t="s">
        <v>313</v>
      </c>
      <c r="D26" s="101" t="e">
        <f>D16+D21</f>
        <v>#REF!</v>
      </c>
      <c r="E26" s="222"/>
      <c r="F26" s="222"/>
      <c r="G26" s="222"/>
      <c r="H26" s="101" t="e">
        <f>H16+H21</f>
        <v>#REF!</v>
      </c>
      <c r="I26" s="101" t="e">
        <f>I16+I21</f>
        <v>#REF!</v>
      </c>
      <c r="J26" s="222"/>
      <c r="K26" s="222"/>
      <c r="L26" s="222"/>
      <c r="M26" s="101" t="e">
        <f>M16+M21</f>
        <v>#REF!</v>
      </c>
      <c r="N26" s="101" t="e">
        <f>N16+N21</f>
        <v>#REF!</v>
      </c>
      <c r="O26" s="222"/>
      <c r="P26" s="222"/>
      <c r="Q26" s="222"/>
      <c r="R26" s="101" t="e">
        <f>R16+R21</f>
        <v>#REF!</v>
      </c>
      <c r="S26" s="101" t="e">
        <f>S16+S21</f>
        <v>#REF!</v>
      </c>
      <c r="T26" s="222"/>
      <c r="U26" s="222"/>
      <c r="V26" s="222"/>
      <c r="W26" s="101" t="e">
        <f>W16+W21</f>
        <v>#REF!</v>
      </c>
    </row>
    <row r="27" spans="1:26" ht="21" customHeight="1">
      <c r="A27" s="268" t="s">
        <v>45</v>
      </c>
      <c r="B27" s="269" t="s">
        <v>361</v>
      </c>
      <c r="C27" s="270" t="s">
        <v>82</v>
      </c>
      <c r="D27" s="271" t="e">
        <f>D24*D10</f>
        <v>#REF!</v>
      </c>
      <c r="E27" s="271"/>
      <c r="F27" s="271"/>
      <c r="G27" s="271"/>
      <c r="H27" s="271" t="e">
        <f>H24*H10</f>
        <v>#REF!</v>
      </c>
      <c r="I27" s="271" t="e">
        <f>I24*I10</f>
        <v>#REF!</v>
      </c>
      <c r="J27" s="271"/>
      <c r="K27" s="271"/>
      <c r="L27" s="271"/>
      <c r="M27" s="271" t="e">
        <f>M24*M10</f>
        <v>#REF!</v>
      </c>
      <c r="N27" s="271" t="e">
        <f>N24*N10</f>
        <v>#REF!</v>
      </c>
      <c r="O27" s="271"/>
      <c r="P27" s="271"/>
      <c r="Q27" s="271"/>
      <c r="R27" s="271" t="e">
        <f>R24*R10</f>
        <v>#REF!</v>
      </c>
      <c r="S27" s="271" t="e">
        <f>S24*S10</f>
        <v>#REF!</v>
      </c>
      <c r="T27" s="271"/>
      <c r="U27" s="271"/>
      <c r="V27" s="271"/>
      <c r="W27" s="271" t="e">
        <f>S27</f>
        <v>#REF!</v>
      </c>
      <c r="Y27" s="69" t="e">
        <f>#REF!</f>
        <v>#REF!</v>
      </c>
      <c r="Z27" s="256" t="e">
        <f>Y27-D27</f>
        <v>#REF!</v>
      </c>
    </row>
    <row r="28" spans="1:26" ht="21" customHeight="1">
      <c r="A28" s="33"/>
      <c r="B28" s="34" t="s">
        <v>39</v>
      </c>
      <c r="C28" s="31"/>
      <c r="D28" s="101">
        <f>H28</f>
        <v>0</v>
      </c>
      <c r="E28" s="222"/>
      <c r="F28" s="222"/>
      <c r="G28" s="222"/>
      <c r="H28" s="222"/>
      <c r="I28" s="222">
        <f>M28</f>
        <v>0</v>
      </c>
      <c r="J28" s="222"/>
      <c r="K28" s="222"/>
      <c r="L28" s="222"/>
      <c r="M28" s="222"/>
      <c r="N28" s="222"/>
      <c r="O28" s="222"/>
      <c r="P28" s="222"/>
      <c r="Q28" s="222"/>
      <c r="R28" s="222"/>
      <c r="S28" s="222">
        <f t="shared" si="0"/>
        <v>0</v>
      </c>
      <c r="T28" s="222"/>
      <c r="U28" s="222"/>
      <c r="V28" s="222"/>
      <c r="W28" s="222"/>
      <c r="Z28" s="272"/>
    </row>
    <row r="29" spans="1:26" ht="39" customHeight="1">
      <c r="A29" s="33" t="s">
        <v>228</v>
      </c>
      <c r="B29" s="47" t="s">
        <v>362</v>
      </c>
      <c r="C29" s="31" t="s">
        <v>82</v>
      </c>
      <c r="D29" s="101" t="e">
        <f>D10*D13</f>
        <v>#REF!</v>
      </c>
      <c r="E29" s="222"/>
      <c r="F29" s="222"/>
      <c r="G29" s="222"/>
      <c r="H29" s="101" t="e">
        <f>H10*H13</f>
        <v>#REF!</v>
      </c>
      <c r="I29" s="101" t="e">
        <f>I10*I13</f>
        <v>#REF!</v>
      </c>
      <c r="J29" s="222"/>
      <c r="K29" s="222"/>
      <c r="L29" s="222"/>
      <c r="M29" s="101" t="e">
        <f>M10*M13</f>
        <v>#REF!</v>
      </c>
      <c r="N29" s="101" t="e">
        <f>N10*N13</f>
        <v>#REF!</v>
      </c>
      <c r="O29" s="222"/>
      <c r="P29" s="222"/>
      <c r="Q29" s="222"/>
      <c r="R29" s="101" t="e">
        <f>R10*R13</f>
        <v>#REF!</v>
      </c>
      <c r="S29" s="101" t="e">
        <f>S10*S13</f>
        <v>#REF!</v>
      </c>
      <c r="T29" s="222"/>
      <c r="U29" s="222"/>
      <c r="V29" s="222"/>
      <c r="W29" s="101" t="e">
        <f>W10*W13</f>
        <v>#REF!</v>
      </c>
    </row>
    <row r="30" spans="1:26" ht="23.25" customHeight="1">
      <c r="A30" s="33" t="s">
        <v>229</v>
      </c>
      <c r="B30" s="47" t="s">
        <v>363</v>
      </c>
      <c r="C30" s="31" t="s">
        <v>82</v>
      </c>
      <c r="D30" s="101" t="e">
        <f>D17*D10</f>
        <v>#REF!</v>
      </c>
      <c r="E30" s="222"/>
      <c r="F30" s="222"/>
      <c r="G30" s="222"/>
      <c r="H30" s="101" t="e">
        <f>H17*H10</f>
        <v>#REF!</v>
      </c>
      <c r="I30" s="101" t="e">
        <f>I17*I10</f>
        <v>#REF!</v>
      </c>
      <c r="J30" s="222"/>
      <c r="K30" s="222"/>
      <c r="L30" s="222"/>
      <c r="M30" s="101" t="e">
        <f>M17*M10</f>
        <v>#REF!</v>
      </c>
      <c r="N30" s="101" t="e">
        <f>N17*N10</f>
        <v>#REF!</v>
      </c>
      <c r="O30" s="222"/>
      <c r="P30" s="222"/>
      <c r="Q30" s="222"/>
      <c r="R30" s="101" t="e">
        <f>R17*R10</f>
        <v>#REF!</v>
      </c>
      <c r="S30" s="101" t="e">
        <f>S17*S10</f>
        <v>#REF!</v>
      </c>
      <c r="T30" s="222"/>
      <c r="U30" s="222"/>
      <c r="V30" s="222"/>
      <c r="W30" s="101" t="e">
        <f>W17*W10</f>
        <v>#REF!</v>
      </c>
    </row>
    <row r="31" spans="1:26" ht="20.25" customHeight="1">
      <c r="A31" s="1348" t="s">
        <v>364</v>
      </c>
      <c r="B31" s="1349"/>
      <c r="C31" s="31"/>
      <c r="D31" s="101">
        <f>H31</f>
        <v>0</v>
      </c>
      <c r="E31" s="222"/>
      <c r="F31" s="222"/>
      <c r="G31" s="222"/>
      <c r="H31" s="222"/>
      <c r="I31" s="222">
        <f>M31</f>
        <v>0</v>
      </c>
      <c r="J31" s="222"/>
      <c r="K31" s="222"/>
      <c r="L31" s="222"/>
      <c r="M31" s="222"/>
      <c r="N31" s="222">
        <f>R31</f>
        <v>0</v>
      </c>
      <c r="O31" s="222"/>
      <c r="P31" s="222"/>
      <c r="Q31" s="222"/>
      <c r="R31" s="222"/>
      <c r="S31" s="222">
        <f t="shared" si="0"/>
        <v>0</v>
      </c>
      <c r="T31" s="232"/>
      <c r="U31" s="232"/>
      <c r="V31" s="232"/>
      <c r="W31" s="101"/>
    </row>
    <row r="32" spans="1:26" ht="18" customHeight="1">
      <c r="A32" s="33" t="s">
        <v>228</v>
      </c>
      <c r="B32" s="47" t="s">
        <v>365</v>
      </c>
      <c r="C32" s="31" t="s">
        <v>82</v>
      </c>
      <c r="D32" s="101" t="e">
        <f>D25*D11*12/1000</f>
        <v>#REF!</v>
      </c>
      <c r="E32" s="222"/>
      <c r="F32" s="222"/>
      <c r="G32" s="222"/>
      <c r="H32" s="101" t="e">
        <f>H25*H11*12/1000</f>
        <v>#REF!</v>
      </c>
      <c r="I32" s="101" t="e">
        <f>I25*I11*12/1000</f>
        <v>#REF!</v>
      </c>
      <c r="J32" s="222"/>
      <c r="K32" s="222"/>
      <c r="L32" s="222"/>
      <c r="M32" s="101" t="e">
        <f>M25*M11*12/1000</f>
        <v>#REF!</v>
      </c>
      <c r="N32" s="101" t="e">
        <f>N25*N11*12/1000</f>
        <v>#REF!</v>
      </c>
      <c r="O32" s="222"/>
      <c r="P32" s="222"/>
      <c r="Q32" s="222"/>
      <c r="R32" s="101" t="e">
        <f>R25*R11*12/1000</f>
        <v>#REF!</v>
      </c>
      <c r="S32" s="101" t="e">
        <f>S25*S11*12/1000</f>
        <v>#REF!</v>
      </c>
      <c r="T32" s="222"/>
      <c r="U32" s="222"/>
      <c r="V32" s="222"/>
      <c r="W32" s="101" t="e">
        <f>W25*W11*12/1000</f>
        <v>#REF!</v>
      </c>
    </row>
    <row r="33" spans="1:23" ht="21" customHeight="1">
      <c r="A33" s="33" t="s">
        <v>229</v>
      </c>
      <c r="B33" s="47" t="s">
        <v>366</v>
      </c>
      <c r="C33" s="31" t="s">
        <v>82</v>
      </c>
      <c r="D33" s="222" t="e">
        <f>D26*D10</f>
        <v>#REF!</v>
      </c>
      <c r="E33" s="222"/>
      <c r="F33" s="222"/>
      <c r="G33" s="222"/>
      <c r="H33" s="222" t="e">
        <f>H26*H10</f>
        <v>#REF!</v>
      </c>
      <c r="I33" s="222" t="e">
        <f>I26*I10</f>
        <v>#REF!</v>
      </c>
      <c r="J33" s="222"/>
      <c r="K33" s="222"/>
      <c r="L33" s="222"/>
      <c r="M33" s="222" t="e">
        <f>M26*M10</f>
        <v>#REF!</v>
      </c>
      <c r="N33" s="222" t="e">
        <f>N26*N10</f>
        <v>#REF!</v>
      </c>
      <c r="O33" s="222"/>
      <c r="P33" s="222"/>
      <c r="Q33" s="222"/>
      <c r="R33" s="222" t="e">
        <f>R26*R10</f>
        <v>#REF!</v>
      </c>
      <c r="S33" s="222" t="e">
        <f>S26*S10</f>
        <v>#REF!</v>
      </c>
      <c r="T33" s="222"/>
      <c r="U33" s="222"/>
      <c r="V33" s="222"/>
      <c r="W33" s="222" t="e">
        <f>W26*W10</f>
        <v>#REF!</v>
      </c>
    </row>
    <row r="34" spans="1:23">
      <c r="M34" s="69"/>
    </row>
    <row r="35" spans="1:23">
      <c r="D35" s="69"/>
    </row>
    <row r="36" spans="1:23" ht="15.75">
      <c r="B36" s="83" t="s">
        <v>491</v>
      </c>
    </row>
    <row r="37" spans="1:23">
      <c r="D37" s="69"/>
    </row>
    <row r="38" spans="1:23">
      <c r="D38" s="69"/>
    </row>
    <row r="41" spans="1:23">
      <c r="D41" s="103"/>
    </row>
  </sheetData>
  <customSheetViews>
    <customSheetView guid="{4ABAEE21-E07D-4473-944B-EE2EA61FD553}" scale="75" showPageBreaks="1" view="pageBreakPreview">
      <pane xSplit="3" ySplit="7" topLeftCell="D14" activePane="bottomRight" state="frozen"/>
      <selection pane="bottomRight" activeCell="A36" sqref="A36:H38"/>
      <pageMargins left="0.39370078740157483" right="0.31496062992125984" top="0.59055118110236227" bottom="0.39370078740157483" header="0.19685039370078741" footer="0.19685039370078741"/>
      <printOptions horizontalCentered="1"/>
      <pageSetup paperSize="9" scale="55" orientation="landscape" r:id="rId1"/>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54CF5D4-AA29-4597-AAAF-1C3339C48122}" scale="75" showPageBreaks="1" view="pageBreakPreview">
      <pane xSplit="3" ySplit="7" topLeftCell="D14" activePane="bottomRight" state="frozen"/>
      <selection pane="bottomRight" activeCell="A36" sqref="A36:H38"/>
      <pageMargins left="0.39370078740157483" right="0.31496062992125984" top="0.59055118110236227" bottom="0.39370078740157483" header="0.19685039370078741" footer="0.19685039370078741"/>
      <printOptions horizontalCentered="1"/>
      <pageSetup paperSize="9" scale="55" orientation="landscape" r:id="rId2"/>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DCA98D39-64C9-458A-87F7-EF3601A4D95E}" scale="75" showPageBreaks="1" view="pageBreakPreview">
      <pane xSplit="3" ySplit="7" topLeftCell="D14" activePane="bottomRight" state="frozen"/>
      <selection pane="bottomRight" activeCell="A36" sqref="A36:H38"/>
      <pageMargins left="0.39370078740157483" right="0.31496062992125984" top="0.59055118110236227" bottom="0.39370078740157483" header="0.19685039370078741" footer="0.19685039370078741"/>
      <printOptions horizontalCentered="1"/>
      <pageSetup paperSize="9" scale="55" orientation="landscape" r:id="rId3"/>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BFA68E3F-6208-4036-8FAB-24920CE57862}" scale="75" showPageBreaks="1" view="pageBreakPreview">
      <pane xSplit="3" ySplit="7" topLeftCell="D14" activePane="bottomRight" state="frozen"/>
      <selection pane="bottomRight" activeCell="A36" sqref="A36:H38"/>
      <pageMargins left="0.39370078740157483" right="0.31496062992125984" top="0.59055118110236227" bottom="0.39370078740157483" header="0.19685039370078741" footer="0.19685039370078741"/>
      <printOptions horizontalCentered="1"/>
      <pageSetup paperSize="9" scale="55" orientation="landscape" r:id="rId4"/>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3D2ED0E6-0166-467B-BFC2-52D672D0584D}" scale="75" showPageBreaks="1" view="pageBreakPreview">
      <pane xSplit="3" ySplit="7" topLeftCell="D14" activePane="bottomRight" state="frozen"/>
      <selection pane="bottomRight" activeCell="A36" sqref="A36:H38"/>
      <pageMargins left="0.39370078740157483" right="0.31496062992125984" top="0.59055118110236227" bottom="0.39370078740157483" header="0.19685039370078741" footer="0.19685039370078741"/>
      <printOptions horizontalCentered="1"/>
      <pageSetup paperSize="9" scale="55" orientation="landscape" r:id="rId5"/>
      <headerFooter alignWithMargins="0">
        <oddHeader>&amp;R&amp;"Times New Roman,обычный"&amp;7Подготовлено с использованием системы &amp;"Times New Roman,полужирный"КонсультантПлюс</oddHeader>
      </headerFooter>
    </customSheetView>
    <customSheetView guid="{C9BC7A53-92DC-4B92-8B57-A1B6D8E342A9}" scale="75" showPageBreaks="1" view="pageBreakPreview">
      <pane xSplit="3" ySplit="7" topLeftCell="D14" activePane="bottomRight" state="frozen"/>
      <selection pane="bottomRight" activeCell="A36" sqref="A36:H38"/>
      <pageMargins left="0.39370078740157483" right="0.31496062992125984" top="0.59055118110236227" bottom="0.39370078740157483" header="0.19685039370078741" footer="0.19685039370078741"/>
      <printOptions horizontalCentered="1"/>
      <pageSetup paperSize="9" scale="55" orientation="landscape" r:id="rId6"/>
      <headerFooter alignWithMargins="0">
        <oddHeader>&amp;R&amp;"Times New Roman,обычный"&amp;7Подготовлено с использованием системы &amp;"Times New Roman,полужирный"КонсультантПлюс</oddHeader>
      </headerFooter>
    </customSheetView>
  </customSheetViews>
  <mergeCells count="11">
    <mergeCell ref="N6:R7"/>
    <mergeCell ref="A31:B31"/>
    <mergeCell ref="A3:R3"/>
    <mergeCell ref="A4:R4"/>
    <mergeCell ref="S6:W7"/>
    <mergeCell ref="D6:H7"/>
    <mergeCell ref="A6:A8"/>
    <mergeCell ref="B6:B8"/>
    <mergeCell ref="C6:C8"/>
    <mergeCell ref="I6:M6"/>
    <mergeCell ref="I7:M7"/>
  </mergeCells>
  <phoneticPr fontId="0" type="noConversion"/>
  <printOptions horizontalCentered="1"/>
  <pageMargins left="0.39370078740157483" right="0.31496062992125984" top="0.59055118110236227" bottom="0.39370078740157483" header="0.19685039370078741" footer="0.19685039370078741"/>
  <pageSetup paperSize="9" scale="55" orientation="landscape" r:id="rId7"/>
  <headerFooter alignWithMargins="0"/>
</worksheet>
</file>

<file path=xl/worksheets/sheet5.xml><?xml version="1.0" encoding="utf-8"?>
<worksheet xmlns="http://schemas.openxmlformats.org/spreadsheetml/2006/main" xmlns:r="http://schemas.openxmlformats.org/officeDocument/2006/relationships">
  <dimension ref="D1:AU86"/>
  <sheetViews>
    <sheetView view="pageBreakPreview" topLeftCell="C1" zoomScale="60" zoomScaleNormal="55" workbookViewId="0">
      <selection activeCell="E68" sqref="E68:E70"/>
    </sheetView>
  </sheetViews>
  <sheetFormatPr defaultRowHeight="15"/>
  <cols>
    <col min="1" max="2" width="0" style="1057" hidden="1" customWidth="1"/>
    <col min="3" max="3" width="2.7109375" style="1057" customWidth="1"/>
    <col min="4" max="4" width="16" style="1057" customWidth="1"/>
    <col min="5" max="5" width="30.140625" style="1056" customWidth="1"/>
    <col min="6" max="6" width="11.85546875" style="1056" customWidth="1"/>
    <col min="7" max="7" width="15.7109375" style="1057" customWidth="1"/>
    <col min="8" max="12" width="16.5703125" style="1057" customWidth="1"/>
    <col min="13" max="14" width="11.28515625" style="1057" customWidth="1"/>
    <col min="15" max="17" width="12.28515625" style="1057" customWidth="1"/>
    <col min="18" max="18" width="11.85546875" style="1057" customWidth="1"/>
    <col min="19" max="19" width="14.5703125" style="1057" hidden="1" customWidth="1"/>
    <col min="20" max="23" width="10.5703125" style="1057" customWidth="1"/>
    <col min="24" max="24" width="10.5703125" style="1057" hidden="1" customWidth="1"/>
    <col min="25" max="26" width="10.5703125" style="1057" customWidth="1"/>
    <col min="27" max="27" width="10.5703125" style="1057" hidden="1" customWidth="1"/>
    <col min="28" max="28" width="10.5703125" style="1057" customWidth="1"/>
    <col min="29" max="31" width="10.5703125" style="1068" customWidth="1"/>
    <col min="32" max="45" width="10.5703125" style="1057" customWidth="1"/>
    <col min="46" max="46" width="22.42578125" style="1057" hidden="1" customWidth="1"/>
    <col min="47" max="47" width="0" style="1057" hidden="1" customWidth="1"/>
    <col min="48" max="270" width="9.140625" style="1057"/>
    <col min="271" max="272" width="0" style="1057" hidden="1" customWidth="1"/>
    <col min="273" max="273" width="2.7109375" style="1057" customWidth="1"/>
    <col min="274" max="274" width="16" style="1057" customWidth="1"/>
    <col min="275" max="275" width="14" style="1057" customWidth="1"/>
    <col min="276" max="276" width="12.5703125" style="1057" customWidth="1"/>
    <col min="277" max="277" width="0" style="1057" hidden="1" customWidth="1"/>
    <col min="278" max="279" width="13.7109375" style="1057" customWidth="1"/>
    <col min="280" max="280" width="16.42578125" style="1057" customWidth="1"/>
    <col min="281" max="281" width="16.28515625" style="1057" customWidth="1"/>
    <col min="282" max="282" width="13.7109375" style="1057" customWidth="1"/>
    <col min="283" max="283" width="16.42578125" style="1057" customWidth="1"/>
    <col min="284" max="284" width="16.28515625" style="1057" customWidth="1"/>
    <col min="285" max="285" width="13.7109375" style="1057" customWidth="1"/>
    <col min="286" max="286" width="16.42578125" style="1057" customWidth="1"/>
    <col min="287" max="287" width="16.28515625" style="1057" customWidth="1"/>
    <col min="288" max="288" width="17.5703125" style="1057" customWidth="1"/>
    <col min="289" max="290" width="0" style="1057" hidden="1" customWidth="1"/>
    <col min="291" max="291" width="16.42578125" style="1057" customWidth="1"/>
    <col min="292" max="526" width="9.140625" style="1057"/>
    <col min="527" max="528" width="0" style="1057" hidden="1" customWidth="1"/>
    <col min="529" max="529" width="2.7109375" style="1057" customWidth="1"/>
    <col min="530" max="530" width="16" style="1057" customWidth="1"/>
    <col min="531" max="531" width="14" style="1057" customWidth="1"/>
    <col min="532" max="532" width="12.5703125" style="1057" customWidth="1"/>
    <col min="533" max="533" width="0" style="1057" hidden="1" customWidth="1"/>
    <col min="534" max="535" width="13.7109375" style="1057" customWidth="1"/>
    <col min="536" max="536" width="16.42578125" style="1057" customWidth="1"/>
    <col min="537" max="537" width="16.28515625" style="1057" customWidth="1"/>
    <col min="538" max="538" width="13.7109375" style="1057" customWidth="1"/>
    <col min="539" max="539" width="16.42578125" style="1057" customWidth="1"/>
    <col min="540" max="540" width="16.28515625" style="1057" customWidth="1"/>
    <col min="541" max="541" width="13.7109375" style="1057" customWidth="1"/>
    <col min="542" max="542" width="16.42578125" style="1057" customWidth="1"/>
    <col min="543" max="543" width="16.28515625" style="1057" customWidth="1"/>
    <col min="544" max="544" width="17.5703125" style="1057" customWidth="1"/>
    <col min="545" max="546" width="0" style="1057" hidden="1" customWidth="1"/>
    <col min="547" max="547" width="16.42578125" style="1057" customWidth="1"/>
    <col min="548" max="782" width="9.140625" style="1057"/>
    <col min="783" max="784" width="0" style="1057" hidden="1" customWidth="1"/>
    <col min="785" max="785" width="2.7109375" style="1057" customWidth="1"/>
    <col min="786" max="786" width="16" style="1057" customWidth="1"/>
    <col min="787" max="787" width="14" style="1057" customWidth="1"/>
    <col min="788" max="788" width="12.5703125" style="1057" customWidth="1"/>
    <col min="789" max="789" width="0" style="1057" hidden="1" customWidth="1"/>
    <col min="790" max="791" width="13.7109375" style="1057" customWidth="1"/>
    <col min="792" max="792" width="16.42578125" style="1057" customWidth="1"/>
    <col min="793" max="793" width="16.28515625" style="1057" customWidth="1"/>
    <col min="794" max="794" width="13.7109375" style="1057" customWidth="1"/>
    <col min="795" max="795" width="16.42578125" style="1057" customWidth="1"/>
    <col min="796" max="796" width="16.28515625" style="1057" customWidth="1"/>
    <col min="797" max="797" width="13.7109375" style="1057" customWidth="1"/>
    <col min="798" max="798" width="16.42578125" style="1057" customWidth="1"/>
    <col min="799" max="799" width="16.28515625" style="1057" customWidth="1"/>
    <col min="800" max="800" width="17.5703125" style="1057" customWidth="1"/>
    <col min="801" max="802" width="0" style="1057" hidden="1" customWidth="1"/>
    <col min="803" max="803" width="16.42578125" style="1057" customWidth="1"/>
    <col min="804" max="1038" width="9.140625" style="1057"/>
    <col min="1039" max="1040" width="0" style="1057" hidden="1" customWidth="1"/>
    <col min="1041" max="1041" width="2.7109375" style="1057" customWidth="1"/>
    <col min="1042" max="1042" width="16" style="1057" customWidth="1"/>
    <col min="1043" max="1043" width="14" style="1057" customWidth="1"/>
    <col min="1044" max="1044" width="12.5703125" style="1057" customWidth="1"/>
    <col min="1045" max="1045" width="0" style="1057" hidden="1" customWidth="1"/>
    <col min="1046" max="1047" width="13.7109375" style="1057" customWidth="1"/>
    <col min="1048" max="1048" width="16.42578125" style="1057" customWidth="1"/>
    <col min="1049" max="1049" width="16.28515625" style="1057" customWidth="1"/>
    <col min="1050" max="1050" width="13.7109375" style="1057" customWidth="1"/>
    <col min="1051" max="1051" width="16.42578125" style="1057" customWidth="1"/>
    <col min="1052" max="1052" width="16.28515625" style="1057" customWidth="1"/>
    <col min="1053" max="1053" width="13.7109375" style="1057" customWidth="1"/>
    <col min="1054" max="1054" width="16.42578125" style="1057" customWidth="1"/>
    <col min="1055" max="1055" width="16.28515625" style="1057" customWidth="1"/>
    <col min="1056" max="1056" width="17.5703125" style="1057" customWidth="1"/>
    <col min="1057" max="1058" width="0" style="1057" hidden="1" customWidth="1"/>
    <col min="1059" max="1059" width="16.42578125" style="1057" customWidth="1"/>
    <col min="1060" max="1294" width="9.140625" style="1057"/>
    <col min="1295" max="1296" width="0" style="1057" hidden="1" customWidth="1"/>
    <col min="1297" max="1297" width="2.7109375" style="1057" customWidth="1"/>
    <col min="1298" max="1298" width="16" style="1057" customWidth="1"/>
    <col min="1299" max="1299" width="14" style="1057" customWidth="1"/>
    <col min="1300" max="1300" width="12.5703125" style="1057" customWidth="1"/>
    <col min="1301" max="1301" width="0" style="1057" hidden="1" customWidth="1"/>
    <col min="1302" max="1303" width="13.7109375" style="1057" customWidth="1"/>
    <col min="1304" max="1304" width="16.42578125" style="1057" customWidth="1"/>
    <col min="1305" max="1305" width="16.28515625" style="1057" customWidth="1"/>
    <col min="1306" max="1306" width="13.7109375" style="1057" customWidth="1"/>
    <col min="1307" max="1307" width="16.42578125" style="1057" customWidth="1"/>
    <col min="1308" max="1308" width="16.28515625" style="1057" customWidth="1"/>
    <col min="1309" max="1309" width="13.7109375" style="1057" customWidth="1"/>
    <col min="1310" max="1310" width="16.42578125" style="1057" customWidth="1"/>
    <col min="1311" max="1311" width="16.28515625" style="1057" customWidth="1"/>
    <col min="1312" max="1312" width="17.5703125" style="1057" customWidth="1"/>
    <col min="1313" max="1314" width="0" style="1057" hidden="1" customWidth="1"/>
    <col min="1315" max="1315" width="16.42578125" style="1057" customWidth="1"/>
    <col min="1316" max="1550" width="9.140625" style="1057"/>
    <col min="1551" max="1552" width="0" style="1057" hidden="1" customWidth="1"/>
    <col min="1553" max="1553" width="2.7109375" style="1057" customWidth="1"/>
    <col min="1554" max="1554" width="16" style="1057" customWidth="1"/>
    <col min="1555" max="1555" width="14" style="1057" customWidth="1"/>
    <col min="1556" max="1556" width="12.5703125" style="1057" customWidth="1"/>
    <col min="1557" max="1557" width="0" style="1057" hidden="1" customWidth="1"/>
    <col min="1558" max="1559" width="13.7109375" style="1057" customWidth="1"/>
    <col min="1560" max="1560" width="16.42578125" style="1057" customWidth="1"/>
    <col min="1561" max="1561" width="16.28515625" style="1057" customWidth="1"/>
    <col min="1562" max="1562" width="13.7109375" style="1057" customWidth="1"/>
    <col min="1563" max="1563" width="16.42578125" style="1057" customWidth="1"/>
    <col min="1564" max="1564" width="16.28515625" style="1057" customWidth="1"/>
    <col min="1565" max="1565" width="13.7109375" style="1057" customWidth="1"/>
    <col min="1566" max="1566" width="16.42578125" style="1057" customWidth="1"/>
    <col min="1567" max="1567" width="16.28515625" style="1057" customWidth="1"/>
    <col min="1568" max="1568" width="17.5703125" style="1057" customWidth="1"/>
    <col min="1569" max="1570" width="0" style="1057" hidden="1" customWidth="1"/>
    <col min="1571" max="1571" width="16.42578125" style="1057" customWidth="1"/>
    <col min="1572" max="1806" width="9.140625" style="1057"/>
    <col min="1807" max="1808" width="0" style="1057" hidden="1" customWidth="1"/>
    <col min="1809" max="1809" width="2.7109375" style="1057" customWidth="1"/>
    <col min="1810" max="1810" width="16" style="1057" customWidth="1"/>
    <col min="1811" max="1811" width="14" style="1057" customWidth="1"/>
    <col min="1812" max="1812" width="12.5703125" style="1057" customWidth="1"/>
    <col min="1813" max="1813" width="0" style="1057" hidden="1" customWidth="1"/>
    <col min="1814" max="1815" width="13.7109375" style="1057" customWidth="1"/>
    <col min="1816" max="1816" width="16.42578125" style="1057" customWidth="1"/>
    <col min="1817" max="1817" width="16.28515625" style="1057" customWidth="1"/>
    <col min="1818" max="1818" width="13.7109375" style="1057" customWidth="1"/>
    <col min="1819" max="1819" width="16.42578125" style="1057" customWidth="1"/>
    <col min="1820" max="1820" width="16.28515625" style="1057" customWidth="1"/>
    <col min="1821" max="1821" width="13.7109375" style="1057" customWidth="1"/>
    <col min="1822" max="1822" width="16.42578125" style="1057" customWidth="1"/>
    <col min="1823" max="1823" width="16.28515625" style="1057" customWidth="1"/>
    <col min="1824" max="1824" width="17.5703125" style="1057" customWidth="1"/>
    <col min="1825" max="1826" width="0" style="1057" hidden="1" customWidth="1"/>
    <col min="1827" max="1827" width="16.42578125" style="1057" customWidth="1"/>
    <col min="1828" max="2062" width="9.140625" style="1057"/>
    <col min="2063" max="2064" width="0" style="1057" hidden="1" customWidth="1"/>
    <col min="2065" max="2065" width="2.7109375" style="1057" customWidth="1"/>
    <col min="2066" max="2066" width="16" style="1057" customWidth="1"/>
    <col min="2067" max="2067" width="14" style="1057" customWidth="1"/>
    <col min="2068" max="2068" width="12.5703125" style="1057" customWidth="1"/>
    <col min="2069" max="2069" width="0" style="1057" hidden="1" customWidth="1"/>
    <col min="2070" max="2071" width="13.7109375" style="1057" customWidth="1"/>
    <col min="2072" max="2072" width="16.42578125" style="1057" customWidth="1"/>
    <col min="2073" max="2073" width="16.28515625" style="1057" customWidth="1"/>
    <col min="2074" max="2074" width="13.7109375" style="1057" customWidth="1"/>
    <col min="2075" max="2075" width="16.42578125" style="1057" customWidth="1"/>
    <col min="2076" max="2076" width="16.28515625" style="1057" customWidth="1"/>
    <col min="2077" max="2077" width="13.7109375" style="1057" customWidth="1"/>
    <col min="2078" max="2078" width="16.42578125" style="1057" customWidth="1"/>
    <col min="2079" max="2079" width="16.28515625" style="1057" customWidth="1"/>
    <col min="2080" max="2080" width="17.5703125" style="1057" customWidth="1"/>
    <col min="2081" max="2082" width="0" style="1057" hidden="1" customWidth="1"/>
    <col min="2083" max="2083" width="16.42578125" style="1057" customWidth="1"/>
    <col min="2084" max="2318" width="9.140625" style="1057"/>
    <col min="2319" max="2320" width="0" style="1057" hidden="1" customWidth="1"/>
    <col min="2321" max="2321" width="2.7109375" style="1057" customWidth="1"/>
    <col min="2322" max="2322" width="16" style="1057" customWidth="1"/>
    <col min="2323" max="2323" width="14" style="1057" customWidth="1"/>
    <col min="2324" max="2324" width="12.5703125" style="1057" customWidth="1"/>
    <col min="2325" max="2325" width="0" style="1057" hidden="1" customWidth="1"/>
    <col min="2326" max="2327" width="13.7109375" style="1057" customWidth="1"/>
    <col min="2328" max="2328" width="16.42578125" style="1057" customWidth="1"/>
    <col min="2329" max="2329" width="16.28515625" style="1057" customWidth="1"/>
    <col min="2330" max="2330" width="13.7109375" style="1057" customWidth="1"/>
    <col min="2331" max="2331" width="16.42578125" style="1057" customWidth="1"/>
    <col min="2332" max="2332" width="16.28515625" style="1057" customWidth="1"/>
    <col min="2333" max="2333" width="13.7109375" style="1057" customWidth="1"/>
    <col min="2334" max="2334" width="16.42578125" style="1057" customWidth="1"/>
    <col min="2335" max="2335" width="16.28515625" style="1057" customWidth="1"/>
    <col min="2336" max="2336" width="17.5703125" style="1057" customWidth="1"/>
    <col min="2337" max="2338" width="0" style="1057" hidden="1" customWidth="1"/>
    <col min="2339" max="2339" width="16.42578125" style="1057" customWidth="1"/>
    <col min="2340" max="2574" width="9.140625" style="1057"/>
    <col min="2575" max="2576" width="0" style="1057" hidden="1" customWidth="1"/>
    <col min="2577" max="2577" width="2.7109375" style="1057" customWidth="1"/>
    <col min="2578" max="2578" width="16" style="1057" customWidth="1"/>
    <col min="2579" max="2579" width="14" style="1057" customWidth="1"/>
    <col min="2580" max="2580" width="12.5703125" style="1057" customWidth="1"/>
    <col min="2581" max="2581" width="0" style="1057" hidden="1" customWidth="1"/>
    <col min="2582" max="2583" width="13.7109375" style="1057" customWidth="1"/>
    <col min="2584" max="2584" width="16.42578125" style="1057" customWidth="1"/>
    <col min="2585" max="2585" width="16.28515625" style="1057" customWidth="1"/>
    <col min="2586" max="2586" width="13.7109375" style="1057" customWidth="1"/>
    <col min="2587" max="2587" width="16.42578125" style="1057" customWidth="1"/>
    <col min="2588" max="2588" width="16.28515625" style="1057" customWidth="1"/>
    <col min="2589" max="2589" width="13.7109375" style="1057" customWidth="1"/>
    <col min="2590" max="2590" width="16.42578125" style="1057" customWidth="1"/>
    <col min="2591" max="2591" width="16.28515625" style="1057" customWidth="1"/>
    <col min="2592" max="2592" width="17.5703125" style="1057" customWidth="1"/>
    <col min="2593" max="2594" width="0" style="1057" hidden="1" customWidth="1"/>
    <col min="2595" max="2595" width="16.42578125" style="1057" customWidth="1"/>
    <col min="2596" max="2830" width="9.140625" style="1057"/>
    <col min="2831" max="2832" width="0" style="1057" hidden="1" customWidth="1"/>
    <col min="2833" max="2833" width="2.7109375" style="1057" customWidth="1"/>
    <col min="2834" max="2834" width="16" style="1057" customWidth="1"/>
    <col min="2835" max="2835" width="14" style="1057" customWidth="1"/>
    <col min="2836" max="2836" width="12.5703125" style="1057" customWidth="1"/>
    <col min="2837" max="2837" width="0" style="1057" hidden="1" customWidth="1"/>
    <col min="2838" max="2839" width="13.7109375" style="1057" customWidth="1"/>
    <col min="2840" max="2840" width="16.42578125" style="1057" customWidth="1"/>
    <col min="2841" max="2841" width="16.28515625" style="1057" customWidth="1"/>
    <col min="2842" max="2842" width="13.7109375" style="1057" customWidth="1"/>
    <col min="2843" max="2843" width="16.42578125" style="1057" customWidth="1"/>
    <col min="2844" max="2844" width="16.28515625" style="1057" customWidth="1"/>
    <col min="2845" max="2845" width="13.7109375" style="1057" customWidth="1"/>
    <col min="2846" max="2846" width="16.42578125" style="1057" customWidth="1"/>
    <col min="2847" max="2847" width="16.28515625" style="1057" customWidth="1"/>
    <col min="2848" max="2848" width="17.5703125" style="1057" customWidth="1"/>
    <col min="2849" max="2850" width="0" style="1057" hidden="1" customWidth="1"/>
    <col min="2851" max="2851" width="16.42578125" style="1057" customWidth="1"/>
    <col min="2852" max="3086" width="9.140625" style="1057"/>
    <col min="3087" max="3088" width="0" style="1057" hidden="1" customWidth="1"/>
    <col min="3089" max="3089" width="2.7109375" style="1057" customWidth="1"/>
    <col min="3090" max="3090" width="16" style="1057" customWidth="1"/>
    <col min="3091" max="3091" width="14" style="1057" customWidth="1"/>
    <col min="3092" max="3092" width="12.5703125" style="1057" customWidth="1"/>
    <col min="3093" max="3093" width="0" style="1057" hidden="1" customWidth="1"/>
    <col min="3094" max="3095" width="13.7109375" style="1057" customWidth="1"/>
    <col min="3096" max="3096" width="16.42578125" style="1057" customWidth="1"/>
    <col min="3097" max="3097" width="16.28515625" style="1057" customWidth="1"/>
    <col min="3098" max="3098" width="13.7109375" style="1057" customWidth="1"/>
    <col min="3099" max="3099" width="16.42578125" style="1057" customWidth="1"/>
    <col min="3100" max="3100" width="16.28515625" style="1057" customWidth="1"/>
    <col min="3101" max="3101" width="13.7109375" style="1057" customWidth="1"/>
    <col min="3102" max="3102" width="16.42578125" style="1057" customWidth="1"/>
    <col min="3103" max="3103" width="16.28515625" style="1057" customWidth="1"/>
    <col min="3104" max="3104" width="17.5703125" style="1057" customWidth="1"/>
    <col min="3105" max="3106" width="0" style="1057" hidden="1" customWidth="1"/>
    <col min="3107" max="3107" width="16.42578125" style="1057" customWidth="1"/>
    <col min="3108" max="3342" width="9.140625" style="1057"/>
    <col min="3343" max="3344" width="0" style="1057" hidden="1" customWidth="1"/>
    <col min="3345" max="3345" width="2.7109375" style="1057" customWidth="1"/>
    <col min="3346" max="3346" width="16" style="1057" customWidth="1"/>
    <col min="3347" max="3347" width="14" style="1057" customWidth="1"/>
    <col min="3348" max="3348" width="12.5703125" style="1057" customWidth="1"/>
    <col min="3349" max="3349" width="0" style="1057" hidden="1" customWidth="1"/>
    <col min="3350" max="3351" width="13.7109375" style="1057" customWidth="1"/>
    <col min="3352" max="3352" width="16.42578125" style="1057" customWidth="1"/>
    <col min="3353" max="3353" width="16.28515625" style="1057" customWidth="1"/>
    <col min="3354" max="3354" width="13.7109375" style="1057" customWidth="1"/>
    <col min="3355" max="3355" width="16.42578125" style="1057" customWidth="1"/>
    <col min="3356" max="3356" width="16.28515625" style="1057" customWidth="1"/>
    <col min="3357" max="3357" width="13.7109375" style="1057" customWidth="1"/>
    <col min="3358" max="3358" width="16.42578125" style="1057" customWidth="1"/>
    <col min="3359" max="3359" width="16.28515625" style="1057" customWidth="1"/>
    <col min="3360" max="3360" width="17.5703125" style="1057" customWidth="1"/>
    <col min="3361" max="3362" width="0" style="1057" hidden="1" customWidth="1"/>
    <col min="3363" max="3363" width="16.42578125" style="1057" customWidth="1"/>
    <col min="3364" max="3598" width="9.140625" style="1057"/>
    <col min="3599" max="3600" width="0" style="1057" hidden="1" customWidth="1"/>
    <col min="3601" max="3601" width="2.7109375" style="1057" customWidth="1"/>
    <col min="3602" max="3602" width="16" style="1057" customWidth="1"/>
    <col min="3603" max="3603" width="14" style="1057" customWidth="1"/>
    <col min="3604" max="3604" width="12.5703125" style="1057" customWidth="1"/>
    <col min="3605" max="3605" width="0" style="1057" hidden="1" customWidth="1"/>
    <col min="3606" max="3607" width="13.7109375" style="1057" customWidth="1"/>
    <col min="3608" max="3608" width="16.42578125" style="1057" customWidth="1"/>
    <col min="3609" max="3609" width="16.28515625" style="1057" customWidth="1"/>
    <col min="3610" max="3610" width="13.7109375" style="1057" customWidth="1"/>
    <col min="3611" max="3611" width="16.42578125" style="1057" customWidth="1"/>
    <col min="3612" max="3612" width="16.28515625" style="1057" customWidth="1"/>
    <col min="3613" max="3613" width="13.7109375" style="1057" customWidth="1"/>
    <col min="3614" max="3614" width="16.42578125" style="1057" customWidth="1"/>
    <col min="3615" max="3615" width="16.28515625" style="1057" customWidth="1"/>
    <col min="3616" max="3616" width="17.5703125" style="1057" customWidth="1"/>
    <col min="3617" max="3618" width="0" style="1057" hidden="1" customWidth="1"/>
    <col min="3619" max="3619" width="16.42578125" style="1057" customWidth="1"/>
    <col min="3620" max="3854" width="9.140625" style="1057"/>
    <col min="3855" max="3856" width="0" style="1057" hidden="1" customWidth="1"/>
    <col min="3857" max="3857" width="2.7109375" style="1057" customWidth="1"/>
    <col min="3858" max="3858" width="16" style="1057" customWidth="1"/>
    <col min="3859" max="3859" width="14" style="1057" customWidth="1"/>
    <col min="3860" max="3860" width="12.5703125" style="1057" customWidth="1"/>
    <col min="3861" max="3861" width="0" style="1057" hidden="1" customWidth="1"/>
    <col min="3862" max="3863" width="13.7109375" style="1057" customWidth="1"/>
    <col min="3864" max="3864" width="16.42578125" style="1057" customWidth="1"/>
    <col min="3865" max="3865" width="16.28515625" style="1057" customWidth="1"/>
    <col min="3866" max="3866" width="13.7109375" style="1057" customWidth="1"/>
    <col min="3867" max="3867" width="16.42578125" style="1057" customWidth="1"/>
    <col min="3868" max="3868" width="16.28515625" style="1057" customWidth="1"/>
    <col min="3869" max="3869" width="13.7109375" style="1057" customWidth="1"/>
    <col min="3870" max="3870" width="16.42578125" style="1057" customWidth="1"/>
    <col min="3871" max="3871" width="16.28515625" style="1057" customWidth="1"/>
    <col min="3872" max="3872" width="17.5703125" style="1057" customWidth="1"/>
    <col min="3873" max="3874" width="0" style="1057" hidden="1" customWidth="1"/>
    <col min="3875" max="3875" width="16.42578125" style="1057" customWidth="1"/>
    <col min="3876" max="4110" width="9.140625" style="1057"/>
    <col min="4111" max="4112" width="0" style="1057" hidden="1" customWidth="1"/>
    <col min="4113" max="4113" width="2.7109375" style="1057" customWidth="1"/>
    <col min="4114" max="4114" width="16" style="1057" customWidth="1"/>
    <col min="4115" max="4115" width="14" style="1057" customWidth="1"/>
    <col min="4116" max="4116" width="12.5703125" style="1057" customWidth="1"/>
    <col min="4117" max="4117" width="0" style="1057" hidden="1" customWidth="1"/>
    <col min="4118" max="4119" width="13.7109375" style="1057" customWidth="1"/>
    <col min="4120" max="4120" width="16.42578125" style="1057" customWidth="1"/>
    <col min="4121" max="4121" width="16.28515625" style="1057" customWidth="1"/>
    <col min="4122" max="4122" width="13.7109375" style="1057" customWidth="1"/>
    <col min="4123" max="4123" width="16.42578125" style="1057" customWidth="1"/>
    <col min="4124" max="4124" width="16.28515625" style="1057" customWidth="1"/>
    <col min="4125" max="4125" width="13.7109375" style="1057" customWidth="1"/>
    <col min="4126" max="4126" width="16.42578125" style="1057" customWidth="1"/>
    <col min="4127" max="4127" width="16.28515625" style="1057" customWidth="1"/>
    <col min="4128" max="4128" width="17.5703125" style="1057" customWidth="1"/>
    <col min="4129" max="4130" width="0" style="1057" hidden="1" customWidth="1"/>
    <col min="4131" max="4131" width="16.42578125" style="1057" customWidth="1"/>
    <col min="4132" max="4366" width="9.140625" style="1057"/>
    <col min="4367" max="4368" width="0" style="1057" hidden="1" customWidth="1"/>
    <col min="4369" max="4369" width="2.7109375" style="1057" customWidth="1"/>
    <col min="4370" max="4370" width="16" style="1057" customWidth="1"/>
    <col min="4371" max="4371" width="14" style="1057" customWidth="1"/>
    <col min="4372" max="4372" width="12.5703125" style="1057" customWidth="1"/>
    <col min="4373" max="4373" width="0" style="1057" hidden="1" customWidth="1"/>
    <col min="4374" max="4375" width="13.7109375" style="1057" customWidth="1"/>
    <col min="4376" max="4376" width="16.42578125" style="1057" customWidth="1"/>
    <col min="4377" max="4377" width="16.28515625" style="1057" customWidth="1"/>
    <col min="4378" max="4378" width="13.7109375" style="1057" customWidth="1"/>
    <col min="4379" max="4379" width="16.42578125" style="1057" customWidth="1"/>
    <col min="4380" max="4380" width="16.28515625" style="1057" customWidth="1"/>
    <col min="4381" max="4381" width="13.7109375" style="1057" customWidth="1"/>
    <col min="4382" max="4382" width="16.42578125" style="1057" customWidth="1"/>
    <col min="4383" max="4383" width="16.28515625" style="1057" customWidth="1"/>
    <col min="4384" max="4384" width="17.5703125" style="1057" customWidth="1"/>
    <col min="4385" max="4386" width="0" style="1057" hidden="1" customWidth="1"/>
    <col min="4387" max="4387" width="16.42578125" style="1057" customWidth="1"/>
    <col min="4388" max="4622" width="9.140625" style="1057"/>
    <col min="4623" max="4624" width="0" style="1057" hidden="1" customWidth="1"/>
    <col min="4625" max="4625" width="2.7109375" style="1057" customWidth="1"/>
    <col min="4626" max="4626" width="16" style="1057" customWidth="1"/>
    <col min="4627" max="4627" width="14" style="1057" customWidth="1"/>
    <col min="4628" max="4628" width="12.5703125" style="1057" customWidth="1"/>
    <col min="4629" max="4629" width="0" style="1057" hidden="1" customWidth="1"/>
    <col min="4630" max="4631" width="13.7109375" style="1057" customWidth="1"/>
    <col min="4632" max="4632" width="16.42578125" style="1057" customWidth="1"/>
    <col min="4633" max="4633" width="16.28515625" style="1057" customWidth="1"/>
    <col min="4634" max="4634" width="13.7109375" style="1057" customWidth="1"/>
    <col min="4635" max="4635" width="16.42578125" style="1057" customWidth="1"/>
    <col min="4636" max="4636" width="16.28515625" style="1057" customWidth="1"/>
    <col min="4637" max="4637" width="13.7109375" style="1057" customWidth="1"/>
    <col min="4638" max="4638" width="16.42578125" style="1057" customWidth="1"/>
    <col min="4639" max="4639" width="16.28515625" style="1057" customWidth="1"/>
    <col min="4640" max="4640" width="17.5703125" style="1057" customWidth="1"/>
    <col min="4641" max="4642" width="0" style="1057" hidden="1" customWidth="1"/>
    <col min="4643" max="4643" width="16.42578125" style="1057" customWidth="1"/>
    <col min="4644" max="4878" width="9.140625" style="1057"/>
    <col min="4879" max="4880" width="0" style="1057" hidden="1" customWidth="1"/>
    <col min="4881" max="4881" width="2.7109375" style="1057" customWidth="1"/>
    <col min="4882" max="4882" width="16" style="1057" customWidth="1"/>
    <col min="4883" max="4883" width="14" style="1057" customWidth="1"/>
    <col min="4884" max="4884" width="12.5703125" style="1057" customWidth="1"/>
    <col min="4885" max="4885" width="0" style="1057" hidden="1" customWidth="1"/>
    <col min="4886" max="4887" width="13.7109375" style="1057" customWidth="1"/>
    <col min="4888" max="4888" width="16.42578125" style="1057" customWidth="1"/>
    <col min="4889" max="4889" width="16.28515625" style="1057" customWidth="1"/>
    <col min="4890" max="4890" width="13.7109375" style="1057" customWidth="1"/>
    <col min="4891" max="4891" width="16.42578125" style="1057" customWidth="1"/>
    <col min="4892" max="4892" width="16.28515625" style="1057" customWidth="1"/>
    <col min="4893" max="4893" width="13.7109375" style="1057" customWidth="1"/>
    <col min="4894" max="4894" width="16.42578125" style="1057" customWidth="1"/>
    <col min="4895" max="4895" width="16.28515625" style="1057" customWidth="1"/>
    <col min="4896" max="4896" width="17.5703125" style="1057" customWidth="1"/>
    <col min="4897" max="4898" width="0" style="1057" hidden="1" customWidth="1"/>
    <col min="4899" max="4899" width="16.42578125" style="1057" customWidth="1"/>
    <col min="4900" max="5134" width="9.140625" style="1057"/>
    <col min="5135" max="5136" width="0" style="1057" hidden="1" customWidth="1"/>
    <col min="5137" max="5137" width="2.7109375" style="1057" customWidth="1"/>
    <col min="5138" max="5138" width="16" style="1057" customWidth="1"/>
    <col min="5139" max="5139" width="14" style="1057" customWidth="1"/>
    <col min="5140" max="5140" width="12.5703125" style="1057" customWidth="1"/>
    <col min="5141" max="5141" width="0" style="1057" hidden="1" customWidth="1"/>
    <col min="5142" max="5143" width="13.7109375" style="1057" customWidth="1"/>
    <col min="5144" max="5144" width="16.42578125" style="1057" customWidth="1"/>
    <col min="5145" max="5145" width="16.28515625" style="1057" customWidth="1"/>
    <col min="5146" max="5146" width="13.7109375" style="1057" customWidth="1"/>
    <col min="5147" max="5147" width="16.42578125" style="1057" customWidth="1"/>
    <col min="5148" max="5148" width="16.28515625" style="1057" customWidth="1"/>
    <col min="5149" max="5149" width="13.7109375" style="1057" customWidth="1"/>
    <col min="5150" max="5150" width="16.42578125" style="1057" customWidth="1"/>
    <col min="5151" max="5151" width="16.28515625" style="1057" customWidth="1"/>
    <col min="5152" max="5152" width="17.5703125" style="1057" customWidth="1"/>
    <col min="5153" max="5154" width="0" style="1057" hidden="1" customWidth="1"/>
    <col min="5155" max="5155" width="16.42578125" style="1057" customWidth="1"/>
    <col min="5156" max="5390" width="9.140625" style="1057"/>
    <col min="5391" max="5392" width="0" style="1057" hidden="1" customWidth="1"/>
    <col min="5393" max="5393" width="2.7109375" style="1057" customWidth="1"/>
    <col min="5394" max="5394" width="16" style="1057" customWidth="1"/>
    <col min="5395" max="5395" width="14" style="1057" customWidth="1"/>
    <col min="5396" max="5396" width="12.5703125" style="1057" customWidth="1"/>
    <col min="5397" max="5397" width="0" style="1057" hidden="1" customWidth="1"/>
    <col min="5398" max="5399" width="13.7109375" style="1057" customWidth="1"/>
    <col min="5400" max="5400" width="16.42578125" style="1057" customWidth="1"/>
    <col min="5401" max="5401" width="16.28515625" style="1057" customWidth="1"/>
    <col min="5402" max="5402" width="13.7109375" style="1057" customWidth="1"/>
    <col min="5403" max="5403" width="16.42578125" style="1057" customWidth="1"/>
    <col min="5404" max="5404" width="16.28515625" style="1057" customWidth="1"/>
    <col min="5405" max="5405" width="13.7109375" style="1057" customWidth="1"/>
    <col min="5406" max="5406" width="16.42578125" style="1057" customWidth="1"/>
    <col min="5407" max="5407" width="16.28515625" style="1057" customWidth="1"/>
    <col min="5408" max="5408" width="17.5703125" style="1057" customWidth="1"/>
    <col min="5409" max="5410" width="0" style="1057" hidden="1" customWidth="1"/>
    <col min="5411" max="5411" width="16.42578125" style="1057" customWidth="1"/>
    <col min="5412" max="5646" width="9.140625" style="1057"/>
    <col min="5647" max="5648" width="0" style="1057" hidden="1" customWidth="1"/>
    <col min="5649" max="5649" width="2.7109375" style="1057" customWidth="1"/>
    <col min="5650" max="5650" width="16" style="1057" customWidth="1"/>
    <col min="5651" max="5651" width="14" style="1057" customWidth="1"/>
    <col min="5652" max="5652" width="12.5703125" style="1057" customWidth="1"/>
    <col min="5653" max="5653" width="0" style="1057" hidden="1" customWidth="1"/>
    <col min="5654" max="5655" width="13.7109375" style="1057" customWidth="1"/>
    <col min="5656" max="5656" width="16.42578125" style="1057" customWidth="1"/>
    <col min="5657" max="5657" width="16.28515625" style="1057" customWidth="1"/>
    <col min="5658" max="5658" width="13.7109375" style="1057" customWidth="1"/>
    <col min="5659" max="5659" width="16.42578125" style="1057" customWidth="1"/>
    <col min="5660" max="5660" width="16.28515625" style="1057" customWidth="1"/>
    <col min="5661" max="5661" width="13.7109375" style="1057" customWidth="1"/>
    <col min="5662" max="5662" width="16.42578125" style="1057" customWidth="1"/>
    <col min="5663" max="5663" width="16.28515625" style="1057" customWidth="1"/>
    <col min="5664" max="5664" width="17.5703125" style="1057" customWidth="1"/>
    <col min="5665" max="5666" width="0" style="1057" hidden="1" customWidth="1"/>
    <col min="5667" max="5667" width="16.42578125" style="1057" customWidth="1"/>
    <col min="5668" max="5902" width="9.140625" style="1057"/>
    <col min="5903" max="5904" width="0" style="1057" hidden="1" customWidth="1"/>
    <col min="5905" max="5905" width="2.7109375" style="1057" customWidth="1"/>
    <col min="5906" max="5906" width="16" style="1057" customWidth="1"/>
    <col min="5907" max="5907" width="14" style="1057" customWidth="1"/>
    <col min="5908" max="5908" width="12.5703125" style="1057" customWidth="1"/>
    <col min="5909" max="5909" width="0" style="1057" hidden="1" customWidth="1"/>
    <col min="5910" max="5911" width="13.7109375" style="1057" customWidth="1"/>
    <col min="5912" max="5912" width="16.42578125" style="1057" customWidth="1"/>
    <col min="5913" max="5913" width="16.28515625" style="1057" customWidth="1"/>
    <col min="5914" max="5914" width="13.7109375" style="1057" customWidth="1"/>
    <col min="5915" max="5915" width="16.42578125" style="1057" customWidth="1"/>
    <col min="5916" max="5916" width="16.28515625" style="1057" customWidth="1"/>
    <col min="5917" max="5917" width="13.7109375" style="1057" customWidth="1"/>
    <col min="5918" max="5918" width="16.42578125" style="1057" customWidth="1"/>
    <col min="5919" max="5919" width="16.28515625" style="1057" customWidth="1"/>
    <col min="5920" max="5920" width="17.5703125" style="1057" customWidth="1"/>
    <col min="5921" max="5922" width="0" style="1057" hidden="1" customWidth="1"/>
    <col min="5923" max="5923" width="16.42578125" style="1057" customWidth="1"/>
    <col min="5924" max="6158" width="9.140625" style="1057"/>
    <col min="6159" max="6160" width="0" style="1057" hidden="1" customWidth="1"/>
    <col min="6161" max="6161" width="2.7109375" style="1057" customWidth="1"/>
    <col min="6162" max="6162" width="16" style="1057" customWidth="1"/>
    <col min="6163" max="6163" width="14" style="1057" customWidth="1"/>
    <col min="6164" max="6164" width="12.5703125" style="1057" customWidth="1"/>
    <col min="6165" max="6165" width="0" style="1057" hidden="1" customWidth="1"/>
    <col min="6166" max="6167" width="13.7109375" style="1057" customWidth="1"/>
    <col min="6168" max="6168" width="16.42578125" style="1057" customWidth="1"/>
    <col min="6169" max="6169" width="16.28515625" style="1057" customWidth="1"/>
    <col min="6170" max="6170" width="13.7109375" style="1057" customWidth="1"/>
    <col min="6171" max="6171" width="16.42578125" style="1057" customWidth="1"/>
    <col min="6172" max="6172" width="16.28515625" style="1057" customWidth="1"/>
    <col min="6173" max="6173" width="13.7109375" style="1057" customWidth="1"/>
    <col min="6174" max="6174" width="16.42578125" style="1057" customWidth="1"/>
    <col min="6175" max="6175" width="16.28515625" style="1057" customWidth="1"/>
    <col min="6176" max="6176" width="17.5703125" style="1057" customWidth="1"/>
    <col min="6177" max="6178" width="0" style="1057" hidden="1" customWidth="1"/>
    <col min="6179" max="6179" width="16.42578125" style="1057" customWidth="1"/>
    <col min="6180" max="6414" width="9.140625" style="1057"/>
    <col min="6415" max="6416" width="0" style="1057" hidden="1" customWidth="1"/>
    <col min="6417" max="6417" width="2.7109375" style="1057" customWidth="1"/>
    <col min="6418" max="6418" width="16" style="1057" customWidth="1"/>
    <col min="6419" max="6419" width="14" style="1057" customWidth="1"/>
    <col min="6420" max="6420" width="12.5703125" style="1057" customWidth="1"/>
    <col min="6421" max="6421" width="0" style="1057" hidden="1" customWidth="1"/>
    <col min="6422" max="6423" width="13.7109375" style="1057" customWidth="1"/>
    <col min="6424" max="6424" width="16.42578125" style="1057" customWidth="1"/>
    <col min="6425" max="6425" width="16.28515625" style="1057" customWidth="1"/>
    <col min="6426" max="6426" width="13.7109375" style="1057" customWidth="1"/>
    <col min="6427" max="6427" width="16.42578125" style="1057" customWidth="1"/>
    <col min="6428" max="6428" width="16.28515625" style="1057" customWidth="1"/>
    <col min="6429" max="6429" width="13.7109375" style="1057" customWidth="1"/>
    <col min="6430" max="6430" width="16.42578125" style="1057" customWidth="1"/>
    <col min="6431" max="6431" width="16.28515625" style="1057" customWidth="1"/>
    <col min="6432" max="6432" width="17.5703125" style="1057" customWidth="1"/>
    <col min="6433" max="6434" width="0" style="1057" hidden="1" customWidth="1"/>
    <col min="6435" max="6435" width="16.42578125" style="1057" customWidth="1"/>
    <col min="6436" max="6670" width="9.140625" style="1057"/>
    <col min="6671" max="6672" width="0" style="1057" hidden="1" customWidth="1"/>
    <col min="6673" max="6673" width="2.7109375" style="1057" customWidth="1"/>
    <col min="6674" max="6674" width="16" style="1057" customWidth="1"/>
    <col min="6675" max="6675" width="14" style="1057" customWidth="1"/>
    <col min="6676" max="6676" width="12.5703125" style="1057" customWidth="1"/>
    <col min="6677" max="6677" width="0" style="1057" hidden="1" customWidth="1"/>
    <col min="6678" max="6679" width="13.7109375" style="1057" customWidth="1"/>
    <col min="6680" max="6680" width="16.42578125" style="1057" customWidth="1"/>
    <col min="6681" max="6681" width="16.28515625" style="1057" customWidth="1"/>
    <col min="6682" max="6682" width="13.7109375" style="1057" customWidth="1"/>
    <col min="6683" max="6683" width="16.42578125" style="1057" customWidth="1"/>
    <col min="6684" max="6684" width="16.28515625" style="1057" customWidth="1"/>
    <col min="6685" max="6685" width="13.7109375" style="1057" customWidth="1"/>
    <col min="6686" max="6686" width="16.42578125" style="1057" customWidth="1"/>
    <col min="6687" max="6687" width="16.28515625" style="1057" customWidth="1"/>
    <col min="6688" max="6688" width="17.5703125" style="1057" customWidth="1"/>
    <col min="6689" max="6690" width="0" style="1057" hidden="1" customWidth="1"/>
    <col min="6691" max="6691" width="16.42578125" style="1057" customWidth="1"/>
    <col min="6692" max="6926" width="9.140625" style="1057"/>
    <col min="6927" max="6928" width="0" style="1057" hidden="1" customWidth="1"/>
    <col min="6929" max="6929" width="2.7109375" style="1057" customWidth="1"/>
    <col min="6930" max="6930" width="16" style="1057" customWidth="1"/>
    <col min="6931" max="6931" width="14" style="1057" customWidth="1"/>
    <col min="6932" max="6932" width="12.5703125" style="1057" customWidth="1"/>
    <col min="6933" max="6933" width="0" style="1057" hidden="1" customWidth="1"/>
    <col min="6934" max="6935" width="13.7109375" style="1057" customWidth="1"/>
    <col min="6936" max="6936" width="16.42578125" style="1057" customWidth="1"/>
    <col min="6937" max="6937" width="16.28515625" style="1057" customWidth="1"/>
    <col min="6938" max="6938" width="13.7109375" style="1057" customWidth="1"/>
    <col min="6939" max="6939" width="16.42578125" style="1057" customWidth="1"/>
    <col min="6940" max="6940" width="16.28515625" style="1057" customWidth="1"/>
    <col min="6941" max="6941" width="13.7109375" style="1057" customWidth="1"/>
    <col min="6942" max="6942" width="16.42578125" style="1057" customWidth="1"/>
    <col min="6943" max="6943" width="16.28515625" style="1057" customWidth="1"/>
    <col min="6944" max="6944" width="17.5703125" style="1057" customWidth="1"/>
    <col min="6945" max="6946" width="0" style="1057" hidden="1" customWidth="1"/>
    <col min="6947" max="6947" width="16.42578125" style="1057" customWidth="1"/>
    <col min="6948" max="7182" width="9.140625" style="1057"/>
    <col min="7183" max="7184" width="0" style="1057" hidden="1" customWidth="1"/>
    <col min="7185" max="7185" width="2.7109375" style="1057" customWidth="1"/>
    <col min="7186" max="7186" width="16" style="1057" customWidth="1"/>
    <col min="7187" max="7187" width="14" style="1057" customWidth="1"/>
    <col min="7188" max="7188" width="12.5703125" style="1057" customWidth="1"/>
    <col min="7189" max="7189" width="0" style="1057" hidden="1" customWidth="1"/>
    <col min="7190" max="7191" width="13.7109375" style="1057" customWidth="1"/>
    <col min="7192" max="7192" width="16.42578125" style="1057" customWidth="1"/>
    <col min="7193" max="7193" width="16.28515625" style="1057" customWidth="1"/>
    <col min="7194" max="7194" width="13.7109375" style="1057" customWidth="1"/>
    <col min="7195" max="7195" width="16.42578125" style="1057" customWidth="1"/>
    <col min="7196" max="7196" width="16.28515625" style="1057" customWidth="1"/>
    <col min="7197" max="7197" width="13.7109375" style="1057" customWidth="1"/>
    <col min="7198" max="7198" width="16.42578125" style="1057" customWidth="1"/>
    <col min="7199" max="7199" width="16.28515625" style="1057" customWidth="1"/>
    <col min="7200" max="7200" width="17.5703125" style="1057" customWidth="1"/>
    <col min="7201" max="7202" width="0" style="1057" hidden="1" customWidth="1"/>
    <col min="7203" max="7203" width="16.42578125" style="1057" customWidth="1"/>
    <col min="7204" max="7438" width="9.140625" style="1057"/>
    <col min="7439" max="7440" width="0" style="1057" hidden="1" customWidth="1"/>
    <col min="7441" max="7441" width="2.7109375" style="1057" customWidth="1"/>
    <col min="7442" max="7442" width="16" style="1057" customWidth="1"/>
    <col min="7443" max="7443" width="14" style="1057" customWidth="1"/>
    <col min="7444" max="7444" width="12.5703125" style="1057" customWidth="1"/>
    <col min="7445" max="7445" width="0" style="1057" hidden="1" customWidth="1"/>
    <col min="7446" max="7447" width="13.7109375" style="1057" customWidth="1"/>
    <col min="7448" max="7448" width="16.42578125" style="1057" customWidth="1"/>
    <col min="7449" max="7449" width="16.28515625" style="1057" customWidth="1"/>
    <col min="7450" max="7450" width="13.7109375" style="1057" customWidth="1"/>
    <col min="7451" max="7451" width="16.42578125" style="1057" customWidth="1"/>
    <col min="7452" max="7452" width="16.28515625" style="1057" customWidth="1"/>
    <col min="7453" max="7453" width="13.7109375" style="1057" customWidth="1"/>
    <col min="7454" max="7454" width="16.42578125" style="1057" customWidth="1"/>
    <col min="7455" max="7455" width="16.28515625" style="1057" customWidth="1"/>
    <col min="7456" max="7456" width="17.5703125" style="1057" customWidth="1"/>
    <col min="7457" max="7458" width="0" style="1057" hidden="1" customWidth="1"/>
    <col min="7459" max="7459" width="16.42578125" style="1057" customWidth="1"/>
    <col min="7460" max="7694" width="9.140625" style="1057"/>
    <col min="7695" max="7696" width="0" style="1057" hidden="1" customWidth="1"/>
    <col min="7697" max="7697" width="2.7109375" style="1057" customWidth="1"/>
    <col min="7698" max="7698" width="16" style="1057" customWidth="1"/>
    <col min="7699" max="7699" width="14" style="1057" customWidth="1"/>
    <col min="7700" max="7700" width="12.5703125" style="1057" customWidth="1"/>
    <col min="7701" max="7701" width="0" style="1057" hidden="1" customWidth="1"/>
    <col min="7702" max="7703" width="13.7109375" style="1057" customWidth="1"/>
    <col min="7704" max="7704" width="16.42578125" style="1057" customWidth="1"/>
    <col min="7705" max="7705" width="16.28515625" style="1057" customWidth="1"/>
    <col min="7706" max="7706" width="13.7109375" style="1057" customWidth="1"/>
    <col min="7707" max="7707" width="16.42578125" style="1057" customWidth="1"/>
    <col min="7708" max="7708" width="16.28515625" style="1057" customWidth="1"/>
    <col min="7709" max="7709" width="13.7109375" style="1057" customWidth="1"/>
    <col min="7710" max="7710" width="16.42578125" style="1057" customWidth="1"/>
    <col min="7711" max="7711" width="16.28515625" style="1057" customWidth="1"/>
    <col min="7712" max="7712" width="17.5703125" style="1057" customWidth="1"/>
    <col min="7713" max="7714" width="0" style="1057" hidden="1" customWidth="1"/>
    <col min="7715" max="7715" width="16.42578125" style="1057" customWidth="1"/>
    <col min="7716" max="7950" width="9.140625" style="1057"/>
    <col min="7951" max="7952" width="0" style="1057" hidden="1" customWidth="1"/>
    <col min="7953" max="7953" width="2.7109375" style="1057" customWidth="1"/>
    <col min="7954" max="7954" width="16" style="1057" customWidth="1"/>
    <col min="7955" max="7955" width="14" style="1057" customWidth="1"/>
    <col min="7956" max="7956" width="12.5703125" style="1057" customWidth="1"/>
    <col min="7957" max="7957" width="0" style="1057" hidden="1" customWidth="1"/>
    <col min="7958" max="7959" width="13.7109375" style="1057" customWidth="1"/>
    <col min="7960" max="7960" width="16.42578125" style="1057" customWidth="1"/>
    <col min="7961" max="7961" width="16.28515625" style="1057" customWidth="1"/>
    <col min="7962" max="7962" width="13.7109375" style="1057" customWidth="1"/>
    <col min="7963" max="7963" width="16.42578125" style="1057" customWidth="1"/>
    <col min="7964" max="7964" width="16.28515625" style="1057" customWidth="1"/>
    <col min="7965" max="7965" width="13.7109375" style="1057" customWidth="1"/>
    <col min="7966" max="7966" width="16.42578125" style="1057" customWidth="1"/>
    <col min="7967" max="7967" width="16.28515625" style="1057" customWidth="1"/>
    <col min="7968" max="7968" width="17.5703125" style="1057" customWidth="1"/>
    <col min="7969" max="7970" width="0" style="1057" hidden="1" customWidth="1"/>
    <col min="7971" max="7971" width="16.42578125" style="1057" customWidth="1"/>
    <col min="7972" max="8206" width="9.140625" style="1057"/>
    <col min="8207" max="8208" width="0" style="1057" hidden="1" customWidth="1"/>
    <col min="8209" max="8209" width="2.7109375" style="1057" customWidth="1"/>
    <col min="8210" max="8210" width="16" style="1057" customWidth="1"/>
    <col min="8211" max="8211" width="14" style="1057" customWidth="1"/>
    <col min="8212" max="8212" width="12.5703125" style="1057" customWidth="1"/>
    <col min="8213" max="8213" width="0" style="1057" hidden="1" customWidth="1"/>
    <col min="8214" max="8215" width="13.7109375" style="1057" customWidth="1"/>
    <col min="8216" max="8216" width="16.42578125" style="1057" customWidth="1"/>
    <col min="8217" max="8217" width="16.28515625" style="1057" customWidth="1"/>
    <col min="8218" max="8218" width="13.7109375" style="1057" customWidth="1"/>
    <col min="8219" max="8219" width="16.42578125" style="1057" customWidth="1"/>
    <col min="8220" max="8220" width="16.28515625" style="1057" customWidth="1"/>
    <col min="8221" max="8221" width="13.7109375" style="1057" customWidth="1"/>
    <col min="8222" max="8222" width="16.42578125" style="1057" customWidth="1"/>
    <col min="8223" max="8223" width="16.28515625" style="1057" customWidth="1"/>
    <col min="8224" max="8224" width="17.5703125" style="1057" customWidth="1"/>
    <col min="8225" max="8226" width="0" style="1057" hidden="1" customWidth="1"/>
    <col min="8227" max="8227" width="16.42578125" style="1057" customWidth="1"/>
    <col min="8228" max="8462" width="9.140625" style="1057"/>
    <col min="8463" max="8464" width="0" style="1057" hidden="1" customWidth="1"/>
    <col min="8465" max="8465" width="2.7109375" style="1057" customWidth="1"/>
    <col min="8466" max="8466" width="16" style="1057" customWidth="1"/>
    <col min="8467" max="8467" width="14" style="1057" customWidth="1"/>
    <col min="8468" max="8468" width="12.5703125" style="1057" customWidth="1"/>
    <col min="8469" max="8469" width="0" style="1057" hidden="1" customWidth="1"/>
    <col min="8470" max="8471" width="13.7109375" style="1057" customWidth="1"/>
    <col min="8472" max="8472" width="16.42578125" style="1057" customWidth="1"/>
    <col min="8473" max="8473" width="16.28515625" style="1057" customWidth="1"/>
    <col min="8474" max="8474" width="13.7109375" style="1057" customWidth="1"/>
    <col min="8475" max="8475" width="16.42578125" style="1057" customWidth="1"/>
    <col min="8476" max="8476" width="16.28515625" style="1057" customWidth="1"/>
    <col min="8477" max="8477" width="13.7109375" style="1057" customWidth="1"/>
    <col min="8478" max="8478" width="16.42578125" style="1057" customWidth="1"/>
    <col min="8479" max="8479" width="16.28515625" style="1057" customWidth="1"/>
    <col min="8480" max="8480" width="17.5703125" style="1057" customWidth="1"/>
    <col min="8481" max="8482" width="0" style="1057" hidden="1" customWidth="1"/>
    <col min="8483" max="8483" width="16.42578125" style="1057" customWidth="1"/>
    <col min="8484" max="8718" width="9.140625" style="1057"/>
    <col min="8719" max="8720" width="0" style="1057" hidden="1" customWidth="1"/>
    <col min="8721" max="8721" width="2.7109375" style="1057" customWidth="1"/>
    <col min="8722" max="8722" width="16" style="1057" customWidth="1"/>
    <col min="8723" max="8723" width="14" style="1057" customWidth="1"/>
    <col min="8724" max="8724" width="12.5703125" style="1057" customWidth="1"/>
    <col min="8725" max="8725" width="0" style="1057" hidden="1" customWidth="1"/>
    <col min="8726" max="8727" width="13.7109375" style="1057" customWidth="1"/>
    <col min="8728" max="8728" width="16.42578125" style="1057" customWidth="1"/>
    <col min="8729" max="8729" width="16.28515625" style="1057" customWidth="1"/>
    <col min="8730" max="8730" width="13.7109375" style="1057" customWidth="1"/>
    <col min="8731" max="8731" width="16.42578125" style="1057" customWidth="1"/>
    <col min="8732" max="8732" width="16.28515625" style="1057" customWidth="1"/>
    <col min="8733" max="8733" width="13.7109375" style="1057" customWidth="1"/>
    <col min="8734" max="8734" width="16.42578125" style="1057" customWidth="1"/>
    <col min="8735" max="8735" width="16.28515625" style="1057" customWidth="1"/>
    <col min="8736" max="8736" width="17.5703125" style="1057" customWidth="1"/>
    <col min="8737" max="8738" width="0" style="1057" hidden="1" customWidth="1"/>
    <col min="8739" max="8739" width="16.42578125" style="1057" customWidth="1"/>
    <col min="8740" max="8974" width="9.140625" style="1057"/>
    <col min="8975" max="8976" width="0" style="1057" hidden="1" customWidth="1"/>
    <col min="8977" max="8977" width="2.7109375" style="1057" customWidth="1"/>
    <col min="8978" max="8978" width="16" style="1057" customWidth="1"/>
    <col min="8979" max="8979" width="14" style="1057" customWidth="1"/>
    <col min="8980" max="8980" width="12.5703125" style="1057" customWidth="1"/>
    <col min="8981" max="8981" width="0" style="1057" hidden="1" customWidth="1"/>
    <col min="8982" max="8983" width="13.7109375" style="1057" customWidth="1"/>
    <col min="8984" max="8984" width="16.42578125" style="1057" customWidth="1"/>
    <col min="8985" max="8985" width="16.28515625" style="1057" customWidth="1"/>
    <col min="8986" max="8986" width="13.7109375" style="1057" customWidth="1"/>
    <col min="8987" max="8987" width="16.42578125" style="1057" customWidth="1"/>
    <col min="8988" max="8988" width="16.28515625" style="1057" customWidth="1"/>
    <col min="8989" max="8989" width="13.7109375" style="1057" customWidth="1"/>
    <col min="8990" max="8990" width="16.42578125" style="1057" customWidth="1"/>
    <col min="8991" max="8991" width="16.28515625" style="1057" customWidth="1"/>
    <col min="8992" max="8992" width="17.5703125" style="1057" customWidth="1"/>
    <col min="8993" max="8994" width="0" style="1057" hidden="1" customWidth="1"/>
    <col min="8995" max="8995" width="16.42578125" style="1057" customWidth="1"/>
    <col min="8996" max="9230" width="9.140625" style="1057"/>
    <col min="9231" max="9232" width="0" style="1057" hidden="1" customWidth="1"/>
    <col min="9233" max="9233" width="2.7109375" style="1057" customWidth="1"/>
    <col min="9234" max="9234" width="16" style="1057" customWidth="1"/>
    <col min="9235" max="9235" width="14" style="1057" customWidth="1"/>
    <col min="9236" max="9236" width="12.5703125" style="1057" customWidth="1"/>
    <col min="9237" max="9237" width="0" style="1057" hidden="1" customWidth="1"/>
    <col min="9238" max="9239" width="13.7109375" style="1057" customWidth="1"/>
    <col min="9240" max="9240" width="16.42578125" style="1057" customWidth="1"/>
    <col min="9241" max="9241" width="16.28515625" style="1057" customWidth="1"/>
    <col min="9242" max="9242" width="13.7109375" style="1057" customWidth="1"/>
    <col min="9243" max="9243" width="16.42578125" style="1057" customWidth="1"/>
    <col min="9244" max="9244" width="16.28515625" style="1057" customWidth="1"/>
    <col min="9245" max="9245" width="13.7109375" style="1057" customWidth="1"/>
    <col min="9246" max="9246" width="16.42578125" style="1057" customWidth="1"/>
    <col min="9247" max="9247" width="16.28515625" style="1057" customWidth="1"/>
    <col min="9248" max="9248" width="17.5703125" style="1057" customWidth="1"/>
    <col min="9249" max="9250" width="0" style="1057" hidden="1" customWidth="1"/>
    <col min="9251" max="9251" width="16.42578125" style="1057" customWidth="1"/>
    <col min="9252" max="9486" width="9.140625" style="1057"/>
    <col min="9487" max="9488" width="0" style="1057" hidden="1" customWidth="1"/>
    <col min="9489" max="9489" width="2.7109375" style="1057" customWidth="1"/>
    <col min="9490" max="9490" width="16" style="1057" customWidth="1"/>
    <col min="9491" max="9491" width="14" style="1057" customWidth="1"/>
    <col min="9492" max="9492" width="12.5703125" style="1057" customWidth="1"/>
    <col min="9493" max="9493" width="0" style="1057" hidden="1" customWidth="1"/>
    <col min="9494" max="9495" width="13.7109375" style="1057" customWidth="1"/>
    <col min="9496" max="9496" width="16.42578125" style="1057" customWidth="1"/>
    <col min="9497" max="9497" width="16.28515625" style="1057" customWidth="1"/>
    <col min="9498" max="9498" width="13.7109375" style="1057" customWidth="1"/>
    <col min="9499" max="9499" width="16.42578125" style="1057" customWidth="1"/>
    <col min="9500" max="9500" width="16.28515625" style="1057" customWidth="1"/>
    <col min="9501" max="9501" width="13.7109375" style="1057" customWidth="1"/>
    <col min="9502" max="9502" width="16.42578125" style="1057" customWidth="1"/>
    <col min="9503" max="9503" width="16.28515625" style="1057" customWidth="1"/>
    <col min="9504" max="9504" width="17.5703125" style="1057" customWidth="1"/>
    <col min="9505" max="9506" width="0" style="1057" hidden="1" customWidth="1"/>
    <col min="9507" max="9507" width="16.42578125" style="1057" customWidth="1"/>
    <col min="9508" max="9742" width="9.140625" style="1057"/>
    <col min="9743" max="9744" width="0" style="1057" hidden="1" customWidth="1"/>
    <col min="9745" max="9745" width="2.7109375" style="1057" customWidth="1"/>
    <col min="9746" max="9746" width="16" style="1057" customWidth="1"/>
    <col min="9747" max="9747" width="14" style="1057" customWidth="1"/>
    <col min="9748" max="9748" width="12.5703125" style="1057" customWidth="1"/>
    <col min="9749" max="9749" width="0" style="1057" hidden="1" customWidth="1"/>
    <col min="9750" max="9751" width="13.7109375" style="1057" customWidth="1"/>
    <col min="9752" max="9752" width="16.42578125" style="1057" customWidth="1"/>
    <col min="9753" max="9753" width="16.28515625" style="1057" customWidth="1"/>
    <col min="9754" max="9754" width="13.7109375" style="1057" customWidth="1"/>
    <col min="9755" max="9755" width="16.42578125" style="1057" customWidth="1"/>
    <col min="9756" max="9756" width="16.28515625" style="1057" customWidth="1"/>
    <col min="9757" max="9757" width="13.7109375" style="1057" customWidth="1"/>
    <col min="9758" max="9758" width="16.42578125" style="1057" customWidth="1"/>
    <col min="9759" max="9759" width="16.28515625" style="1057" customWidth="1"/>
    <col min="9760" max="9760" width="17.5703125" style="1057" customWidth="1"/>
    <col min="9761" max="9762" width="0" style="1057" hidden="1" customWidth="1"/>
    <col min="9763" max="9763" width="16.42578125" style="1057" customWidth="1"/>
    <col min="9764" max="9998" width="9.140625" style="1057"/>
    <col min="9999" max="10000" width="0" style="1057" hidden="1" customWidth="1"/>
    <col min="10001" max="10001" width="2.7109375" style="1057" customWidth="1"/>
    <col min="10002" max="10002" width="16" style="1057" customWidth="1"/>
    <col min="10003" max="10003" width="14" style="1057" customWidth="1"/>
    <col min="10004" max="10004" width="12.5703125" style="1057" customWidth="1"/>
    <col min="10005" max="10005" width="0" style="1057" hidden="1" customWidth="1"/>
    <col min="10006" max="10007" width="13.7109375" style="1057" customWidth="1"/>
    <col min="10008" max="10008" width="16.42578125" style="1057" customWidth="1"/>
    <col min="10009" max="10009" width="16.28515625" style="1057" customWidth="1"/>
    <col min="10010" max="10010" width="13.7109375" style="1057" customWidth="1"/>
    <col min="10011" max="10011" width="16.42578125" style="1057" customWidth="1"/>
    <col min="10012" max="10012" width="16.28515625" style="1057" customWidth="1"/>
    <col min="10013" max="10013" width="13.7109375" style="1057" customWidth="1"/>
    <col min="10014" max="10014" width="16.42578125" style="1057" customWidth="1"/>
    <col min="10015" max="10015" width="16.28515625" style="1057" customWidth="1"/>
    <col min="10016" max="10016" width="17.5703125" style="1057" customWidth="1"/>
    <col min="10017" max="10018" width="0" style="1057" hidden="1" customWidth="1"/>
    <col min="10019" max="10019" width="16.42578125" style="1057" customWidth="1"/>
    <col min="10020" max="10254" width="9.140625" style="1057"/>
    <col min="10255" max="10256" width="0" style="1057" hidden="1" customWidth="1"/>
    <col min="10257" max="10257" width="2.7109375" style="1057" customWidth="1"/>
    <col min="10258" max="10258" width="16" style="1057" customWidth="1"/>
    <col min="10259" max="10259" width="14" style="1057" customWidth="1"/>
    <col min="10260" max="10260" width="12.5703125" style="1057" customWidth="1"/>
    <col min="10261" max="10261" width="0" style="1057" hidden="1" customWidth="1"/>
    <col min="10262" max="10263" width="13.7109375" style="1057" customWidth="1"/>
    <col min="10264" max="10264" width="16.42578125" style="1057" customWidth="1"/>
    <col min="10265" max="10265" width="16.28515625" style="1057" customWidth="1"/>
    <col min="10266" max="10266" width="13.7109375" style="1057" customWidth="1"/>
    <col min="10267" max="10267" width="16.42578125" style="1057" customWidth="1"/>
    <col min="10268" max="10268" width="16.28515625" style="1057" customWidth="1"/>
    <col min="10269" max="10269" width="13.7109375" style="1057" customWidth="1"/>
    <col min="10270" max="10270" width="16.42578125" style="1057" customWidth="1"/>
    <col min="10271" max="10271" width="16.28515625" style="1057" customWidth="1"/>
    <col min="10272" max="10272" width="17.5703125" style="1057" customWidth="1"/>
    <col min="10273" max="10274" width="0" style="1057" hidden="1" customWidth="1"/>
    <col min="10275" max="10275" width="16.42578125" style="1057" customWidth="1"/>
    <col min="10276" max="10510" width="9.140625" style="1057"/>
    <col min="10511" max="10512" width="0" style="1057" hidden="1" customWidth="1"/>
    <col min="10513" max="10513" width="2.7109375" style="1057" customWidth="1"/>
    <col min="10514" max="10514" width="16" style="1057" customWidth="1"/>
    <col min="10515" max="10515" width="14" style="1057" customWidth="1"/>
    <col min="10516" max="10516" width="12.5703125" style="1057" customWidth="1"/>
    <col min="10517" max="10517" width="0" style="1057" hidden="1" customWidth="1"/>
    <col min="10518" max="10519" width="13.7109375" style="1057" customWidth="1"/>
    <col min="10520" max="10520" width="16.42578125" style="1057" customWidth="1"/>
    <col min="10521" max="10521" width="16.28515625" style="1057" customWidth="1"/>
    <col min="10522" max="10522" width="13.7109375" style="1057" customWidth="1"/>
    <col min="10523" max="10523" width="16.42578125" style="1057" customWidth="1"/>
    <col min="10524" max="10524" width="16.28515625" style="1057" customWidth="1"/>
    <col min="10525" max="10525" width="13.7109375" style="1057" customWidth="1"/>
    <col min="10526" max="10526" width="16.42578125" style="1057" customWidth="1"/>
    <col min="10527" max="10527" width="16.28515625" style="1057" customWidth="1"/>
    <col min="10528" max="10528" width="17.5703125" style="1057" customWidth="1"/>
    <col min="10529" max="10530" width="0" style="1057" hidden="1" customWidth="1"/>
    <col min="10531" max="10531" width="16.42578125" style="1057" customWidth="1"/>
    <col min="10532" max="10766" width="9.140625" style="1057"/>
    <col min="10767" max="10768" width="0" style="1057" hidden="1" customWidth="1"/>
    <col min="10769" max="10769" width="2.7109375" style="1057" customWidth="1"/>
    <col min="10770" max="10770" width="16" style="1057" customWidth="1"/>
    <col min="10771" max="10771" width="14" style="1057" customWidth="1"/>
    <col min="10772" max="10772" width="12.5703125" style="1057" customWidth="1"/>
    <col min="10773" max="10773" width="0" style="1057" hidden="1" customWidth="1"/>
    <col min="10774" max="10775" width="13.7109375" style="1057" customWidth="1"/>
    <col min="10776" max="10776" width="16.42578125" style="1057" customWidth="1"/>
    <col min="10777" max="10777" width="16.28515625" style="1057" customWidth="1"/>
    <col min="10778" max="10778" width="13.7109375" style="1057" customWidth="1"/>
    <col min="10779" max="10779" width="16.42578125" style="1057" customWidth="1"/>
    <col min="10780" max="10780" width="16.28515625" style="1057" customWidth="1"/>
    <col min="10781" max="10781" width="13.7109375" style="1057" customWidth="1"/>
    <col min="10782" max="10782" width="16.42578125" style="1057" customWidth="1"/>
    <col min="10783" max="10783" width="16.28515625" style="1057" customWidth="1"/>
    <col min="10784" max="10784" width="17.5703125" style="1057" customWidth="1"/>
    <col min="10785" max="10786" width="0" style="1057" hidden="1" customWidth="1"/>
    <col min="10787" max="10787" width="16.42578125" style="1057" customWidth="1"/>
    <col min="10788" max="11022" width="9.140625" style="1057"/>
    <col min="11023" max="11024" width="0" style="1057" hidden="1" customWidth="1"/>
    <col min="11025" max="11025" width="2.7109375" style="1057" customWidth="1"/>
    <col min="11026" max="11026" width="16" style="1057" customWidth="1"/>
    <col min="11027" max="11027" width="14" style="1057" customWidth="1"/>
    <col min="11028" max="11028" width="12.5703125" style="1057" customWidth="1"/>
    <col min="11029" max="11029" width="0" style="1057" hidden="1" customWidth="1"/>
    <col min="11030" max="11031" width="13.7109375" style="1057" customWidth="1"/>
    <col min="11032" max="11032" width="16.42578125" style="1057" customWidth="1"/>
    <col min="11033" max="11033" width="16.28515625" style="1057" customWidth="1"/>
    <col min="11034" max="11034" width="13.7109375" style="1057" customWidth="1"/>
    <col min="11035" max="11035" width="16.42578125" style="1057" customWidth="1"/>
    <col min="11036" max="11036" width="16.28515625" style="1057" customWidth="1"/>
    <col min="11037" max="11037" width="13.7109375" style="1057" customWidth="1"/>
    <col min="11038" max="11038" width="16.42578125" style="1057" customWidth="1"/>
    <col min="11039" max="11039" width="16.28515625" style="1057" customWidth="1"/>
    <col min="11040" max="11040" width="17.5703125" style="1057" customWidth="1"/>
    <col min="11041" max="11042" width="0" style="1057" hidden="1" customWidth="1"/>
    <col min="11043" max="11043" width="16.42578125" style="1057" customWidth="1"/>
    <col min="11044" max="11278" width="9.140625" style="1057"/>
    <col min="11279" max="11280" width="0" style="1057" hidden="1" customWidth="1"/>
    <col min="11281" max="11281" width="2.7109375" style="1057" customWidth="1"/>
    <col min="11282" max="11282" width="16" style="1057" customWidth="1"/>
    <col min="11283" max="11283" width="14" style="1057" customWidth="1"/>
    <col min="11284" max="11284" width="12.5703125" style="1057" customWidth="1"/>
    <col min="11285" max="11285" width="0" style="1057" hidden="1" customWidth="1"/>
    <col min="11286" max="11287" width="13.7109375" style="1057" customWidth="1"/>
    <col min="11288" max="11288" width="16.42578125" style="1057" customWidth="1"/>
    <col min="11289" max="11289" width="16.28515625" style="1057" customWidth="1"/>
    <col min="11290" max="11290" width="13.7109375" style="1057" customWidth="1"/>
    <col min="11291" max="11291" width="16.42578125" style="1057" customWidth="1"/>
    <col min="11292" max="11292" width="16.28515625" style="1057" customWidth="1"/>
    <col min="11293" max="11293" width="13.7109375" style="1057" customWidth="1"/>
    <col min="11294" max="11294" width="16.42578125" style="1057" customWidth="1"/>
    <col min="11295" max="11295" width="16.28515625" style="1057" customWidth="1"/>
    <col min="11296" max="11296" width="17.5703125" style="1057" customWidth="1"/>
    <col min="11297" max="11298" width="0" style="1057" hidden="1" customWidth="1"/>
    <col min="11299" max="11299" width="16.42578125" style="1057" customWidth="1"/>
    <col min="11300" max="11534" width="9.140625" style="1057"/>
    <col min="11535" max="11536" width="0" style="1057" hidden="1" customWidth="1"/>
    <col min="11537" max="11537" width="2.7109375" style="1057" customWidth="1"/>
    <col min="11538" max="11538" width="16" style="1057" customWidth="1"/>
    <col min="11539" max="11539" width="14" style="1057" customWidth="1"/>
    <col min="11540" max="11540" width="12.5703125" style="1057" customWidth="1"/>
    <col min="11541" max="11541" width="0" style="1057" hidden="1" customWidth="1"/>
    <col min="11542" max="11543" width="13.7109375" style="1057" customWidth="1"/>
    <col min="11544" max="11544" width="16.42578125" style="1057" customWidth="1"/>
    <col min="11545" max="11545" width="16.28515625" style="1057" customWidth="1"/>
    <col min="11546" max="11546" width="13.7109375" style="1057" customWidth="1"/>
    <col min="11547" max="11547" width="16.42578125" style="1057" customWidth="1"/>
    <col min="11548" max="11548" width="16.28515625" style="1057" customWidth="1"/>
    <col min="11549" max="11549" width="13.7109375" style="1057" customWidth="1"/>
    <col min="11550" max="11550" width="16.42578125" style="1057" customWidth="1"/>
    <col min="11551" max="11551" width="16.28515625" style="1057" customWidth="1"/>
    <col min="11552" max="11552" width="17.5703125" style="1057" customWidth="1"/>
    <col min="11553" max="11554" width="0" style="1057" hidden="1" customWidth="1"/>
    <col min="11555" max="11555" width="16.42578125" style="1057" customWidth="1"/>
    <col min="11556" max="11790" width="9.140625" style="1057"/>
    <col min="11791" max="11792" width="0" style="1057" hidden="1" customWidth="1"/>
    <col min="11793" max="11793" width="2.7109375" style="1057" customWidth="1"/>
    <col min="11794" max="11794" width="16" style="1057" customWidth="1"/>
    <col min="11795" max="11795" width="14" style="1057" customWidth="1"/>
    <col min="11796" max="11796" width="12.5703125" style="1057" customWidth="1"/>
    <col min="11797" max="11797" width="0" style="1057" hidden="1" customWidth="1"/>
    <col min="11798" max="11799" width="13.7109375" style="1057" customWidth="1"/>
    <col min="11800" max="11800" width="16.42578125" style="1057" customWidth="1"/>
    <col min="11801" max="11801" width="16.28515625" style="1057" customWidth="1"/>
    <col min="11802" max="11802" width="13.7109375" style="1057" customWidth="1"/>
    <col min="11803" max="11803" width="16.42578125" style="1057" customWidth="1"/>
    <col min="11804" max="11804" width="16.28515625" style="1057" customWidth="1"/>
    <col min="11805" max="11805" width="13.7109375" style="1057" customWidth="1"/>
    <col min="11806" max="11806" width="16.42578125" style="1057" customWidth="1"/>
    <col min="11807" max="11807" width="16.28515625" style="1057" customWidth="1"/>
    <col min="11808" max="11808" width="17.5703125" style="1057" customWidth="1"/>
    <col min="11809" max="11810" width="0" style="1057" hidden="1" customWidth="1"/>
    <col min="11811" max="11811" width="16.42578125" style="1057" customWidth="1"/>
    <col min="11812" max="12046" width="9.140625" style="1057"/>
    <col min="12047" max="12048" width="0" style="1057" hidden="1" customWidth="1"/>
    <col min="12049" max="12049" width="2.7109375" style="1057" customWidth="1"/>
    <col min="12050" max="12050" width="16" style="1057" customWidth="1"/>
    <col min="12051" max="12051" width="14" style="1057" customWidth="1"/>
    <col min="12052" max="12052" width="12.5703125" style="1057" customWidth="1"/>
    <col min="12053" max="12053" width="0" style="1057" hidden="1" customWidth="1"/>
    <col min="12054" max="12055" width="13.7109375" style="1057" customWidth="1"/>
    <col min="12056" max="12056" width="16.42578125" style="1057" customWidth="1"/>
    <col min="12057" max="12057" width="16.28515625" style="1057" customWidth="1"/>
    <col min="12058" max="12058" width="13.7109375" style="1057" customWidth="1"/>
    <col min="12059" max="12059" width="16.42578125" style="1057" customWidth="1"/>
    <col min="12060" max="12060" width="16.28515625" style="1057" customWidth="1"/>
    <col min="12061" max="12061" width="13.7109375" style="1057" customWidth="1"/>
    <col min="12062" max="12062" width="16.42578125" style="1057" customWidth="1"/>
    <col min="12063" max="12063" width="16.28515625" style="1057" customWidth="1"/>
    <col min="12064" max="12064" width="17.5703125" style="1057" customWidth="1"/>
    <col min="12065" max="12066" width="0" style="1057" hidden="1" customWidth="1"/>
    <col min="12067" max="12067" width="16.42578125" style="1057" customWidth="1"/>
    <col min="12068" max="12302" width="9.140625" style="1057"/>
    <col min="12303" max="12304" width="0" style="1057" hidden="1" customWidth="1"/>
    <col min="12305" max="12305" width="2.7109375" style="1057" customWidth="1"/>
    <col min="12306" max="12306" width="16" style="1057" customWidth="1"/>
    <col min="12307" max="12307" width="14" style="1057" customWidth="1"/>
    <col min="12308" max="12308" width="12.5703125" style="1057" customWidth="1"/>
    <col min="12309" max="12309" width="0" style="1057" hidden="1" customWidth="1"/>
    <col min="12310" max="12311" width="13.7109375" style="1057" customWidth="1"/>
    <col min="12312" max="12312" width="16.42578125" style="1057" customWidth="1"/>
    <col min="12313" max="12313" width="16.28515625" style="1057" customWidth="1"/>
    <col min="12314" max="12314" width="13.7109375" style="1057" customWidth="1"/>
    <col min="12315" max="12315" width="16.42578125" style="1057" customWidth="1"/>
    <col min="12316" max="12316" width="16.28515625" style="1057" customWidth="1"/>
    <col min="12317" max="12317" width="13.7109375" style="1057" customWidth="1"/>
    <col min="12318" max="12318" width="16.42578125" style="1057" customWidth="1"/>
    <col min="12319" max="12319" width="16.28515625" style="1057" customWidth="1"/>
    <col min="12320" max="12320" width="17.5703125" style="1057" customWidth="1"/>
    <col min="12321" max="12322" width="0" style="1057" hidden="1" customWidth="1"/>
    <col min="12323" max="12323" width="16.42578125" style="1057" customWidth="1"/>
    <col min="12324" max="12558" width="9.140625" style="1057"/>
    <col min="12559" max="12560" width="0" style="1057" hidden="1" customWidth="1"/>
    <col min="12561" max="12561" width="2.7109375" style="1057" customWidth="1"/>
    <col min="12562" max="12562" width="16" style="1057" customWidth="1"/>
    <col min="12563" max="12563" width="14" style="1057" customWidth="1"/>
    <col min="12564" max="12564" width="12.5703125" style="1057" customWidth="1"/>
    <col min="12565" max="12565" width="0" style="1057" hidden="1" customWidth="1"/>
    <col min="12566" max="12567" width="13.7109375" style="1057" customWidth="1"/>
    <col min="12568" max="12568" width="16.42578125" style="1057" customWidth="1"/>
    <col min="12569" max="12569" width="16.28515625" style="1057" customWidth="1"/>
    <col min="12570" max="12570" width="13.7109375" style="1057" customWidth="1"/>
    <col min="12571" max="12571" width="16.42578125" style="1057" customWidth="1"/>
    <col min="12572" max="12572" width="16.28515625" style="1057" customWidth="1"/>
    <col min="12573" max="12573" width="13.7109375" style="1057" customWidth="1"/>
    <col min="12574" max="12574" width="16.42578125" style="1057" customWidth="1"/>
    <col min="12575" max="12575" width="16.28515625" style="1057" customWidth="1"/>
    <col min="12576" max="12576" width="17.5703125" style="1057" customWidth="1"/>
    <col min="12577" max="12578" width="0" style="1057" hidden="1" customWidth="1"/>
    <col min="12579" max="12579" width="16.42578125" style="1057" customWidth="1"/>
    <col min="12580" max="12814" width="9.140625" style="1057"/>
    <col min="12815" max="12816" width="0" style="1057" hidden="1" customWidth="1"/>
    <col min="12817" max="12817" width="2.7109375" style="1057" customWidth="1"/>
    <col min="12818" max="12818" width="16" style="1057" customWidth="1"/>
    <col min="12819" max="12819" width="14" style="1057" customWidth="1"/>
    <col min="12820" max="12820" width="12.5703125" style="1057" customWidth="1"/>
    <col min="12821" max="12821" width="0" style="1057" hidden="1" customWidth="1"/>
    <col min="12822" max="12823" width="13.7109375" style="1057" customWidth="1"/>
    <col min="12824" max="12824" width="16.42578125" style="1057" customWidth="1"/>
    <col min="12825" max="12825" width="16.28515625" style="1057" customWidth="1"/>
    <col min="12826" max="12826" width="13.7109375" style="1057" customWidth="1"/>
    <col min="12827" max="12827" width="16.42578125" style="1057" customWidth="1"/>
    <col min="12828" max="12828" width="16.28515625" style="1057" customWidth="1"/>
    <col min="12829" max="12829" width="13.7109375" style="1057" customWidth="1"/>
    <col min="12830" max="12830" width="16.42578125" style="1057" customWidth="1"/>
    <col min="12831" max="12831" width="16.28515625" style="1057" customWidth="1"/>
    <col min="12832" max="12832" width="17.5703125" style="1057" customWidth="1"/>
    <col min="12833" max="12834" width="0" style="1057" hidden="1" customWidth="1"/>
    <col min="12835" max="12835" width="16.42578125" style="1057" customWidth="1"/>
    <col min="12836" max="13070" width="9.140625" style="1057"/>
    <col min="13071" max="13072" width="0" style="1057" hidden="1" customWidth="1"/>
    <col min="13073" max="13073" width="2.7109375" style="1057" customWidth="1"/>
    <col min="13074" max="13074" width="16" style="1057" customWidth="1"/>
    <col min="13075" max="13075" width="14" style="1057" customWidth="1"/>
    <col min="13076" max="13076" width="12.5703125" style="1057" customWidth="1"/>
    <col min="13077" max="13077" width="0" style="1057" hidden="1" customWidth="1"/>
    <col min="13078" max="13079" width="13.7109375" style="1057" customWidth="1"/>
    <col min="13080" max="13080" width="16.42578125" style="1057" customWidth="1"/>
    <col min="13081" max="13081" width="16.28515625" style="1057" customWidth="1"/>
    <col min="13082" max="13082" width="13.7109375" style="1057" customWidth="1"/>
    <col min="13083" max="13083" width="16.42578125" style="1057" customWidth="1"/>
    <col min="13084" max="13084" width="16.28515625" style="1057" customWidth="1"/>
    <col min="13085" max="13085" width="13.7109375" style="1057" customWidth="1"/>
    <col min="13086" max="13086" width="16.42578125" style="1057" customWidth="1"/>
    <col min="13087" max="13087" width="16.28515625" style="1057" customWidth="1"/>
    <col min="13088" max="13088" width="17.5703125" style="1057" customWidth="1"/>
    <col min="13089" max="13090" width="0" style="1057" hidden="1" customWidth="1"/>
    <col min="13091" max="13091" width="16.42578125" style="1057" customWidth="1"/>
    <col min="13092" max="13326" width="9.140625" style="1057"/>
    <col min="13327" max="13328" width="0" style="1057" hidden="1" customWidth="1"/>
    <col min="13329" max="13329" width="2.7109375" style="1057" customWidth="1"/>
    <col min="13330" max="13330" width="16" style="1057" customWidth="1"/>
    <col min="13331" max="13331" width="14" style="1057" customWidth="1"/>
    <col min="13332" max="13332" width="12.5703125" style="1057" customWidth="1"/>
    <col min="13333" max="13333" width="0" style="1057" hidden="1" customWidth="1"/>
    <col min="13334" max="13335" width="13.7109375" style="1057" customWidth="1"/>
    <col min="13336" max="13336" width="16.42578125" style="1057" customWidth="1"/>
    <col min="13337" max="13337" width="16.28515625" style="1057" customWidth="1"/>
    <col min="13338" max="13338" width="13.7109375" style="1057" customWidth="1"/>
    <col min="13339" max="13339" width="16.42578125" style="1057" customWidth="1"/>
    <col min="13340" max="13340" width="16.28515625" style="1057" customWidth="1"/>
    <col min="13341" max="13341" width="13.7109375" style="1057" customWidth="1"/>
    <col min="13342" max="13342" width="16.42578125" style="1057" customWidth="1"/>
    <col min="13343" max="13343" width="16.28515625" style="1057" customWidth="1"/>
    <col min="13344" max="13344" width="17.5703125" style="1057" customWidth="1"/>
    <col min="13345" max="13346" width="0" style="1057" hidden="1" customWidth="1"/>
    <col min="13347" max="13347" width="16.42578125" style="1057" customWidth="1"/>
    <col min="13348" max="13582" width="9.140625" style="1057"/>
    <col min="13583" max="13584" width="0" style="1057" hidden="1" customWidth="1"/>
    <col min="13585" max="13585" width="2.7109375" style="1057" customWidth="1"/>
    <col min="13586" max="13586" width="16" style="1057" customWidth="1"/>
    <col min="13587" max="13587" width="14" style="1057" customWidth="1"/>
    <col min="13588" max="13588" width="12.5703125" style="1057" customWidth="1"/>
    <col min="13589" max="13589" width="0" style="1057" hidden="1" customWidth="1"/>
    <col min="13590" max="13591" width="13.7109375" style="1057" customWidth="1"/>
    <col min="13592" max="13592" width="16.42578125" style="1057" customWidth="1"/>
    <col min="13593" max="13593" width="16.28515625" style="1057" customWidth="1"/>
    <col min="13594" max="13594" width="13.7109375" style="1057" customWidth="1"/>
    <col min="13595" max="13595" width="16.42578125" style="1057" customWidth="1"/>
    <col min="13596" max="13596" width="16.28515625" style="1057" customWidth="1"/>
    <col min="13597" max="13597" width="13.7109375" style="1057" customWidth="1"/>
    <col min="13598" max="13598" width="16.42578125" style="1057" customWidth="1"/>
    <col min="13599" max="13599" width="16.28515625" style="1057" customWidth="1"/>
    <col min="13600" max="13600" width="17.5703125" style="1057" customWidth="1"/>
    <col min="13601" max="13602" width="0" style="1057" hidden="1" customWidth="1"/>
    <col min="13603" max="13603" width="16.42578125" style="1057" customWidth="1"/>
    <col min="13604" max="13838" width="9.140625" style="1057"/>
    <col min="13839" max="13840" width="0" style="1057" hidden="1" customWidth="1"/>
    <col min="13841" max="13841" width="2.7109375" style="1057" customWidth="1"/>
    <col min="13842" max="13842" width="16" style="1057" customWidth="1"/>
    <col min="13843" max="13843" width="14" style="1057" customWidth="1"/>
    <col min="13844" max="13844" width="12.5703125" style="1057" customWidth="1"/>
    <col min="13845" max="13845" width="0" style="1057" hidden="1" customWidth="1"/>
    <col min="13846" max="13847" width="13.7109375" style="1057" customWidth="1"/>
    <col min="13848" max="13848" width="16.42578125" style="1057" customWidth="1"/>
    <col min="13849" max="13849" width="16.28515625" style="1057" customWidth="1"/>
    <col min="13850" max="13850" width="13.7109375" style="1057" customWidth="1"/>
    <col min="13851" max="13851" width="16.42578125" style="1057" customWidth="1"/>
    <col min="13852" max="13852" width="16.28515625" style="1057" customWidth="1"/>
    <col min="13853" max="13853" width="13.7109375" style="1057" customWidth="1"/>
    <col min="13854" max="13854" width="16.42578125" style="1057" customWidth="1"/>
    <col min="13855" max="13855" width="16.28515625" style="1057" customWidth="1"/>
    <col min="13856" max="13856" width="17.5703125" style="1057" customWidth="1"/>
    <col min="13857" max="13858" width="0" style="1057" hidden="1" customWidth="1"/>
    <col min="13859" max="13859" width="16.42578125" style="1057" customWidth="1"/>
    <col min="13860" max="14094" width="9.140625" style="1057"/>
    <col min="14095" max="14096" width="0" style="1057" hidden="1" customWidth="1"/>
    <col min="14097" max="14097" width="2.7109375" style="1057" customWidth="1"/>
    <col min="14098" max="14098" width="16" style="1057" customWidth="1"/>
    <col min="14099" max="14099" width="14" style="1057" customWidth="1"/>
    <col min="14100" max="14100" width="12.5703125" style="1057" customWidth="1"/>
    <col min="14101" max="14101" width="0" style="1057" hidden="1" customWidth="1"/>
    <col min="14102" max="14103" width="13.7109375" style="1057" customWidth="1"/>
    <col min="14104" max="14104" width="16.42578125" style="1057" customWidth="1"/>
    <col min="14105" max="14105" width="16.28515625" style="1057" customWidth="1"/>
    <col min="14106" max="14106" width="13.7109375" style="1057" customWidth="1"/>
    <col min="14107" max="14107" width="16.42578125" style="1057" customWidth="1"/>
    <col min="14108" max="14108" width="16.28515625" style="1057" customWidth="1"/>
    <col min="14109" max="14109" width="13.7109375" style="1057" customWidth="1"/>
    <col min="14110" max="14110" width="16.42578125" style="1057" customWidth="1"/>
    <col min="14111" max="14111" width="16.28515625" style="1057" customWidth="1"/>
    <col min="14112" max="14112" width="17.5703125" style="1057" customWidth="1"/>
    <col min="14113" max="14114" width="0" style="1057" hidden="1" customWidth="1"/>
    <col min="14115" max="14115" width="16.42578125" style="1057" customWidth="1"/>
    <col min="14116" max="14350" width="9.140625" style="1057"/>
    <col min="14351" max="14352" width="0" style="1057" hidden="1" customWidth="1"/>
    <col min="14353" max="14353" width="2.7109375" style="1057" customWidth="1"/>
    <col min="14354" max="14354" width="16" style="1057" customWidth="1"/>
    <col min="14355" max="14355" width="14" style="1057" customWidth="1"/>
    <col min="14356" max="14356" width="12.5703125" style="1057" customWidth="1"/>
    <col min="14357" max="14357" width="0" style="1057" hidden="1" customWidth="1"/>
    <col min="14358" max="14359" width="13.7109375" style="1057" customWidth="1"/>
    <col min="14360" max="14360" width="16.42578125" style="1057" customWidth="1"/>
    <col min="14361" max="14361" width="16.28515625" style="1057" customWidth="1"/>
    <col min="14362" max="14362" width="13.7109375" style="1057" customWidth="1"/>
    <col min="14363" max="14363" width="16.42578125" style="1057" customWidth="1"/>
    <col min="14364" max="14364" width="16.28515625" style="1057" customWidth="1"/>
    <col min="14365" max="14365" width="13.7109375" style="1057" customWidth="1"/>
    <col min="14366" max="14366" width="16.42578125" style="1057" customWidth="1"/>
    <col min="14367" max="14367" width="16.28515625" style="1057" customWidth="1"/>
    <col min="14368" max="14368" width="17.5703125" style="1057" customWidth="1"/>
    <col min="14369" max="14370" width="0" style="1057" hidden="1" customWidth="1"/>
    <col min="14371" max="14371" width="16.42578125" style="1057" customWidth="1"/>
    <col min="14372" max="14606" width="9.140625" style="1057"/>
    <col min="14607" max="14608" width="0" style="1057" hidden="1" customWidth="1"/>
    <col min="14609" max="14609" width="2.7109375" style="1057" customWidth="1"/>
    <col min="14610" max="14610" width="16" style="1057" customWidth="1"/>
    <col min="14611" max="14611" width="14" style="1057" customWidth="1"/>
    <col min="14612" max="14612" width="12.5703125" style="1057" customWidth="1"/>
    <col min="14613" max="14613" width="0" style="1057" hidden="1" customWidth="1"/>
    <col min="14614" max="14615" width="13.7109375" style="1057" customWidth="1"/>
    <col min="14616" max="14616" width="16.42578125" style="1057" customWidth="1"/>
    <col min="14617" max="14617" width="16.28515625" style="1057" customWidth="1"/>
    <col min="14618" max="14618" width="13.7109375" style="1057" customWidth="1"/>
    <col min="14619" max="14619" width="16.42578125" style="1057" customWidth="1"/>
    <col min="14620" max="14620" width="16.28515625" style="1057" customWidth="1"/>
    <col min="14621" max="14621" width="13.7109375" style="1057" customWidth="1"/>
    <col min="14622" max="14622" width="16.42578125" style="1057" customWidth="1"/>
    <col min="14623" max="14623" width="16.28515625" style="1057" customWidth="1"/>
    <col min="14624" max="14624" width="17.5703125" style="1057" customWidth="1"/>
    <col min="14625" max="14626" width="0" style="1057" hidden="1" customWidth="1"/>
    <col min="14627" max="14627" width="16.42578125" style="1057" customWidth="1"/>
    <col min="14628" max="14862" width="9.140625" style="1057"/>
    <col min="14863" max="14864" width="0" style="1057" hidden="1" customWidth="1"/>
    <col min="14865" max="14865" width="2.7109375" style="1057" customWidth="1"/>
    <col min="14866" max="14866" width="16" style="1057" customWidth="1"/>
    <col min="14867" max="14867" width="14" style="1057" customWidth="1"/>
    <col min="14868" max="14868" width="12.5703125" style="1057" customWidth="1"/>
    <col min="14869" max="14869" width="0" style="1057" hidden="1" customWidth="1"/>
    <col min="14870" max="14871" width="13.7109375" style="1057" customWidth="1"/>
    <col min="14872" max="14872" width="16.42578125" style="1057" customWidth="1"/>
    <col min="14873" max="14873" width="16.28515625" style="1057" customWidth="1"/>
    <col min="14874" max="14874" width="13.7109375" style="1057" customWidth="1"/>
    <col min="14875" max="14875" width="16.42578125" style="1057" customWidth="1"/>
    <col min="14876" max="14876" width="16.28515625" style="1057" customWidth="1"/>
    <col min="14877" max="14877" width="13.7109375" style="1057" customWidth="1"/>
    <col min="14878" max="14878" width="16.42578125" style="1057" customWidth="1"/>
    <col min="14879" max="14879" width="16.28515625" style="1057" customWidth="1"/>
    <col min="14880" max="14880" width="17.5703125" style="1057" customWidth="1"/>
    <col min="14881" max="14882" width="0" style="1057" hidden="1" customWidth="1"/>
    <col min="14883" max="14883" width="16.42578125" style="1057" customWidth="1"/>
    <col min="14884" max="15118" width="9.140625" style="1057"/>
    <col min="15119" max="15120" width="0" style="1057" hidden="1" customWidth="1"/>
    <col min="15121" max="15121" width="2.7109375" style="1057" customWidth="1"/>
    <col min="15122" max="15122" width="16" style="1057" customWidth="1"/>
    <col min="15123" max="15123" width="14" style="1057" customWidth="1"/>
    <col min="15124" max="15124" width="12.5703125" style="1057" customWidth="1"/>
    <col min="15125" max="15125" width="0" style="1057" hidden="1" customWidth="1"/>
    <col min="15126" max="15127" width="13.7109375" style="1057" customWidth="1"/>
    <col min="15128" max="15128" width="16.42578125" style="1057" customWidth="1"/>
    <col min="15129" max="15129" width="16.28515625" style="1057" customWidth="1"/>
    <col min="15130" max="15130" width="13.7109375" style="1057" customWidth="1"/>
    <col min="15131" max="15131" width="16.42578125" style="1057" customWidth="1"/>
    <col min="15132" max="15132" width="16.28515625" style="1057" customWidth="1"/>
    <col min="15133" max="15133" width="13.7109375" style="1057" customWidth="1"/>
    <col min="15134" max="15134" width="16.42578125" style="1057" customWidth="1"/>
    <col min="15135" max="15135" width="16.28515625" style="1057" customWidth="1"/>
    <col min="15136" max="15136" width="17.5703125" style="1057" customWidth="1"/>
    <col min="15137" max="15138" width="0" style="1057" hidden="1" customWidth="1"/>
    <col min="15139" max="15139" width="16.42578125" style="1057" customWidth="1"/>
    <col min="15140" max="15374" width="9.140625" style="1057"/>
    <col min="15375" max="15376" width="0" style="1057" hidden="1" customWidth="1"/>
    <col min="15377" max="15377" width="2.7109375" style="1057" customWidth="1"/>
    <col min="15378" max="15378" width="16" style="1057" customWidth="1"/>
    <col min="15379" max="15379" width="14" style="1057" customWidth="1"/>
    <col min="15380" max="15380" width="12.5703125" style="1057" customWidth="1"/>
    <col min="15381" max="15381" width="0" style="1057" hidden="1" customWidth="1"/>
    <col min="15382" max="15383" width="13.7109375" style="1057" customWidth="1"/>
    <col min="15384" max="15384" width="16.42578125" style="1057" customWidth="1"/>
    <col min="15385" max="15385" width="16.28515625" style="1057" customWidth="1"/>
    <col min="15386" max="15386" width="13.7109375" style="1057" customWidth="1"/>
    <col min="15387" max="15387" width="16.42578125" style="1057" customWidth="1"/>
    <col min="15388" max="15388" width="16.28515625" style="1057" customWidth="1"/>
    <col min="15389" max="15389" width="13.7109375" style="1057" customWidth="1"/>
    <col min="15390" max="15390" width="16.42578125" style="1057" customWidth="1"/>
    <col min="15391" max="15391" width="16.28515625" style="1057" customWidth="1"/>
    <col min="15392" max="15392" width="17.5703125" style="1057" customWidth="1"/>
    <col min="15393" max="15394" width="0" style="1057" hidden="1" customWidth="1"/>
    <col min="15395" max="15395" width="16.42578125" style="1057" customWidth="1"/>
    <col min="15396" max="15630" width="9.140625" style="1057"/>
    <col min="15631" max="15632" width="0" style="1057" hidden="1" customWidth="1"/>
    <col min="15633" max="15633" width="2.7109375" style="1057" customWidth="1"/>
    <col min="15634" max="15634" width="16" style="1057" customWidth="1"/>
    <col min="15635" max="15635" width="14" style="1057" customWidth="1"/>
    <col min="15636" max="15636" width="12.5703125" style="1057" customWidth="1"/>
    <col min="15637" max="15637" width="0" style="1057" hidden="1" customWidth="1"/>
    <col min="15638" max="15639" width="13.7109375" style="1057" customWidth="1"/>
    <col min="15640" max="15640" width="16.42578125" style="1057" customWidth="1"/>
    <col min="15641" max="15641" width="16.28515625" style="1057" customWidth="1"/>
    <col min="15642" max="15642" width="13.7109375" style="1057" customWidth="1"/>
    <col min="15643" max="15643" width="16.42578125" style="1057" customWidth="1"/>
    <col min="15644" max="15644" width="16.28515625" style="1057" customWidth="1"/>
    <col min="15645" max="15645" width="13.7109375" style="1057" customWidth="1"/>
    <col min="15646" max="15646" width="16.42578125" style="1057" customWidth="1"/>
    <col min="15647" max="15647" width="16.28515625" style="1057" customWidth="1"/>
    <col min="15648" max="15648" width="17.5703125" style="1057" customWidth="1"/>
    <col min="15649" max="15650" width="0" style="1057" hidden="1" customWidth="1"/>
    <col min="15651" max="15651" width="16.42578125" style="1057" customWidth="1"/>
    <col min="15652" max="15886" width="9.140625" style="1057"/>
    <col min="15887" max="15888" width="0" style="1057" hidden="1" customWidth="1"/>
    <col min="15889" max="15889" width="2.7109375" style="1057" customWidth="1"/>
    <col min="15890" max="15890" width="16" style="1057" customWidth="1"/>
    <col min="15891" max="15891" width="14" style="1057" customWidth="1"/>
    <col min="15892" max="15892" width="12.5703125" style="1057" customWidth="1"/>
    <col min="15893" max="15893" width="0" style="1057" hidden="1" customWidth="1"/>
    <col min="15894" max="15895" width="13.7109375" style="1057" customWidth="1"/>
    <col min="15896" max="15896" width="16.42578125" style="1057" customWidth="1"/>
    <col min="15897" max="15897" width="16.28515625" style="1057" customWidth="1"/>
    <col min="15898" max="15898" width="13.7109375" style="1057" customWidth="1"/>
    <col min="15899" max="15899" width="16.42578125" style="1057" customWidth="1"/>
    <col min="15900" max="15900" width="16.28515625" style="1057" customWidth="1"/>
    <col min="15901" max="15901" width="13.7109375" style="1057" customWidth="1"/>
    <col min="15902" max="15902" width="16.42578125" style="1057" customWidth="1"/>
    <col min="15903" max="15903" width="16.28515625" style="1057" customWidth="1"/>
    <col min="15904" max="15904" width="17.5703125" style="1057" customWidth="1"/>
    <col min="15905" max="15906" width="0" style="1057" hidden="1" customWidth="1"/>
    <col min="15907" max="15907" width="16.42578125" style="1057" customWidth="1"/>
    <col min="15908" max="16142" width="9.140625" style="1057"/>
    <col min="16143" max="16144" width="0" style="1057" hidden="1" customWidth="1"/>
    <col min="16145" max="16145" width="2.7109375" style="1057" customWidth="1"/>
    <col min="16146" max="16146" width="16" style="1057" customWidth="1"/>
    <col min="16147" max="16147" width="14" style="1057" customWidth="1"/>
    <col min="16148" max="16148" width="12.5703125" style="1057" customWidth="1"/>
    <col min="16149" max="16149" width="0" style="1057" hidden="1" customWidth="1"/>
    <col min="16150" max="16151" width="13.7109375" style="1057" customWidth="1"/>
    <col min="16152" max="16152" width="16.42578125" style="1057" customWidth="1"/>
    <col min="16153" max="16153" width="16.28515625" style="1057" customWidth="1"/>
    <col min="16154" max="16154" width="13.7109375" style="1057" customWidth="1"/>
    <col min="16155" max="16155" width="16.42578125" style="1057" customWidth="1"/>
    <col min="16156" max="16156" width="16.28515625" style="1057" customWidth="1"/>
    <col min="16157" max="16157" width="13.7109375" style="1057" customWidth="1"/>
    <col min="16158" max="16158" width="16.42578125" style="1057" customWidth="1"/>
    <col min="16159" max="16159" width="16.28515625" style="1057" customWidth="1"/>
    <col min="16160" max="16160" width="17.5703125" style="1057" customWidth="1"/>
    <col min="16161" max="16162" width="0" style="1057" hidden="1" customWidth="1"/>
    <col min="16163" max="16163" width="16.42578125" style="1057" customWidth="1"/>
    <col min="16164" max="16384" width="9.140625" style="1057"/>
  </cols>
  <sheetData>
    <row r="1" spans="4:47" ht="21" customHeight="1">
      <c r="D1" s="1054"/>
      <c r="E1" s="1055"/>
      <c r="AC1" s="1057"/>
      <c r="AD1" s="1057"/>
      <c r="AE1" s="1057"/>
      <c r="AF1" s="1058" t="s">
        <v>895</v>
      </c>
    </row>
    <row r="2" spans="4:47">
      <c r="D2" s="1054"/>
      <c r="E2" s="1055"/>
      <c r="AC2" s="1057"/>
      <c r="AD2" s="1057"/>
      <c r="AE2" s="1057"/>
    </row>
    <row r="3" spans="4:47" s="1062" customFormat="1" ht="11.25">
      <c r="D3" s="1059"/>
      <c r="E3" s="1060"/>
      <c r="F3" s="1061"/>
      <c r="AC3" s="1063"/>
      <c r="AD3" s="1063"/>
      <c r="AE3" s="1063"/>
    </row>
    <row r="4" spans="4:47" s="1064" customFormat="1" ht="41.25" customHeight="1">
      <c r="D4" s="1261" t="s">
        <v>896</v>
      </c>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057"/>
      <c r="AH4" s="1057"/>
      <c r="AI4" s="1057"/>
    </row>
    <row r="5" spans="4:47" s="1064" customFormat="1" ht="20.25" customHeight="1">
      <c r="D5" s="1262" t="s">
        <v>561</v>
      </c>
      <c r="E5" s="1262"/>
      <c r="F5" s="1262"/>
      <c r="G5" s="1262"/>
      <c r="H5" s="1262"/>
      <c r="I5" s="1262"/>
      <c r="J5" s="1262"/>
      <c r="K5" s="1262"/>
      <c r="L5" s="1262"/>
      <c r="M5" s="1262"/>
      <c r="N5" s="1262"/>
      <c r="O5" s="1262"/>
      <c r="P5" s="1262"/>
      <c r="Q5" s="1262"/>
      <c r="R5" s="1262"/>
      <c r="S5" s="1262"/>
      <c r="T5" s="1262"/>
      <c r="U5" s="1262"/>
      <c r="V5" s="1262"/>
      <c r="W5" s="1262"/>
      <c r="X5" s="1262"/>
      <c r="Y5" s="1262"/>
      <c r="Z5" s="1262"/>
      <c r="AA5" s="1262"/>
      <c r="AB5" s="1262"/>
      <c r="AC5" s="1262"/>
      <c r="AD5" s="1262"/>
      <c r="AE5" s="1262"/>
      <c r="AF5" s="1262"/>
      <c r="AG5" s="1057"/>
      <c r="AH5" s="1057"/>
      <c r="AI5" s="1057"/>
    </row>
    <row r="6" spans="4:47" s="1064" customFormat="1">
      <c r="D6" s="1065"/>
      <c r="E6" s="1066"/>
      <c r="F6" s="1066"/>
      <c r="G6" s="1065"/>
      <c r="H6" s="1065"/>
      <c r="I6" s="1065"/>
      <c r="J6" s="1065"/>
      <c r="K6" s="1065"/>
      <c r="L6" s="1065"/>
      <c r="M6" s="1065"/>
      <c r="N6" s="1065"/>
      <c r="O6" s="1065"/>
      <c r="P6" s="1065"/>
      <c r="Q6" s="1065"/>
      <c r="R6" s="1065"/>
      <c r="S6" s="1065"/>
      <c r="T6" s="1065"/>
      <c r="U6" s="1065"/>
      <c r="V6" s="1065"/>
      <c r="W6" s="1065"/>
      <c r="X6" s="1065"/>
      <c r="Y6" s="1065"/>
      <c r="Z6" s="1065"/>
      <c r="AA6" s="1065"/>
      <c r="AB6" s="1065"/>
      <c r="AC6" s="1065"/>
      <c r="AD6" s="1065"/>
      <c r="AE6" s="1065"/>
      <c r="AF6" s="1065"/>
      <c r="AG6" s="1057"/>
      <c r="AH6" s="1057"/>
      <c r="AI6" s="1057"/>
    </row>
    <row r="7" spans="4:47">
      <c r="D7" s="1067" t="str">
        <f>god&amp;" год"</f>
        <v>2022 год</v>
      </c>
      <c r="AG7" s="1062"/>
      <c r="AH7" s="1062"/>
      <c r="AI7" s="1062"/>
    </row>
    <row r="8" spans="4:47" ht="45" customHeight="1">
      <c r="D8" s="1263" t="s">
        <v>897</v>
      </c>
      <c r="E8" s="1265" t="s">
        <v>898</v>
      </c>
      <c r="F8" s="1267" t="s">
        <v>899</v>
      </c>
      <c r="G8" s="1265" t="s">
        <v>368</v>
      </c>
      <c r="H8" s="1269" t="s">
        <v>900</v>
      </c>
      <c r="I8" s="1272" t="s">
        <v>901</v>
      </c>
      <c r="J8" s="1272" t="s">
        <v>902</v>
      </c>
      <c r="K8" s="1272" t="s">
        <v>903</v>
      </c>
      <c r="L8" s="1272" t="s">
        <v>904</v>
      </c>
      <c r="M8" s="1275" t="s">
        <v>905</v>
      </c>
      <c r="N8" s="1278" t="s">
        <v>906</v>
      </c>
      <c r="O8" s="1279"/>
      <c r="P8" s="1279"/>
      <c r="Q8" s="1279"/>
      <c r="R8" s="1280"/>
      <c r="S8" s="1278" t="s">
        <v>907</v>
      </c>
      <c r="T8" s="1279"/>
      <c r="U8" s="1280"/>
      <c r="V8" s="1281" t="s">
        <v>908</v>
      </c>
      <c r="W8" s="1282"/>
      <c r="X8" s="1258" t="s">
        <v>909</v>
      </c>
      <c r="Y8" s="1259"/>
      <c r="Z8" s="1260"/>
      <c r="AA8" s="1258" t="s">
        <v>910</v>
      </c>
      <c r="AB8" s="1259"/>
      <c r="AC8" s="1260"/>
      <c r="AD8" s="1258" t="s">
        <v>911</v>
      </c>
      <c r="AE8" s="1259"/>
      <c r="AF8" s="1258" t="s">
        <v>912</v>
      </c>
      <c r="AG8" s="1259"/>
      <c r="AH8" s="1258" t="s">
        <v>913</v>
      </c>
      <c r="AI8" s="1259"/>
      <c r="AJ8" s="1258" t="s">
        <v>914</v>
      </c>
      <c r="AK8" s="1259"/>
      <c r="AL8" s="1258" t="s">
        <v>915</v>
      </c>
      <c r="AM8" s="1259"/>
      <c r="AN8" s="1258" t="s">
        <v>916</v>
      </c>
      <c r="AO8" s="1259"/>
      <c r="AP8" s="1258" t="s">
        <v>917</v>
      </c>
      <c r="AQ8" s="1259"/>
      <c r="AR8" s="1258" t="s">
        <v>918</v>
      </c>
      <c r="AS8" s="1259"/>
      <c r="AT8" s="1283" t="s">
        <v>883</v>
      </c>
      <c r="AU8" s="1069"/>
    </row>
    <row r="9" spans="4:47" ht="56.25" customHeight="1">
      <c r="D9" s="1264"/>
      <c r="E9" s="1266"/>
      <c r="F9" s="1268"/>
      <c r="G9" s="1266"/>
      <c r="H9" s="1270"/>
      <c r="I9" s="1273"/>
      <c r="J9" s="1273"/>
      <c r="K9" s="1273"/>
      <c r="L9" s="1273"/>
      <c r="M9" s="1276"/>
      <c r="N9" s="1070" t="s">
        <v>919</v>
      </c>
      <c r="O9" s="1071" t="s">
        <v>920</v>
      </c>
      <c r="P9" s="1072" t="s">
        <v>921</v>
      </c>
      <c r="Q9" s="1071" t="s">
        <v>808</v>
      </c>
      <c r="R9" s="1073" t="s">
        <v>922</v>
      </c>
      <c r="S9" s="1070" t="s">
        <v>919</v>
      </c>
      <c r="T9" s="1071" t="s">
        <v>920</v>
      </c>
      <c r="U9" s="1073" t="s">
        <v>922</v>
      </c>
      <c r="V9" s="1071" t="s">
        <v>920</v>
      </c>
      <c r="W9" s="1073" t="s">
        <v>922</v>
      </c>
      <c r="X9" s="1070" t="s">
        <v>919</v>
      </c>
      <c r="Y9" s="1074" t="s">
        <v>923</v>
      </c>
      <c r="Z9" s="1073" t="s">
        <v>369</v>
      </c>
      <c r="AA9" s="1074" t="s">
        <v>919</v>
      </c>
      <c r="AB9" s="1074" t="s">
        <v>923</v>
      </c>
      <c r="AC9" s="1073" t="s">
        <v>369</v>
      </c>
      <c r="AD9" s="1074" t="s">
        <v>923</v>
      </c>
      <c r="AE9" s="1073" t="s">
        <v>369</v>
      </c>
      <c r="AF9" s="1074" t="s">
        <v>923</v>
      </c>
      <c r="AG9" s="1073" t="s">
        <v>369</v>
      </c>
      <c r="AH9" s="1074" t="s">
        <v>923</v>
      </c>
      <c r="AI9" s="1073" t="s">
        <v>369</v>
      </c>
      <c r="AJ9" s="1074" t="s">
        <v>923</v>
      </c>
      <c r="AK9" s="1073" t="s">
        <v>369</v>
      </c>
      <c r="AL9" s="1074" t="s">
        <v>923</v>
      </c>
      <c r="AM9" s="1073" t="s">
        <v>369</v>
      </c>
      <c r="AN9" s="1074" t="s">
        <v>923</v>
      </c>
      <c r="AO9" s="1073" t="s">
        <v>369</v>
      </c>
      <c r="AP9" s="1074" t="s">
        <v>923</v>
      </c>
      <c r="AQ9" s="1073" t="s">
        <v>369</v>
      </c>
      <c r="AR9" s="1074" t="s">
        <v>923</v>
      </c>
      <c r="AS9" s="1073" t="s">
        <v>369</v>
      </c>
      <c r="AT9" s="1284"/>
      <c r="AU9" s="1073"/>
    </row>
    <row r="10" spans="4:47">
      <c r="D10" s="1264"/>
      <c r="E10" s="1266"/>
      <c r="F10" s="1268"/>
      <c r="G10" s="1266"/>
      <c r="H10" s="1271"/>
      <c r="I10" s="1274"/>
      <c r="J10" s="1274"/>
      <c r="K10" s="1274"/>
      <c r="L10" s="1274"/>
      <c r="M10" s="1277"/>
      <c r="N10" s="1074" t="s">
        <v>924</v>
      </c>
      <c r="O10" s="1075" t="s">
        <v>63</v>
      </c>
      <c r="P10" s="1076"/>
      <c r="Q10" s="1076"/>
      <c r="R10" s="1073" t="s">
        <v>925</v>
      </c>
      <c r="S10" s="1074" t="s">
        <v>924</v>
      </c>
      <c r="T10" s="1075" t="s">
        <v>63</v>
      </c>
      <c r="U10" s="1073" t="s">
        <v>925</v>
      </c>
      <c r="V10" s="1075" t="s">
        <v>63</v>
      </c>
      <c r="W10" s="1073" t="s">
        <v>925</v>
      </c>
      <c r="X10" s="1074" t="s">
        <v>924</v>
      </c>
      <c r="Y10" s="1074" t="s">
        <v>63</v>
      </c>
      <c r="Z10" s="1073" t="s">
        <v>925</v>
      </c>
      <c r="AA10" s="1074" t="s">
        <v>924</v>
      </c>
      <c r="AB10" s="1074" t="s">
        <v>63</v>
      </c>
      <c r="AC10" s="1073" t="s">
        <v>925</v>
      </c>
      <c r="AD10" s="1074" t="s">
        <v>63</v>
      </c>
      <c r="AE10" s="1073" t="s">
        <v>925</v>
      </c>
      <c r="AF10" s="1074" t="s">
        <v>63</v>
      </c>
      <c r="AG10" s="1073" t="s">
        <v>925</v>
      </c>
      <c r="AH10" s="1074" t="s">
        <v>63</v>
      </c>
      <c r="AI10" s="1073" t="s">
        <v>925</v>
      </c>
      <c r="AJ10" s="1074" t="s">
        <v>63</v>
      </c>
      <c r="AK10" s="1073" t="s">
        <v>925</v>
      </c>
      <c r="AL10" s="1074" t="s">
        <v>63</v>
      </c>
      <c r="AM10" s="1073" t="s">
        <v>925</v>
      </c>
      <c r="AN10" s="1074" t="s">
        <v>63</v>
      </c>
      <c r="AO10" s="1073" t="s">
        <v>925</v>
      </c>
      <c r="AP10" s="1074" t="s">
        <v>63</v>
      </c>
      <c r="AQ10" s="1073" t="s">
        <v>925</v>
      </c>
      <c r="AR10" s="1074" t="s">
        <v>63</v>
      </c>
      <c r="AS10" s="1073" t="s">
        <v>925</v>
      </c>
      <c r="AT10" s="1074"/>
      <c r="AU10" s="1073"/>
    </row>
    <row r="11" spans="4:47" hidden="1">
      <c r="D11" s="1285" t="s">
        <v>223</v>
      </c>
      <c r="E11" s="1077">
        <v>1150</v>
      </c>
      <c r="F11" s="1078" t="s">
        <v>367</v>
      </c>
      <c r="G11" s="1078" t="s">
        <v>370</v>
      </c>
      <c r="H11" s="1079"/>
      <c r="I11" s="1080"/>
      <c r="J11" s="1080"/>
      <c r="K11" s="1080"/>
      <c r="L11" s="1080"/>
      <c r="M11" s="1081"/>
      <c r="N11" s="1082">
        <v>800</v>
      </c>
      <c r="O11" s="1083"/>
      <c r="P11" s="1084"/>
      <c r="Q11" s="1084"/>
      <c r="R11" s="1085">
        <f>$N11*O11/100</f>
        <v>0</v>
      </c>
      <c r="S11" s="1082">
        <v>800</v>
      </c>
      <c r="T11" s="1083"/>
      <c r="U11" s="1085">
        <f>$N11*T11/100</f>
        <v>0</v>
      </c>
      <c r="V11" s="1083"/>
      <c r="W11" s="1085">
        <f>$N11*V11/100</f>
        <v>0</v>
      </c>
      <c r="X11" s="1082">
        <v>800</v>
      </c>
      <c r="Y11" s="1086"/>
      <c r="Z11" s="1085">
        <f>$N11*Y11/100</f>
        <v>0</v>
      </c>
      <c r="AA11" s="1082">
        <v>800</v>
      </c>
      <c r="AB11" s="1086"/>
      <c r="AC11" s="1085">
        <f>$N11*AB11/100</f>
        <v>0</v>
      </c>
      <c r="AD11" s="1086"/>
      <c r="AE11" s="1085">
        <f>$N11*AD11/100</f>
        <v>0</v>
      </c>
      <c r="AF11" s="1086"/>
      <c r="AG11" s="1085">
        <f>$N11*AF11/100</f>
        <v>0</v>
      </c>
      <c r="AH11" s="1086"/>
      <c r="AI11" s="1085">
        <f>$N11*AH11/100</f>
        <v>0</v>
      </c>
      <c r="AJ11" s="1086"/>
      <c r="AK11" s="1085">
        <f>$N11*AJ11/100</f>
        <v>0</v>
      </c>
      <c r="AL11" s="1086"/>
      <c r="AM11" s="1085">
        <f>$N11*AL11/100</f>
        <v>0</v>
      </c>
      <c r="AN11" s="1086"/>
      <c r="AO11" s="1085">
        <f>$N11*AN11/100</f>
        <v>0</v>
      </c>
      <c r="AP11" s="1086"/>
      <c r="AQ11" s="1085">
        <f>$N11*AP11/100</f>
        <v>0</v>
      </c>
      <c r="AR11" s="1086"/>
      <c r="AS11" s="1085">
        <f>$N11*AR11/100</f>
        <v>0</v>
      </c>
      <c r="AT11" s="1086"/>
      <c r="AU11" s="1085"/>
    </row>
    <row r="12" spans="4:47" hidden="1">
      <c r="D12" s="1286"/>
      <c r="E12" s="1087" t="s">
        <v>926</v>
      </c>
      <c r="F12" s="1078"/>
      <c r="G12" s="1078"/>
      <c r="H12" s="1088"/>
      <c r="I12" s="1089"/>
      <c r="J12" s="1090"/>
      <c r="K12" s="1090"/>
      <c r="L12" s="1090"/>
      <c r="M12" s="1091"/>
      <c r="N12" s="1092"/>
      <c r="O12" s="1093"/>
      <c r="P12" s="1094"/>
      <c r="Q12" s="1094"/>
      <c r="R12" s="1095"/>
      <c r="S12" s="1092"/>
      <c r="T12" s="1093"/>
      <c r="U12" s="1095"/>
      <c r="V12" s="1093"/>
      <c r="W12" s="1095"/>
      <c r="X12" s="1092"/>
      <c r="Y12" s="1096"/>
      <c r="Z12" s="1095"/>
      <c r="AA12" s="1092"/>
      <c r="AB12" s="1096"/>
      <c r="AC12" s="1095"/>
      <c r="AD12" s="1096"/>
      <c r="AE12" s="1095"/>
      <c r="AF12" s="1096"/>
      <c r="AG12" s="1095"/>
      <c r="AH12" s="1096"/>
      <c r="AI12" s="1095"/>
      <c r="AJ12" s="1096"/>
      <c r="AK12" s="1095"/>
      <c r="AL12" s="1096"/>
      <c r="AM12" s="1095"/>
      <c r="AN12" s="1096"/>
      <c r="AO12" s="1095"/>
      <c r="AP12" s="1096"/>
      <c r="AQ12" s="1095"/>
      <c r="AR12" s="1096"/>
      <c r="AS12" s="1095"/>
      <c r="AT12" s="1086"/>
      <c r="AU12" s="1095"/>
    </row>
    <row r="13" spans="4:47" hidden="1">
      <c r="D13" s="1286"/>
      <c r="E13" s="1097" t="s">
        <v>927</v>
      </c>
      <c r="F13" s="1078"/>
      <c r="G13" s="1078"/>
      <c r="H13" s="1098"/>
      <c r="I13" s="1099"/>
      <c r="J13" s="1080"/>
      <c r="K13" s="1080"/>
      <c r="L13" s="1080"/>
      <c r="M13" s="1081"/>
      <c r="N13" s="1092"/>
      <c r="O13" s="1093"/>
      <c r="P13" s="1094"/>
      <c r="Q13" s="1094"/>
      <c r="R13" s="1095"/>
      <c r="S13" s="1092"/>
      <c r="T13" s="1093"/>
      <c r="U13" s="1095"/>
      <c r="V13" s="1093"/>
      <c r="W13" s="1095"/>
      <c r="X13" s="1092"/>
      <c r="Y13" s="1096"/>
      <c r="Z13" s="1095"/>
      <c r="AA13" s="1092"/>
      <c r="AB13" s="1096"/>
      <c r="AC13" s="1095"/>
      <c r="AD13" s="1096"/>
      <c r="AE13" s="1095"/>
      <c r="AF13" s="1096"/>
      <c r="AG13" s="1095"/>
      <c r="AH13" s="1096"/>
      <c r="AI13" s="1095"/>
      <c r="AJ13" s="1096"/>
      <c r="AK13" s="1095"/>
      <c r="AL13" s="1096"/>
      <c r="AM13" s="1095"/>
      <c r="AN13" s="1096"/>
      <c r="AO13" s="1095"/>
      <c r="AP13" s="1096"/>
      <c r="AQ13" s="1095"/>
      <c r="AR13" s="1096"/>
      <c r="AS13" s="1095"/>
      <c r="AT13" s="1086"/>
      <c r="AU13" s="1095"/>
    </row>
    <row r="14" spans="4:47" hidden="1">
      <c r="D14" s="1286"/>
      <c r="E14" s="1077">
        <v>750</v>
      </c>
      <c r="F14" s="1078">
        <v>1</v>
      </c>
      <c r="G14" s="1078" t="s">
        <v>370</v>
      </c>
      <c r="H14" s="1079"/>
      <c r="I14" s="1080"/>
      <c r="J14" s="1080"/>
      <c r="K14" s="1080"/>
      <c r="L14" s="1080"/>
      <c r="M14" s="1081"/>
      <c r="N14" s="1082">
        <v>600</v>
      </c>
      <c r="O14" s="1083"/>
      <c r="P14" s="1084"/>
      <c r="Q14" s="1084"/>
      <c r="R14" s="1085">
        <f t="shared" ref="R14:R38" si="0">$N14*O14/100</f>
        <v>0</v>
      </c>
      <c r="S14" s="1082">
        <v>600</v>
      </c>
      <c r="T14" s="1083"/>
      <c r="U14" s="1085">
        <f t="shared" ref="U14:U38" si="1">$N14*T14/100</f>
        <v>0</v>
      </c>
      <c r="V14" s="1083"/>
      <c r="W14" s="1085">
        <f t="shared" ref="W14:W38" si="2">$N14*V14/100</f>
        <v>0</v>
      </c>
      <c r="X14" s="1082">
        <v>600</v>
      </c>
      <c r="Y14" s="1086"/>
      <c r="Z14" s="1085">
        <f t="shared" ref="Z14:Z38" si="3">$N14*Y14/100</f>
        <v>0</v>
      </c>
      <c r="AA14" s="1082">
        <v>600</v>
      </c>
      <c r="AB14" s="1086"/>
      <c r="AC14" s="1085">
        <f t="shared" ref="AC14:AC38" si="4">$N14*AB14/100</f>
        <v>0</v>
      </c>
      <c r="AD14" s="1086"/>
      <c r="AE14" s="1085">
        <f t="shared" ref="AE14:AE38" si="5">$N14*AD14/100</f>
        <v>0</v>
      </c>
      <c r="AF14" s="1086"/>
      <c r="AG14" s="1085">
        <f t="shared" ref="AG14:AG38" si="6">$N14*AF14/100</f>
        <v>0</v>
      </c>
      <c r="AH14" s="1086"/>
      <c r="AI14" s="1085">
        <f t="shared" ref="AI14:AI38" si="7">$N14*AH14/100</f>
        <v>0</v>
      </c>
      <c r="AJ14" s="1086"/>
      <c r="AK14" s="1085">
        <f t="shared" ref="AK14:AK38" si="8">$N14*AJ14/100</f>
        <v>0</v>
      </c>
      <c r="AL14" s="1086"/>
      <c r="AM14" s="1085">
        <f t="shared" ref="AM14:AM38" si="9">$N14*AL14/100</f>
        <v>0</v>
      </c>
      <c r="AN14" s="1086"/>
      <c r="AO14" s="1085">
        <f t="shared" ref="AO14:AO38" si="10">$N14*AN14/100</f>
        <v>0</v>
      </c>
      <c r="AP14" s="1086"/>
      <c r="AQ14" s="1085">
        <f t="shared" ref="AQ14:AQ38" si="11">$N14*AP14/100</f>
        <v>0</v>
      </c>
      <c r="AR14" s="1086"/>
      <c r="AS14" s="1085">
        <f t="shared" ref="AS14:AS38" si="12">$N14*AR14/100</f>
        <v>0</v>
      </c>
      <c r="AT14" s="1086"/>
      <c r="AU14" s="1085"/>
    </row>
    <row r="15" spans="4:47" hidden="1">
      <c r="D15" s="1286"/>
      <c r="E15" s="1087" t="s">
        <v>926</v>
      </c>
      <c r="F15" s="1078"/>
      <c r="G15" s="1078"/>
      <c r="H15" s="1079"/>
      <c r="I15" s="1080"/>
      <c r="J15" s="1080"/>
      <c r="K15" s="1080"/>
      <c r="L15" s="1080"/>
      <c r="M15" s="1081"/>
      <c r="N15" s="1092"/>
      <c r="O15" s="1093"/>
      <c r="P15" s="1094"/>
      <c r="Q15" s="1094"/>
      <c r="R15" s="1095"/>
      <c r="S15" s="1092"/>
      <c r="T15" s="1093"/>
      <c r="U15" s="1095"/>
      <c r="V15" s="1093"/>
      <c r="W15" s="1095"/>
      <c r="X15" s="1092"/>
      <c r="Y15" s="1096"/>
      <c r="Z15" s="1095"/>
      <c r="AA15" s="1092"/>
      <c r="AB15" s="1096"/>
      <c r="AC15" s="1095"/>
      <c r="AD15" s="1096"/>
      <c r="AE15" s="1095"/>
      <c r="AF15" s="1096"/>
      <c r="AG15" s="1095"/>
      <c r="AH15" s="1096"/>
      <c r="AI15" s="1095"/>
      <c r="AJ15" s="1096"/>
      <c r="AK15" s="1095"/>
      <c r="AL15" s="1096"/>
      <c r="AM15" s="1095"/>
      <c r="AN15" s="1096"/>
      <c r="AO15" s="1095"/>
      <c r="AP15" s="1096"/>
      <c r="AQ15" s="1095"/>
      <c r="AR15" s="1096"/>
      <c r="AS15" s="1095"/>
      <c r="AT15" s="1086"/>
      <c r="AU15" s="1095"/>
    </row>
    <row r="16" spans="4:47" hidden="1">
      <c r="D16" s="1286"/>
      <c r="E16" s="1097" t="s">
        <v>927</v>
      </c>
      <c r="F16" s="1078"/>
      <c r="G16" s="1078"/>
      <c r="H16" s="1079"/>
      <c r="I16" s="1080"/>
      <c r="J16" s="1080"/>
      <c r="K16" s="1080"/>
      <c r="L16" s="1080"/>
      <c r="M16" s="1081"/>
      <c r="N16" s="1092"/>
      <c r="O16" s="1093"/>
      <c r="P16" s="1094"/>
      <c r="Q16" s="1094"/>
      <c r="R16" s="1095"/>
      <c r="S16" s="1092"/>
      <c r="T16" s="1093"/>
      <c r="U16" s="1095"/>
      <c r="V16" s="1093"/>
      <c r="W16" s="1095"/>
      <c r="X16" s="1092"/>
      <c r="Y16" s="1096"/>
      <c r="Z16" s="1095"/>
      <c r="AA16" s="1092"/>
      <c r="AB16" s="1096"/>
      <c r="AC16" s="1095"/>
      <c r="AD16" s="1096"/>
      <c r="AE16" s="1095"/>
      <c r="AF16" s="1096"/>
      <c r="AG16" s="1095"/>
      <c r="AH16" s="1096"/>
      <c r="AI16" s="1095"/>
      <c r="AJ16" s="1096"/>
      <c r="AK16" s="1095"/>
      <c r="AL16" s="1096"/>
      <c r="AM16" s="1095"/>
      <c r="AN16" s="1096"/>
      <c r="AO16" s="1095"/>
      <c r="AP16" s="1096"/>
      <c r="AQ16" s="1095"/>
      <c r="AR16" s="1096"/>
      <c r="AS16" s="1095"/>
      <c r="AT16" s="1086"/>
      <c r="AU16" s="1095"/>
    </row>
    <row r="17" spans="4:47" hidden="1">
      <c r="D17" s="1286"/>
      <c r="E17" s="1288" t="s">
        <v>928</v>
      </c>
      <c r="F17" s="1289">
        <v>1</v>
      </c>
      <c r="G17" s="1100" t="s">
        <v>370</v>
      </c>
      <c r="H17" s="1101"/>
      <c r="I17" s="1102"/>
      <c r="J17" s="1102"/>
      <c r="K17" s="1102"/>
      <c r="L17" s="1103"/>
      <c r="M17" s="1104"/>
      <c r="N17" s="1082">
        <v>400</v>
      </c>
      <c r="O17" s="1083"/>
      <c r="P17" s="1084"/>
      <c r="Q17" s="1084"/>
      <c r="R17" s="1085">
        <f t="shared" si="0"/>
        <v>0</v>
      </c>
      <c r="S17" s="1082">
        <v>400</v>
      </c>
      <c r="T17" s="1083"/>
      <c r="U17" s="1085">
        <f t="shared" si="1"/>
        <v>0</v>
      </c>
      <c r="V17" s="1083"/>
      <c r="W17" s="1085">
        <f t="shared" si="2"/>
        <v>0</v>
      </c>
      <c r="X17" s="1082">
        <v>400</v>
      </c>
      <c r="Y17" s="1086"/>
      <c r="Z17" s="1085">
        <f t="shared" si="3"/>
        <v>0</v>
      </c>
      <c r="AA17" s="1082">
        <v>400</v>
      </c>
      <c r="AB17" s="1086"/>
      <c r="AC17" s="1085">
        <f t="shared" si="4"/>
        <v>0</v>
      </c>
      <c r="AD17" s="1086"/>
      <c r="AE17" s="1085">
        <f t="shared" si="5"/>
        <v>0</v>
      </c>
      <c r="AF17" s="1086"/>
      <c r="AG17" s="1085">
        <f t="shared" si="6"/>
        <v>0</v>
      </c>
      <c r="AH17" s="1086"/>
      <c r="AI17" s="1085">
        <f t="shared" si="7"/>
        <v>0</v>
      </c>
      <c r="AJ17" s="1086"/>
      <c r="AK17" s="1085">
        <f t="shared" si="8"/>
        <v>0</v>
      </c>
      <c r="AL17" s="1086"/>
      <c r="AM17" s="1085">
        <f t="shared" si="9"/>
        <v>0</v>
      </c>
      <c r="AN17" s="1086"/>
      <c r="AO17" s="1085">
        <f t="shared" si="10"/>
        <v>0</v>
      </c>
      <c r="AP17" s="1086"/>
      <c r="AQ17" s="1085">
        <f t="shared" si="11"/>
        <v>0</v>
      </c>
      <c r="AR17" s="1086"/>
      <c r="AS17" s="1085">
        <f t="shared" si="12"/>
        <v>0</v>
      </c>
      <c r="AT17" s="1086"/>
      <c r="AU17" s="1085"/>
    </row>
    <row r="18" spans="4:47" hidden="1">
      <c r="D18" s="1286"/>
      <c r="E18" s="1288"/>
      <c r="F18" s="1289"/>
      <c r="G18" s="1105" t="s">
        <v>371</v>
      </c>
      <c r="H18" s="1101"/>
      <c r="I18" s="1102"/>
      <c r="J18" s="1102"/>
      <c r="K18" s="1102"/>
      <c r="L18" s="1103"/>
      <c r="M18" s="1104"/>
      <c r="N18" s="1082">
        <v>300</v>
      </c>
      <c r="O18" s="1083"/>
      <c r="P18" s="1084"/>
      <c r="Q18" s="1084"/>
      <c r="R18" s="1085">
        <f t="shared" si="0"/>
        <v>0</v>
      </c>
      <c r="S18" s="1082">
        <v>300</v>
      </c>
      <c r="T18" s="1083"/>
      <c r="U18" s="1085">
        <f t="shared" si="1"/>
        <v>0</v>
      </c>
      <c r="V18" s="1083"/>
      <c r="W18" s="1085">
        <f t="shared" si="2"/>
        <v>0</v>
      </c>
      <c r="X18" s="1082">
        <v>300</v>
      </c>
      <c r="Y18" s="1086"/>
      <c r="Z18" s="1085">
        <f t="shared" si="3"/>
        <v>0</v>
      </c>
      <c r="AA18" s="1082">
        <v>300</v>
      </c>
      <c r="AB18" s="1086"/>
      <c r="AC18" s="1085">
        <f t="shared" si="4"/>
        <v>0</v>
      </c>
      <c r="AD18" s="1086"/>
      <c r="AE18" s="1085">
        <f t="shared" si="5"/>
        <v>0</v>
      </c>
      <c r="AF18" s="1086"/>
      <c r="AG18" s="1085">
        <f t="shared" si="6"/>
        <v>0</v>
      </c>
      <c r="AH18" s="1086"/>
      <c r="AI18" s="1085">
        <f t="shared" si="7"/>
        <v>0</v>
      </c>
      <c r="AJ18" s="1086"/>
      <c r="AK18" s="1085">
        <f t="shared" si="8"/>
        <v>0</v>
      </c>
      <c r="AL18" s="1086"/>
      <c r="AM18" s="1085">
        <f t="shared" si="9"/>
        <v>0</v>
      </c>
      <c r="AN18" s="1086"/>
      <c r="AO18" s="1085">
        <f t="shared" si="10"/>
        <v>0</v>
      </c>
      <c r="AP18" s="1086"/>
      <c r="AQ18" s="1085">
        <f t="shared" si="11"/>
        <v>0</v>
      </c>
      <c r="AR18" s="1086"/>
      <c r="AS18" s="1085">
        <f t="shared" si="12"/>
        <v>0</v>
      </c>
      <c r="AT18" s="1086"/>
      <c r="AU18" s="1085"/>
    </row>
    <row r="19" spans="4:47" hidden="1">
      <c r="D19" s="1286"/>
      <c r="E19" s="1087" t="s">
        <v>926</v>
      </c>
      <c r="F19" s="1106"/>
      <c r="G19" s="1100"/>
      <c r="H19" s="1101"/>
      <c r="I19" s="1102"/>
      <c r="J19" s="1102"/>
      <c r="K19" s="1102"/>
      <c r="L19" s="1103"/>
      <c r="M19" s="1104"/>
      <c r="N19" s="1092"/>
      <c r="O19" s="1093"/>
      <c r="P19" s="1094"/>
      <c r="Q19" s="1094"/>
      <c r="R19" s="1095"/>
      <c r="S19" s="1092"/>
      <c r="T19" s="1093"/>
      <c r="U19" s="1095"/>
      <c r="V19" s="1093"/>
      <c r="W19" s="1095"/>
      <c r="X19" s="1092"/>
      <c r="Y19" s="1096"/>
      <c r="Z19" s="1095"/>
      <c r="AA19" s="1092"/>
      <c r="AB19" s="1096"/>
      <c r="AC19" s="1095"/>
      <c r="AD19" s="1096"/>
      <c r="AE19" s="1095"/>
      <c r="AF19" s="1096"/>
      <c r="AG19" s="1095"/>
      <c r="AH19" s="1096"/>
      <c r="AI19" s="1095"/>
      <c r="AJ19" s="1096"/>
      <c r="AK19" s="1095"/>
      <c r="AL19" s="1096"/>
      <c r="AM19" s="1095"/>
      <c r="AN19" s="1096"/>
      <c r="AO19" s="1095"/>
      <c r="AP19" s="1096"/>
      <c r="AQ19" s="1095"/>
      <c r="AR19" s="1096"/>
      <c r="AS19" s="1095"/>
      <c r="AT19" s="1086"/>
      <c r="AU19" s="1095"/>
    </row>
    <row r="20" spans="4:47" hidden="1">
      <c r="D20" s="1286"/>
      <c r="E20" s="1097" t="s">
        <v>927</v>
      </c>
      <c r="F20" s="1106"/>
      <c r="G20" s="1100"/>
      <c r="H20" s="1101"/>
      <c r="I20" s="1102"/>
      <c r="J20" s="1102"/>
      <c r="K20" s="1102"/>
      <c r="L20" s="1103"/>
      <c r="M20" s="1104"/>
      <c r="N20" s="1092"/>
      <c r="O20" s="1093"/>
      <c r="P20" s="1094"/>
      <c r="Q20" s="1094"/>
      <c r="R20" s="1095"/>
      <c r="S20" s="1092"/>
      <c r="T20" s="1093"/>
      <c r="U20" s="1095"/>
      <c r="V20" s="1093"/>
      <c r="W20" s="1095"/>
      <c r="X20" s="1092"/>
      <c r="Y20" s="1096"/>
      <c r="Z20" s="1095"/>
      <c r="AA20" s="1092"/>
      <c r="AB20" s="1096"/>
      <c r="AC20" s="1095"/>
      <c r="AD20" s="1096"/>
      <c r="AE20" s="1095"/>
      <c r="AF20" s="1096"/>
      <c r="AG20" s="1095"/>
      <c r="AH20" s="1096"/>
      <c r="AI20" s="1095"/>
      <c r="AJ20" s="1096"/>
      <c r="AK20" s="1095"/>
      <c r="AL20" s="1096"/>
      <c r="AM20" s="1095"/>
      <c r="AN20" s="1096"/>
      <c r="AO20" s="1095"/>
      <c r="AP20" s="1096"/>
      <c r="AQ20" s="1095"/>
      <c r="AR20" s="1096"/>
      <c r="AS20" s="1095"/>
      <c r="AT20" s="1086"/>
      <c r="AU20" s="1095"/>
    </row>
    <row r="21" spans="4:47" hidden="1">
      <c r="D21" s="1286"/>
      <c r="E21" s="1288" t="s">
        <v>929</v>
      </c>
      <c r="F21" s="1289" t="s">
        <v>210</v>
      </c>
      <c r="G21" s="1100" t="s">
        <v>370</v>
      </c>
      <c r="H21" s="1101"/>
      <c r="I21" s="1102"/>
      <c r="J21" s="1102"/>
      <c r="K21" s="1102"/>
      <c r="L21" s="1103"/>
      <c r="M21" s="1104"/>
      <c r="N21" s="1082">
        <v>230</v>
      </c>
      <c r="O21" s="1083"/>
      <c r="P21" s="1084"/>
      <c r="Q21" s="1084"/>
      <c r="R21" s="1085">
        <f t="shared" si="0"/>
        <v>0</v>
      </c>
      <c r="S21" s="1082">
        <v>230</v>
      </c>
      <c r="T21" s="1083"/>
      <c r="U21" s="1085">
        <f t="shared" si="1"/>
        <v>0</v>
      </c>
      <c r="V21" s="1083"/>
      <c r="W21" s="1085">
        <f t="shared" si="2"/>
        <v>0</v>
      </c>
      <c r="X21" s="1082">
        <v>230</v>
      </c>
      <c r="Y21" s="1086"/>
      <c r="Z21" s="1085">
        <f t="shared" si="3"/>
        <v>0</v>
      </c>
      <c r="AA21" s="1082">
        <v>230</v>
      </c>
      <c r="AB21" s="1086"/>
      <c r="AC21" s="1085">
        <f t="shared" si="4"/>
        <v>0</v>
      </c>
      <c r="AD21" s="1086"/>
      <c r="AE21" s="1085">
        <f t="shared" si="5"/>
        <v>0</v>
      </c>
      <c r="AF21" s="1086"/>
      <c r="AG21" s="1085">
        <f t="shared" si="6"/>
        <v>0</v>
      </c>
      <c r="AH21" s="1086"/>
      <c r="AI21" s="1085">
        <f t="shared" si="7"/>
        <v>0</v>
      </c>
      <c r="AJ21" s="1086"/>
      <c r="AK21" s="1085">
        <f t="shared" si="8"/>
        <v>0</v>
      </c>
      <c r="AL21" s="1086"/>
      <c r="AM21" s="1085">
        <f t="shared" si="9"/>
        <v>0</v>
      </c>
      <c r="AN21" s="1086"/>
      <c r="AO21" s="1085">
        <f t="shared" si="10"/>
        <v>0</v>
      </c>
      <c r="AP21" s="1086"/>
      <c r="AQ21" s="1085">
        <f t="shared" si="11"/>
        <v>0</v>
      </c>
      <c r="AR21" s="1086"/>
      <c r="AS21" s="1085">
        <f t="shared" si="12"/>
        <v>0</v>
      </c>
      <c r="AT21" s="1086"/>
      <c r="AU21" s="1085"/>
    </row>
    <row r="22" spans="4:47" hidden="1">
      <c r="D22" s="1286"/>
      <c r="E22" s="1288"/>
      <c r="F22" s="1289"/>
      <c r="G22" s="1105" t="s">
        <v>371</v>
      </c>
      <c r="H22" s="1101"/>
      <c r="I22" s="1102"/>
      <c r="J22" s="1102"/>
      <c r="K22" s="1102"/>
      <c r="L22" s="1103"/>
      <c r="M22" s="1104"/>
      <c r="N22" s="1082">
        <v>170</v>
      </c>
      <c r="O22" s="1083"/>
      <c r="P22" s="1084"/>
      <c r="Q22" s="1084"/>
      <c r="R22" s="1085">
        <f t="shared" si="0"/>
        <v>0</v>
      </c>
      <c r="S22" s="1082">
        <v>170</v>
      </c>
      <c r="T22" s="1083"/>
      <c r="U22" s="1085">
        <f t="shared" si="1"/>
        <v>0</v>
      </c>
      <c r="V22" s="1083"/>
      <c r="W22" s="1085">
        <f t="shared" si="2"/>
        <v>0</v>
      </c>
      <c r="X22" s="1082">
        <v>170</v>
      </c>
      <c r="Y22" s="1086"/>
      <c r="Z22" s="1085">
        <f t="shared" si="3"/>
        <v>0</v>
      </c>
      <c r="AA22" s="1082">
        <v>170</v>
      </c>
      <c r="AB22" s="1086"/>
      <c r="AC22" s="1085">
        <f t="shared" si="4"/>
        <v>0</v>
      </c>
      <c r="AD22" s="1086"/>
      <c r="AE22" s="1085">
        <f t="shared" si="5"/>
        <v>0</v>
      </c>
      <c r="AF22" s="1086"/>
      <c r="AG22" s="1085">
        <f t="shared" si="6"/>
        <v>0</v>
      </c>
      <c r="AH22" s="1086"/>
      <c r="AI22" s="1085">
        <f t="shared" si="7"/>
        <v>0</v>
      </c>
      <c r="AJ22" s="1086"/>
      <c r="AK22" s="1085">
        <f t="shared" si="8"/>
        <v>0</v>
      </c>
      <c r="AL22" s="1086"/>
      <c r="AM22" s="1085">
        <f t="shared" si="9"/>
        <v>0</v>
      </c>
      <c r="AN22" s="1086"/>
      <c r="AO22" s="1085">
        <f t="shared" si="10"/>
        <v>0</v>
      </c>
      <c r="AP22" s="1086"/>
      <c r="AQ22" s="1085">
        <f t="shared" si="11"/>
        <v>0</v>
      </c>
      <c r="AR22" s="1086"/>
      <c r="AS22" s="1085">
        <f t="shared" si="12"/>
        <v>0</v>
      </c>
      <c r="AT22" s="1086"/>
      <c r="AU22" s="1085"/>
    </row>
    <row r="23" spans="4:47" hidden="1">
      <c r="D23" s="1286"/>
      <c r="E23" s="1288"/>
      <c r="F23" s="1289" t="s">
        <v>34</v>
      </c>
      <c r="G23" s="1100" t="s">
        <v>370</v>
      </c>
      <c r="H23" s="1101"/>
      <c r="I23" s="1102"/>
      <c r="J23" s="1102"/>
      <c r="K23" s="1102"/>
      <c r="L23" s="1103"/>
      <c r="M23" s="1104"/>
      <c r="N23" s="1082">
        <v>290</v>
      </c>
      <c r="O23" s="1083"/>
      <c r="P23" s="1084"/>
      <c r="Q23" s="1084"/>
      <c r="R23" s="1085">
        <f t="shared" si="0"/>
        <v>0</v>
      </c>
      <c r="S23" s="1082">
        <v>290</v>
      </c>
      <c r="T23" s="1083"/>
      <c r="U23" s="1085">
        <f t="shared" si="1"/>
        <v>0</v>
      </c>
      <c r="V23" s="1083"/>
      <c r="W23" s="1085">
        <f t="shared" si="2"/>
        <v>0</v>
      </c>
      <c r="X23" s="1082">
        <v>290</v>
      </c>
      <c r="Y23" s="1086"/>
      <c r="Z23" s="1085">
        <f t="shared" si="3"/>
        <v>0</v>
      </c>
      <c r="AA23" s="1082">
        <v>290</v>
      </c>
      <c r="AB23" s="1086"/>
      <c r="AC23" s="1085">
        <f t="shared" si="4"/>
        <v>0</v>
      </c>
      <c r="AD23" s="1086"/>
      <c r="AE23" s="1085">
        <f t="shared" si="5"/>
        <v>0</v>
      </c>
      <c r="AF23" s="1086"/>
      <c r="AG23" s="1085">
        <f t="shared" si="6"/>
        <v>0</v>
      </c>
      <c r="AH23" s="1086"/>
      <c r="AI23" s="1085">
        <f t="shared" si="7"/>
        <v>0</v>
      </c>
      <c r="AJ23" s="1086"/>
      <c r="AK23" s="1085">
        <f t="shared" si="8"/>
        <v>0</v>
      </c>
      <c r="AL23" s="1086"/>
      <c r="AM23" s="1085">
        <f t="shared" si="9"/>
        <v>0</v>
      </c>
      <c r="AN23" s="1086"/>
      <c r="AO23" s="1085">
        <f t="shared" si="10"/>
        <v>0</v>
      </c>
      <c r="AP23" s="1086"/>
      <c r="AQ23" s="1085">
        <f t="shared" si="11"/>
        <v>0</v>
      </c>
      <c r="AR23" s="1086"/>
      <c r="AS23" s="1085">
        <f t="shared" si="12"/>
        <v>0</v>
      </c>
      <c r="AT23" s="1086"/>
      <c r="AU23" s="1085"/>
    </row>
    <row r="24" spans="4:47" hidden="1">
      <c r="D24" s="1286"/>
      <c r="E24" s="1288"/>
      <c r="F24" s="1289"/>
      <c r="G24" s="1105" t="s">
        <v>371</v>
      </c>
      <c r="H24" s="1101"/>
      <c r="I24" s="1102"/>
      <c r="J24" s="1102"/>
      <c r="K24" s="1102"/>
      <c r="L24" s="1103"/>
      <c r="M24" s="1104"/>
      <c r="N24" s="1082">
        <v>210</v>
      </c>
      <c r="O24" s="1083"/>
      <c r="P24" s="1084"/>
      <c r="Q24" s="1084"/>
      <c r="R24" s="1085">
        <f t="shared" si="0"/>
        <v>0</v>
      </c>
      <c r="S24" s="1082">
        <v>210</v>
      </c>
      <c r="T24" s="1083"/>
      <c r="U24" s="1085">
        <f t="shared" si="1"/>
        <v>0</v>
      </c>
      <c r="V24" s="1083"/>
      <c r="W24" s="1085">
        <f t="shared" si="2"/>
        <v>0</v>
      </c>
      <c r="X24" s="1082">
        <v>210</v>
      </c>
      <c r="Y24" s="1086"/>
      <c r="Z24" s="1085">
        <f t="shared" si="3"/>
        <v>0</v>
      </c>
      <c r="AA24" s="1082">
        <v>210</v>
      </c>
      <c r="AB24" s="1086"/>
      <c r="AC24" s="1085">
        <f t="shared" si="4"/>
        <v>0</v>
      </c>
      <c r="AD24" s="1086"/>
      <c r="AE24" s="1085">
        <f t="shared" si="5"/>
        <v>0</v>
      </c>
      <c r="AF24" s="1086"/>
      <c r="AG24" s="1085">
        <f t="shared" si="6"/>
        <v>0</v>
      </c>
      <c r="AH24" s="1086"/>
      <c r="AI24" s="1085">
        <f t="shared" si="7"/>
        <v>0</v>
      </c>
      <c r="AJ24" s="1086"/>
      <c r="AK24" s="1085">
        <f t="shared" si="8"/>
        <v>0</v>
      </c>
      <c r="AL24" s="1086"/>
      <c r="AM24" s="1085">
        <f t="shared" si="9"/>
        <v>0</v>
      </c>
      <c r="AN24" s="1086"/>
      <c r="AO24" s="1085">
        <f t="shared" si="10"/>
        <v>0</v>
      </c>
      <c r="AP24" s="1086"/>
      <c r="AQ24" s="1085">
        <f t="shared" si="11"/>
        <v>0</v>
      </c>
      <c r="AR24" s="1086"/>
      <c r="AS24" s="1085">
        <f t="shared" si="12"/>
        <v>0</v>
      </c>
      <c r="AT24" s="1086"/>
      <c r="AU24" s="1085"/>
    </row>
    <row r="25" spans="4:47" hidden="1">
      <c r="D25" s="1286"/>
      <c r="E25" s="1087" t="s">
        <v>926</v>
      </c>
      <c r="F25" s="1106"/>
      <c r="G25" s="1100"/>
      <c r="H25" s="1101"/>
      <c r="I25" s="1102"/>
      <c r="J25" s="1102"/>
      <c r="K25" s="1102"/>
      <c r="L25" s="1103"/>
      <c r="M25" s="1104"/>
      <c r="N25" s="1092"/>
      <c r="O25" s="1093"/>
      <c r="P25" s="1094"/>
      <c r="Q25" s="1094"/>
      <c r="R25" s="1095"/>
      <c r="S25" s="1092"/>
      <c r="T25" s="1093"/>
      <c r="U25" s="1095"/>
      <c r="V25" s="1093"/>
      <c r="W25" s="1095"/>
      <c r="X25" s="1092"/>
      <c r="Y25" s="1096"/>
      <c r="Z25" s="1095"/>
      <c r="AA25" s="1092"/>
      <c r="AB25" s="1096"/>
      <c r="AC25" s="1095"/>
      <c r="AD25" s="1096"/>
      <c r="AE25" s="1095"/>
      <c r="AF25" s="1096"/>
      <c r="AG25" s="1095"/>
      <c r="AH25" s="1096"/>
      <c r="AI25" s="1095"/>
      <c r="AJ25" s="1096"/>
      <c r="AK25" s="1095"/>
      <c r="AL25" s="1096"/>
      <c r="AM25" s="1095"/>
      <c r="AN25" s="1096"/>
      <c r="AO25" s="1095"/>
      <c r="AP25" s="1096"/>
      <c r="AQ25" s="1095"/>
      <c r="AR25" s="1096"/>
      <c r="AS25" s="1095"/>
      <c r="AT25" s="1086"/>
      <c r="AU25" s="1095"/>
    </row>
    <row r="26" spans="4:47" hidden="1">
      <c r="D26" s="1286"/>
      <c r="E26" s="1097" t="s">
        <v>927</v>
      </c>
      <c r="F26" s="1106"/>
      <c r="G26" s="1100"/>
      <c r="H26" s="1101"/>
      <c r="I26" s="1102"/>
      <c r="J26" s="1102"/>
      <c r="K26" s="1102"/>
      <c r="L26" s="1103"/>
      <c r="M26" s="1104"/>
      <c r="N26" s="1092"/>
      <c r="O26" s="1093"/>
      <c r="P26" s="1094"/>
      <c r="Q26" s="1094"/>
      <c r="R26" s="1095"/>
      <c r="S26" s="1092"/>
      <c r="T26" s="1093"/>
      <c r="U26" s="1095"/>
      <c r="V26" s="1093"/>
      <c r="W26" s="1095"/>
      <c r="X26" s="1092"/>
      <c r="Y26" s="1096"/>
      <c r="Z26" s="1095"/>
      <c r="AA26" s="1092"/>
      <c r="AB26" s="1096"/>
      <c r="AC26" s="1095"/>
      <c r="AD26" s="1096"/>
      <c r="AE26" s="1095"/>
      <c r="AF26" s="1096"/>
      <c r="AG26" s="1095"/>
      <c r="AH26" s="1096"/>
      <c r="AI26" s="1095"/>
      <c r="AJ26" s="1096"/>
      <c r="AK26" s="1095"/>
      <c r="AL26" s="1096"/>
      <c r="AM26" s="1095"/>
      <c r="AN26" s="1096"/>
      <c r="AO26" s="1095"/>
      <c r="AP26" s="1096"/>
      <c r="AQ26" s="1095"/>
      <c r="AR26" s="1096"/>
      <c r="AS26" s="1095"/>
      <c r="AT26" s="1086"/>
      <c r="AU26" s="1095"/>
    </row>
    <row r="27" spans="4:47" hidden="1">
      <c r="D27" s="1286"/>
      <c r="E27" s="1290">
        <v>220</v>
      </c>
      <c r="F27" s="1291">
        <v>1</v>
      </c>
      <c r="G27" s="1100" t="s">
        <v>372</v>
      </c>
      <c r="H27" s="1107"/>
      <c r="I27" s="1108"/>
      <c r="J27" s="1108"/>
      <c r="K27" s="1108"/>
      <c r="L27" s="1077"/>
      <c r="M27" s="1109"/>
      <c r="N27" s="1082">
        <v>260</v>
      </c>
      <c r="O27" s="1083"/>
      <c r="P27" s="1084"/>
      <c r="Q27" s="1084"/>
      <c r="R27" s="1085">
        <f t="shared" si="0"/>
        <v>0</v>
      </c>
      <c r="S27" s="1082">
        <v>260</v>
      </c>
      <c r="T27" s="1083"/>
      <c r="U27" s="1085">
        <f t="shared" si="1"/>
        <v>0</v>
      </c>
      <c r="V27" s="1083"/>
      <c r="W27" s="1085">
        <f t="shared" si="2"/>
        <v>0</v>
      </c>
      <c r="X27" s="1082">
        <v>260</v>
      </c>
      <c r="Y27" s="1086"/>
      <c r="Z27" s="1085">
        <f t="shared" si="3"/>
        <v>0</v>
      </c>
      <c r="AA27" s="1082">
        <v>260</v>
      </c>
      <c r="AB27" s="1086"/>
      <c r="AC27" s="1085">
        <f t="shared" si="4"/>
        <v>0</v>
      </c>
      <c r="AD27" s="1086"/>
      <c r="AE27" s="1085">
        <f t="shared" si="5"/>
        <v>0</v>
      </c>
      <c r="AF27" s="1086"/>
      <c r="AG27" s="1085">
        <f t="shared" si="6"/>
        <v>0</v>
      </c>
      <c r="AH27" s="1086"/>
      <c r="AI27" s="1085">
        <f t="shared" si="7"/>
        <v>0</v>
      </c>
      <c r="AJ27" s="1086"/>
      <c r="AK27" s="1085">
        <f t="shared" si="8"/>
        <v>0</v>
      </c>
      <c r="AL27" s="1086"/>
      <c r="AM27" s="1085">
        <f t="shared" si="9"/>
        <v>0</v>
      </c>
      <c r="AN27" s="1086"/>
      <c r="AO27" s="1085">
        <f t="shared" si="10"/>
        <v>0</v>
      </c>
      <c r="AP27" s="1086"/>
      <c r="AQ27" s="1085">
        <f t="shared" si="11"/>
        <v>0</v>
      </c>
      <c r="AR27" s="1086"/>
      <c r="AS27" s="1085">
        <f t="shared" si="12"/>
        <v>0</v>
      </c>
      <c r="AT27" s="1086"/>
      <c r="AU27" s="1085"/>
    </row>
    <row r="28" spans="4:47" hidden="1">
      <c r="D28" s="1286"/>
      <c r="E28" s="1290"/>
      <c r="F28" s="1291"/>
      <c r="G28" s="1100" t="s">
        <v>370</v>
      </c>
      <c r="H28" s="1107"/>
      <c r="I28" s="1108"/>
      <c r="J28" s="1108"/>
      <c r="K28" s="1108"/>
      <c r="L28" s="1077"/>
      <c r="M28" s="1109"/>
      <c r="N28" s="1082">
        <v>210</v>
      </c>
      <c r="O28" s="1083"/>
      <c r="P28" s="1084"/>
      <c r="Q28" s="1084"/>
      <c r="R28" s="1085">
        <f t="shared" si="0"/>
        <v>0</v>
      </c>
      <c r="S28" s="1082">
        <v>210</v>
      </c>
      <c r="T28" s="1083"/>
      <c r="U28" s="1085">
        <f t="shared" si="1"/>
        <v>0</v>
      </c>
      <c r="V28" s="1083"/>
      <c r="W28" s="1085">
        <f t="shared" si="2"/>
        <v>0</v>
      </c>
      <c r="X28" s="1082">
        <v>210</v>
      </c>
      <c r="Y28" s="1086"/>
      <c r="Z28" s="1085">
        <f t="shared" si="3"/>
        <v>0</v>
      </c>
      <c r="AA28" s="1082">
        <v>210</v>
      </c>
      <c r="AB28" s="1086"/>
      <c r="AC28" s="1085">
        <f t="shared" si="4"/>
        <v>0</v>
      </c>
      <c r="AD28" s="1086"/>
      <c r="AE28" s="1085">
        <f t="shared" si="5"/>
        <v>0</v>
      </c>
      <c r="AF28" s="1086"/>
      <c r="AG28" s="1085">
        <f t="shared" si="6"/>
        <v>0</v>
      </c>
      <c r="AH28" s="1086"/>
      <c r="AI28" s="1085">
        <f t="shared" si="7"/>
        <v>0</v>
      </c>
      <c r="AJ28" s="1086"/>
      <c r="AK28" s="1085">
        <f t="shared" si="8"/>
        <v>0</v>
      </c>
      <c r="AL28" s="1086"/>
      <c r="AM28" s="1085">
        <f t="shared" si="9"/>
        <v>0</v>
      </c>
      <c r="AN28" s="1086"/>
      <c r="AO28" s="1085">
        <f t="shared" si="10"/>
        <v>0</v>
      </c>
      <c r="AP28" s="1086"/>
      <c r="AQ28" s="1085">
        <f t="shared" si="11"/>
        <v>0</v>
      </c>
      <c r="AR28" s="1086"/>
      <c r="AS28" s="1085">
        <f t="shared" si="12"/>
        <v>0</v>
      </c>
      <c r="AT28" s="1086"/>
      <c r="AU28" s="1085"/>
    </row>
    <row r="29" spans="4:47" hidden="1">
      <c r="D29" s="1286"/>
      <c r="E29" s="1290"/>
      <c r="F29" s="1291"/>
      <c r="G29" s="1105" t="s">
        <v>371</v>
      </c>
      <c r="H29" s="1107"/>
      <c r="I29" s="1108"/>
      <c r="J29" s="1108"/>
      <c r="K29" s="1108"/>
      <c r="L29" s="1077"/>
      <c r="M29" s="1109"/>
      <c r="N29" s="1082">
        <v>140</v>
      </c>
      <c r="O29" s="1083"/>
      <c r="P29" s="1084"/>
      <c r="Q29" s="1084"/>
      <c r="R29" s="1085">
        <f t="shared" si="0"/>
        <v>0</v>
      </c>
      <c r="S29" s="1082">
        <v>140</v>
      </c>
      <c r="T29" s="1083"/>
      <c r="U29" s="1085">
        <f t="shared" si="1"/>
        <v>0</v>
      </c>
      <c r="V29" s="1083"/>
      <c r="W29" s="1085">
        <f t="shared" si="2"/>
        <v>0</v>
      </c>
      <c r="X29" s="1082">
        <v>140</v>
      </c>
      <c r="Y29" s="1086"/>
      <c r="Z29" s="1085">
        <f t="shared" si="3"/>
        <v>0</v>
      </c>
      <c r="AA29" s="1082">
        <v>140</v>
      </c>
      <c r="AB29" s="1086"/>
      <c r="AC29" s="1085">
        <f t="shared" si="4"/>
        <v>0</v>
      </c>
      <c r="AD29" s="1086"/>
      <c r="AE29" s="1085">
        <f t="shared" si="5"/>
        <v>0</v>
      </c>
      <c r="AF29" s="1086"/>
      <c r="AG29" s="1085">
        <f t="shared" si="6"/>
        <v>0</v>
      </c>
      <c r="AH29" s="1086"/>
      <c r="AI29" s="1085">
        <f t="shared" si="7"/>
        <v>0</v>
      </c>
      <c r="AJ29" s="1086"/>
      <c r="AK29" s="1085">
        <f t="shared" si="8"/>
        <v>0</v>
      </c>
      <c r="AL29" s="1086"/>
      <c r="AM29" s="1085">
        <f t="shared" si="9"/>
        <v>0</v>
      </c>
      <c r="AN29" s="1086"/>
      <c r="AO29" s="1085">
        <f t="shared" si="10"/>
        <v>0</v>
      </c>
      <c r="AP29" s="1086"/>
      <c r="AQ29" s="1085">
        <f t="shared" si="11"/>
        <v>0</v>
      </c>
      <c r="AR29" s="1086"/>
      <c r="AS29" s="1085">
        <f t="shared" si="12"/>
        <v>0</v>
      </c>
      <c r="AT29" s="1086"/>
      <c r="AU29" s="1085"/>
    </row>
    <row r="30" spans="4:47" hidden="1">
      <c r="D30" s="1286"/>
      <c r="E30" s="1290"/>
      <c r="F30" s="1291">
        <v>2</v>
      </c>
      <c r="G30" s="1100" t="s">
        <v>370</v>
      </c>
      <c r="H30" s="1107"/>
      <c r="I30" s="1108"/>
      <c r="J30" s="1108"/>
      <c r="K30" s="1108"/>
      <c r="L30" s="1077"/>
      <c r="M30" s="1109"/>
      <c r="N30" s="1082">
        <v>270</v>
      </c>
      <c r="O30" s="1083"/>
      <c r="P30" s="1084"/>
      <c r="Q30" s="1084"/>
      <c r="R30" s="1085">
        <f t="shared" si="0"/>
        <v>0</v>
      </c>
      <c r="S30" s="1082">
        <v>270</v>
      </c>
      <c r="T30" s="1083"/>
      <c r="U30" s="1085">
        <f t="shared" si="1"/>
        <v>0</v>
      </c>
      <c r="V30" s="1083"/>
      <c r="W30" s="1085">
        <f t="shared" si="2"/>
        <v>0</v>
      </c>
      <c r="X30" s="1082">
        <v>270</v>
      </c>
      <c r="Y30" s="1086"/>
      <c r="Z30" s="1085">
        <f t="shared" si="3"/>
        <v>0</v>
      </c>
      <c r="AA30" s="1082">
        <v>270</v>
      </c>
      <c r="AB30" s="1086"/>
      <c r="AC30" s="1085">
        <f t="shared" si="4"/>
        <v>0</v>
      </c>
      <c r="AD30" s="1086"/>
      <c r="AE30" s="1085">
        <f t="shared" si="5"/>
        <v>0</v>
      </c>
      <c r="AF30" s="1086"/>
      <c r="AG30" s="1085">
        <f t="shared" si="6"/>
        <v>0</v>
      </c>
      <c r="AH30" s="1086"/>
      <c r="AI30" s="1085">
        <f t="shared" si="7"/>
        <v>0</v>
      </c>
      <c r="AJ30" s="1086"/>
      <c r="AK30" s="1085">
        <f t="shared" si="8"/>
        <v>0</v>
      </c>
      <c r="AL30" s="1086"/>
      <c r="AM30" s="1085">
        <f t="shared" si="9"/>
        <v>0</v>
      </c>
      <c r="AN30" s="1086"/>
      <c r="AO30" s="1085">
        <f t="shared" si="10"/>
        <v>0</v>
      </c>
      <c r="AP30" s="1086"/>
      <c r="AQ30" s="1085">
        <f t="shared" si="11"/>
        <v>0</v>
      </c>
      <c r="AR30" s="1086"/>
      <c r="AS30" s="1085">
        <f t="shared" si="12"/>
        <v>0</v>
      </c>
      <c r="AT30" s="1086"/>
      <c r="AU30" s="1085"/>
    </row>
    <row r="31" spans="4:47" hidden="1">
      <c r="D31" s="1286"/>
      <c r="E31" s="1290"/>
      <c r="F31" s="1291"/>
      <c r="G31" s="1105" t="s">
        <v>371</v>
      </c>
      <c r="H31" s="1107"/>
      <c r="I31" s="1108"/>
      <c r="J31" s="1108"/>
      <c r="K31" s="1108"/>
      <c r="L31" s="1077"/>
      <c r="M31" s="1109"/>
      <c r="N31" s="1082">
        <v>180</v>
      </c>
      <c r="O31" s="1083"/>
      <c r="P31" s="1084"/>
      <c r="Q31" s="1084"/>
      <c r="R31" s="1085">
        <f t="shared" si="0"/>
        <v>0</v>
      </c>
      <c r="S31" s="1082">
        <v>180</v>
      </c>
      <c r="T31" s="1083"/>
      <c r="U31" s="1085">
        <f t="shared" si="1"/>
        <v>0</v>
      </c>
      <c r="V31" s="1083"/>
      <c r="W31" s="1085">
        <f t="shared" si="2"/>
        <v>0</v>
      </c>
      <c r="X31" s="1082">
        <v>180</v>
      </c>
      <c r="Y31" s="1086"/>
      <c r="Z31" s="1085">
        <f t="shared" si="3"/>
        <v>0</v>
      </c>
      <c r="AA31" s="1082">
        <v>180</v>
      </c>
      <c r="AB31" s="1086"/>
      <c r="AC31" s="1085">
        <f t="shared" si="4"/>
        <v>0</v>
      </c>
      <c r="AD31" s="1086"/>
      <c r="AE31" s="1085">
        <f t="shared" si="5"/>
        <v>0</v>
      </c>
      <c r="AF31" s="1086"/>
      <c r="AG31" s="1085">
        <f t="shared" si="6"/>
        <v>0</v>
      </c>
      <c r="AH31" s="1086"/>
      <c r="AI31" s="1085">
        <f t="shared" si="7"/>
        <v>0</v>
      </c>
      <c r="AJ31" s="1086"/>
      <c r="AK31" s="1085">
        <f t="shared" si="8"/>
        <v>0</v>
      </c>
      <c r="AL31" s="1086"/>
      <c r="AM31" s="1085">
        <f t="shared" si="9"/>
        <v>0</v>
      </c>
      <c r="AN31" s="1086"/>
      <c r="AO31" s="1085">
        <f t="shared" si="10"/>
        <v>0</v>
      </c>
      <c r="AP31" s="1086"/>
      <c r="AQ31" s="1085">
        <f t="shared" si="11"/>
        <v>0</v>
      </c>
      <c r="AR31" s="1086"/>
      <c r="AS31" s="1085">
        <f t="shared" si="12"/>
        <v>0</v>
      </c>
      <c r="AT31" s="1086"/>
      <c r="AU31" s="1085"/>
    </row>
    <row r="32" spans="4:47" hidden="1">
      <c r="D32" s="1286"/>
      <c r="E32" s="1087" t="s">
        <v>926</v>
      </c>
      <c r="F32" s="1110"/>
      <c r="G32" s="1100"/>
      <c r="H32" s="1107"/>
      <c r="I32" s="1108"/>
      <c r="J32" s="1108"/>
      <c r="K32" s="1108"/>
      <c r="L32" s="1077"/>
      <c r="M32" s="1109"/>
      <c r="N32" s="1092"/>
      <c r="O32" s="1093"/>
      <c r="P32" s="1094"/>
      <c r="Q32" s="1094"/>
      <c r="R32" s="1095"/>
      <c r="S32" s="1092"/>
      <c r="T32" s="1093"/>
      <c r="U32" s="1095"/>
      <c r="V32" s="1093"/>
      <c r="W32" s="1095"/>
      <c r="X32" s="1092"/>
      <c r="Y32" s="1096"/>
      <c r="Z32" s="1095"/>
      <c r="AA32" s="1092"/>
      <c r="AB32" s="1096"/>
      <c r="AC32" s="1095"/>
      <c r="AD32" s="1096"/>
      <c r="AE32" s="1095"/>
      <c r="AF32" s="1096"/>
      <c r="AG32" s="1095"/>
      <c r="AH32" s="1096"/>
      <c r="AI32" s="1095"/>
      <c r="AJ32" s="1096"/>
      <c r="AK32" s="1095"/>
      <c r="AL32" s="1096"/>
      <c r="AM32" s="1095"/>
      <c r="AN32" s="1096"/>
      <c r="AO32" s="1095"/>
      <c r="AP32" s="1096"/>
      <c r="AQ32" s="1095"/>
      <c r="AR32" s="1096"/>
      <c r="AS32" s="1095"/>
      <c r="AT32" s="1086"/>
      <c r="AU32" s="1095"/>
    </row>
    <row r="33" spans="4:47" hidden="1">
      <c r="D33" s="1286"/>
      <c r="E33" s="1097" t="s">
        <v>927</v>
      </c>
      <c r="F33" s="1110"/>
      <c r="G33" s="1100"/>
      <c r="H33" s="1107"/>
      <c r="I33" s="1108"/>
      <c r="J33" s="1108"/>
      <c r="K33" s="1108"/>
      <c r="L33" s="1077"/>
      <c r="M33" s="1109"/>
      <c r="N33" s="1092"/>
      <c r="O33" s="1093"/>
      <c r="P33" s="1094"/>
      <c r="Q33" s="1094"/>
      <c r="R33" s="1095"/>
      <c r="S33" s="1092"/>
      <c r="T33" s="1093"/>
      <c r="U33" s="1095"/>
      <c r="V33" s="1093"/>
      <c r="W33" s="1095"/>
      <c r="X33" s="1092"/>
      <c r="Y33" s="1096"/>
      <c r="Z33" s="1095"/>
      <c r="AA33" s="1092"/>
      <c r="AB33" s="1096"/>
      <c r="AC33" s="1095"/>
      <c r="AD33" s="1096"/>
      <c r="AE33" s="1095"/>
      <c r="AF33" s="1096"/>
      <c r="AG33" s="1095"/>
      <c r="AH33" s="1096"/>
      <c r="AI33" s="1095"/>
      <c r="AJ33" s="1096"/>
      <c r="AK33" s="1095"/>
      <c r="AL33" s="1096"/>
      <c r="AM33" s="1095"/>
      <c r="AN33" s="1096"/>
      <c r="AO33" s="1095"/>
      <c r="AP33" s="1096"/>
      <c r="AQ33" s="1095"/>
      <c r="AR33" s="1096"/>
      <c r="AS33" s="1095"/>
      <c r="AT33" s="1086"/>
      <c r="AU33" s="1095"/>
    </row>
    <row r="34" spans="4:47" hidden="1">
      <c r="D34" s="1286"/>
      <c r="E34" s="1290" t="s">
        <v>930</v>
      </c>
      <c r="F34" s="1291">
        <v>1</v>
      </c>
      <c r="G34" s="1100" t="s">
        <v>372</v>
      </c>
      <c r="H34" s="1107"/>
      <c r="I34" s="1108"/>
      <c r="J34" s="1108"/>
      <c r="K34" s="1108"/>
      <c r="L34" s="1077"/>
      <c r="M34" s="1109"/>
      <c r="N34" s="1082">
        <v>180</v>
      </c>
      <c r="O34" s="1083"/>
      <c r="P34" s="1084"/>
      <c r="Q34" s="1084"/>
      <c r="R34" s="1085">
        <f t="shared" si="0"/>
        <v>0</v>
      </c>
      <c r="S34" s="1082">
        <v>180</v>
      </c>
      <c r="T34" s="1083"/>
      <c r="U34" s="1085">
        <f t="shared" si="1"/>
        <v>0</v>
      </c>
      <c r="V34" s="1083"/>
      <c r="W34" s="1085">
        <f t="shared" si="2"/>
        <v>0</v>
      </c>
      <c r="X34" s="1082">
        <v>180</v>
      </c>
      <c r="Y34" s="1086"/>
      <c r="Z34" s="1085">
        <f t="shared" si="3"/>
        <v>0</v>
      </c>
      <c r="AA34" s="1082">
        <v>180</v>
      </c>
      <c r="AB34" s="1086"/>
      <c r="AC34" s="1085">
        <f t="shared" si="4"/>
        <v>0</v>
      </c>
      <c r="AD34" s="1086"/>
      <c r="AE34" s="1085">
        <f t="shared" si="5"/>
        <v>0</v>
      </c>
      <c r="AF34" s="1086"/>
      <c r="AG34" s="1085">
        <f t="shared" si="6"/>
        <v>0</v>
      </c>
      <c r="AH34" s="1086"/>
      <c r="AI34" s="1085">
        <f t="shared" si="7"/>
        <v>0</v>
      </c>
      <c r="AJ34" s="1086"/>
      <c r="AK34" s="1085">
        <f t="shared" si="8"/>
        <v>0</v>
      </c>
      <c r="AL34" s="1086"/>
      <c r="AM34" s="1085">
        <f t="shared" si="9"/>
        <v>0</v>
      </c>
      <c r="AN34" s="1086"/>
      <c r="AO34" s="1085">
        <f t="shared" si="10"/>
        <v>0</v>
      </c>
      <c r="AP34" s="1086"/>
      <c r="AQ34" s="1085">
        <f t="shared" si="11"/>
        <v>0</v>
      </c>
      <c r="AR34" s="1086"/>
      <c r="AS34" s="1085">
        <f t="shared" si="12"/>
        <v>0</v>
      </c>
      <c r="AT34" s="1086"/>
      <c r="AU34" s="1085"/>
    </row>
    <row r="35" spans="4:47" hidden="1">
      <c r="D35" s="1286"/>
      <c r="E35" s="1290"/>
      <c r="F35" s="1291"/>
      <c r="G35" s="1100" t="s">
        <v>370</v>
      </c>
      <c r="H35" s="1107"/>
      <c r="I35" s="1108"/>
      <c r="J35" s="1108"/>
      <c r="K35" s="1108"/>
      <c r="L35" s="1077"/>
      <c r="M35" s="1109"/>
      <c r="N35" s="1082">
        <v>160</v>
      </c>
      <c r="O35" s="1083"/>
      <c r="P35" s="1084"/>
      <c r="Q35" s="1084"/>
      <c r="R35" s="1085">
        <f t="shared" si="0"/>
        <v>0</v>
      </c>
      <c r="S35" s="1082">
        <v>160</v>
      </c>
      <c r="T35" s="1083"/>
      <c r="U35" s="1085">
        <f t="shared" si="1"/>
        <v>0</v>
      </c>
      <c r="V35" s="1083"/>
      <c r="W35" s="1085">
        <f t="shared" si="2"/>
        <v>0</v>
      </c>
      <c r="X35" s="1082">
        <v>160</v>
      </c>
      <c r="Y35" s="1086"/>
      <c r="Z35" s="1085">
        <f t="shared" si="3"/>
        <v>0</v>
      </c>
      <c r="AA35" s="1082">
        <v>160</v>
      </c>
      <c r="AB35" s="1086"/>
      <c r="AC35" s="1085">
        <f t="shared" si="4"/>
        <v>0</v>
      </c>
      <c r="AD35" s="1086"/>
      <c r="AE35" s="1085">
        <f t="shared" si="5"/>
        <v>0</v>
      </c>
      <c r="AF35" s="1086"/>
      <c r="AG35" s="1085">
        <f t="shared" si="6"/>
        <v>0</v>
      </c>
      <c r="AH35" s="1086"/>
      <c r="AI35" s="1085">
        <f t="shared" si="7"/>
        <v>0</v>
      </c>
      <c r="AJ35" s="1086"/>
      <c r="AK35" s="1085">
        <f t="shared" si="8"/>
        <v>0</v>
      </c>
      <c r="AL35" s="1086"/>
      <c r="AM35" s="1085">
        <f t="shared" si="9"/>
        <v>0</v>
      </c>
      <c r="AN35" s="1086"/>
      <c r="AO35" s="1085">
        <f t="shared" si="10"/>
        <v>0</v>
      </c>
      <c r="AP35" s="1086"/>
      <c r="AQ35" s="1085">
        <f t="shared" si="11"/>
        <v>0</v>
      </c>
      <c r="AR35" s="1086"/>
      <c r="AS35" s="1085">
        <f t="shared" si="12"/>
        <v>0</v>
      </c>
      <c r="AT35" s="1086"/>
      <c r="AU35" s="1085"/>
    </row>
    <row r="36" spans="4:47" hidden="1">
      <c r="D36" s="1286"/>
      <c r="E36" s="1290"/>
      <c r="F36" s="1291"/>
      <c r="G36" s="1105" t="s">
        <v>371</v>
      </c>
      <c r="H36" s="1107"/>
      <c r="I36" s="1108"/>
      <c r="J36" s="1108"/>
      <c r="K36" s="1108"/>
      <c r="L36" s="1077"/>
      <c r="M36" s="1109"/>
      <c r="N36" s="1082">
        <v>130</v>
      </c>
      <c r="O36" s="1083"/>
      <c r="P36" s="1084"/>
      <c r="Q36" s="1084"/>
      <c r="R36" s="1085">
        <f t="shared" si="0"/>
        <v>0</v>
      </c>
      <c r="S36" s="1082">
        <v>130</v>
      </c>
      <c r="T36" s="1083"/>
      <c r="U36" s="1085">
        <f t="shared" si="1"/>
        <v>0</v>
      </c>
      <c r="V36" s="1083"/>
      <c r="W36" s="1085">
        <f t="shared" si="2"/>
        <v>0</v>
      </c>
      <c r="X36" s="1082">
        <v>130</v>
      </c>
      <c r="Y36" s="1086"/>
      <c r="Z36" s="1085">
        <f t="shared" si="3"/>
        <v>0</v>
      </c>
      <c r="AA36" s="1082">
        <v>130</v>
      </c>
      <c r="AB36" s="1086"/>
      <c r="AC36" s="1085">
        <f t="shared" si="4"/>
        <v>0</v>
      </c>
      <c r="AD36" s="1086"/>
      <c r="AE36" s="1085">
        <f t="shared" si="5"/>
        <v>0</v>
      </c>
      <c r="AF36" s="1086"/>
      <c r="AG36" s="1085">
        <f t="shared" si="6"/>
        <v>0</v>
      </c>
      <c r="AH36" s="1086"/>
      <c r="AI36" s="1085">
        <f t="shared" si="7"/>
        <v>0</v>
      </c>
      <c r="AJ36" s="1086"/>
      <c r="AK36" s="1085">
        <f t="shared" si="8"/>
        <v>0</v>
      </c>
      <c r="AL36" s="1086"/>
      <c r="AM36" s="1085">
        <f t="shared" si="9"/>
        <v>0</v>
      </c>
      <c r="AN36" s="1086"/>
      <c r="AO36" s="1085">
        <f t="shared" si="10"/>
        <v>0</v>
      </c>
      <c r="AP36" s="1086"/>
      <c r="AQ36" s="1085">
        <f t="shared" si="11"/>
        <v>0</v>
      </c>
      <c r="AR36" s="1086"/>
      <c r="AS36" s="1085">
        <f t="shared" si="12"/>
        <v>0</v>
      </c>
      <c r="AT36" s="1086"/>
      <c r="AU36" s="1085"/>
    </row>
    <row r="37" spans="4:47" hidden="1">
      <c r="D37" s="1286"/>
      <c r="E37" s="1290"/>
      <c r="F37" s="1291">
        <v>2</v>
      </c>
      <c r="G37" s="1100" t="s">
        <v>370</v>
      </c>
      <c r="H37" s="1107"/>
      <c r="I37" s="1108"/>
      <c r="J37" s="1108"/>
      <c r="K37" s="1108"/>
      <c r="L37" s="1077"/>
      <c r="M37" s="1109"/>
      <c r="N37" s="1082">
        <v>190</v>
      </c>
      <c r="O37" s="1083"/>
      <c r="P37" s="1084"/>
      <c r="Q37" s="1084"/>
      <c r="R37" s="1085">
        <f t="shared" si="0"/>
        <v>0</v>
      </c>
      <c r="S37" s="1082">
        <v>190</v>
      </c>
      <c r="T37" s="1083"/>
      <c r="U37" s="1085">
        <f t="shared" si="1"/>
        <v>0</v>
      </c>
      <c r="V37" s="1083"/>
      <c r="W37" s="1085">
        <f t="shared" si="2"/>
        <v>0</v>
      </c>
      <c r="X37" s="1082">
        <v>190</v>
      </c>
      <c r="Y37" s="1086"/>
      <c r="Z37" s="1085">
        <f t="shared" si="3"/>
        <v>0</v>
      </c>
      <c r="AA37" s="1082">
        <v>190</v>
      </c>
      <c r="AB37" s="1086"/>
      <c r="AC37" s="1085">
        <f t="shared" si="4"/>
        <v>0</v>
      </c>
      <c r="AD37" s="1086"/>
      <c r="AE37" s="1085">
        <f t="shared" si="5"/>
        <v>0</v>
      </c>
      <c r="AF37" s="1086"/>
      <c r="AG37" s="1085">
        <f t="shared" si="6"/>
        <v>0</v>
      </c>
      <c r="AH37" s="1086"/>
      <c r="AI37" s="1085">
        <f t="shared" si="7"/>
        <v>0</v>
      </c>
      <c r="AJ37" s="1086"/>
      <c r="AK37" s="1085">
        <f t="shared" si="8"/>
        <v>0</v>
      </c>
      <c r="AL37" s="1086"/>
      <c r="AM37" s="1085">
        <f t="shared" si="9"/>
        <v>0</v>
      </c>
      <c r="AN37" s="1086"/>
      <c r="AO37" s="1085">
        <f t="shared" si="10"/>
        <v>0</v>
      </c>
      <c r="AP37" s="1086"/>
      <c r="AQ37" s="1085">
        <f t="shared" si="11"/>
        <v>0</v>
      </c>
      <c r="AR37" s="1086"/>
      <c r="AS37" s="1085">
        <f t="shared" si="12"/>
        <v>0</v>
      </c>
      <c r="AT37" s="1086"/>
      <c r="AU37" s="1085"/>
    </row>
    <row r="38" spans="4:47" hidden="1">
      <c r="D38" s="1286"/>
      <c r="E38" s="1290"/>
      <c r="F38" s="1291"/>
      <c r="G38" s="1105" t="s">
        <v>371</v>
      </c>
      <c r="H38" s="1107"/>
      <c r="I38" s="1108"/>
      <c r="J38" s="1108"/>
      <c r="K38" s="1108"/>
      <c r="L38" s="1077"/>
      <c r="M38" s="1109"/>
      <c r="N38" s="1082">
        <v>160</v>
      </c>
      <c r="O38" s="1083"/>
      <c r="P38" s="1084"/>
      <c r="Q38" s="1084"/>
      <c r="R38" s="1085">
        <f t="shared" si="0"/>
        <v>0</v>
      </c>
      <c r="S38" s="1082">
        <v>160</v>
      </c>
      <c r="T38" s="1083"/>
      <c r="U38" s="1085">
        <f t="shared" si="1"/>
        <v>0</v>
      </c>
      <c r="V38" s="1083"/>
      <c r="W38" s="1085">
        <f t="shared" si="2"/>
        <v>0</v>
      </c>
      <c r="X38" s="1082">
        <v>160</v>
      </c>
      <c r="Y38" s="1086"/>
      <c r="Z38" s="1085">
        <f t="shared" si="3"/>
        <v>0</v>
      </c>
      <c r="AA38" s="1082">
        <v>160</v>
      </c>
      <c r="AB38" s="1086"/>
      <c r="AC38" s="1085">
        <f t="shared" si="4"/>
        <v>0</v>
      </c>
      <c r="AD38" s="1086"/>
      <c r="AE38" s="1085">
        <f t="shared" si="5"/>
        <v>0</v>
      </c>
      <c r="AF38" s="1086"/>
      <c r="AG38" s="1085">
        <f t="shared" si="6"/>
        <v>0</v>
      </c>
      <c r="AH38" s="1086"/>
      <c r="AI38" s="1085">
        <f t="shared" si="7"/>
        <v>0</v>
      </c>
      <c r="AJ38" s="1086"/>
      <c r="AK38" s="1085">
        <f t="shared" si="8"/>
        <v>0</v>
      </c>
      <c r="AL38" s="1086"/>
      <c r="AM38" s="1085">
        <f t="shared" si="9"/>
        <v>0</v>
      </c>
      <c r="AN38" s="1086"/>
      <c r="AO38" s="1085">
        <f t="shared" si="10"/>
        <v>0</v>
      </c>
      <c r="AP38" s="1086"/>
      <c r="AQ38" s="1085">
        <f t="shared" si="11"/>
        <v>0</v>
      </c>
      <c r="AR38" s="1086"/>
      <c r="AS38" s="1085">
        <f t="shared" si="12"/>
        <v>0</v>
      </c>
      <c r="AT38" s="1086"/>
      <c r="AU38" s="1085"/>
    </row>
    <row r="39" spans="4:47" hidden="1">
      <c r="D39" s="1286"/>
      <c r="E39" s="1087" t="s">
        <v>926</v>
      </c>
      <c r="F39" s="1111"/>
      <c r="G39" s="1112"/>
      <c r="H39" s="1113"/>
      <c r="I39" s="1114"/>
      <c r="J39" s="1114"/>
      <c r="K39" s="1114"/>
      <c r="L39" s="1115"/>
      <c r="M39" s="1116"/>
      <c r="N39" s="1092"/>
      <c r="O39" s="1093"/>
      <c r="P39" s="1094"/>
      <c r="Q39" s="1094"/>
      <c r="R39" s="1095"/>
      <c r="S39" s="1092"/>
      <c r="T39" s="1093"/>
      <c r="U39" s="1095"/>
      <c r="V39" s="1093"/>
      <c r="W39" s="1095"/>
      <c r="X39" s="1092"/>
      <c r="Y39" s="1096"/>
      <c r="Z39" s="1095"/>
      <c r="AA39" s="1092"/>
      <c r="AB39" s="1096"/>
      <c r="AC39" s="1095"/>
      <c r="AD39" s="1096"/>
      <c r="AE39" s="1095"/>
      <c r="AF39" s="1096"/>
      <c r="AG39" s="1095"/>
      <c r="AH39" s="1096"/>
      <c r="AI39" s="1095"/>
      <c r="AJ39" s="1096"/>
      <c r="AK39" s="1095"/>
      <c r="AL39" s="1096"/>
      <c r="AM39" s="1095"/>
      <c r="AN39" s="1096"/>
      <c r="AO39" s="1095"/>
      <c r="AP39" s="1096"/>
      <c r="AQ39" s="1095"/>
      <c r="AR39" s="1096"/>
      <c r="AS39" s="1095"/>
      <c r="AT39" s="1086"/>
      <c r="AU39" s="1095"/>
    </row>
    <row r="40" spans="4:47" hidden="1">
      <c r="D40" s="1287"/>
      <c r="E40" s="1097" t="s">
        <v>927</v>
      </c>
      <c r="F40" s="1111"/>
      <c r="G40" s="1112"/>
      <c r="H40" s="1113"/>
      <c r="I40" s="1114"/>
      <c r="J40" s="1114"/>
      <c r="K40" s="1114"/>
      <c r="L40" s="1115"/>
      <c r="M40" s="1116"/>
      <c r="N40" s="1092"/>
      <c r="O40" s="1093"/>
      <c r="P40" s="1094"/>
      <c r="Q40" s="1094"/>
      <c r="R40" s="1095"/>
      <c r="S40" s="1092"/>
      <c r="T40" s="1093"/>
      <c r="U40" s="1095"/>
      <c r="V40" s="1093"/>
      <c r="W40" s="1095"/>
      <c r="X40" s="1092"/>
      <c r="Y40" s="1096"/>
      <c r="Z40" s="1095"/>
      <c r="AA40" s="1092"/>
      <c r="AB40" s="1096"/>
      <c r="AC40" s="1095"/>
      <c r="AD40" s="1096"/>
      <c r="AE40" s="1095"/>
      <c r="AF40" s="1096"/>
      <c r="AG40" s="1095"/>
      <c r="AH40" s="1096"/>
      <c r="AI40" s="1095"/>
      <c r="AJ40" s="1096"/>
      <c r="AK40" s="1095"/>
      <c r="AL40" s="1096"/>
      <c r="AM40" s="1095"/>
      <c r="AN40" s="1096"/>
      <c r="AO40" s="1095"/>
      <c r="AP40" s="1096"/>
      <c r="AQ40" s="1095"/>
      <c r="AR40" s="1096"/>
      <c r="AS40" s="1095"/>
      <c r="AT40" s="1086"/>
      <c r="AU40" s="1095"/>
    </row>
    <row r="41" spans="4:47" hidden="1">
      <c r="D41" s="1285" t="s">
        <v>224</v>
      </c>
      <c r="E41" s="1077">
        <v>220</v>
      </c>
      <c r="F41" s="1110" t="s">
        <v>367</v>
      </c>
      <c r="G41" s="1105" t="s">
        <v>367</v>
      </c>
      <c r="H41" s="1107"/>
      <c r="I41" s="1108"/>
      <c r="J41" s="1108"/>
      <c r="K41" s="1108"/>
      <c r="L41" s="1077"/>
      <c r="M41" s="1109"/>
      <c r="N41" s="1082">
        <v>3000</v>
      </c>
      <c r="O41" s="1083"/>
      <c r="P41" s="1084"/>
      <c r="Q41" s="1084"/>
      <c r="R41" s="1085">
        <f>$N41*O41/100</f>
        <v>0</v>
      </c>
      <c r="S41" s="1082">
        <v>3000</v>
      </c>
      <c r="T41" s="1083"/>
      <c r="U41" s="1085">
        <f>$N41*T41/100</f>
        <v>0</v>
      </c>
      <c r="V41" s="1083"/>
      <c r="W41" s="1085">
        <f>$N41*V41/100</f>
        <v>0</v>
      </c>
      <c r="X41" s="1082">
        <v>3000</v>
      </c>
      <c r="Y41" s="1086"/>
      <c r="Z41" s="1085">
        <f>$N41*Y41/100</f>
        <v>0</v>
      </c>
      <c r="AA41" s="1082">
        <v>3000</v>
      </c>
      <c r="AB41" s="1086"/>
      <c r="AC41" s="1085">
        <f>$N41*AB41/100</f>
        <v>0</v>
      </c>
      <c r="AD41" s="1086"/>
      <c r="AE41" s="1085">
        <f>$N41*AD41/100</f>
        <v>0</v>
      </c>
      <c r="AF41" s="1086"/>
      <c r="AG41" s="1085">
        <f>$N41*AF41/100</f>
        <v>0</v>
      </c>
      <c r="AH41" s="1086"/>
      <c r="AI41" s="1085">
        <f>$N41*AH41/100</f>
        <v>0</v>
      </c>
      <c r="AJ41" s="1086"/>
      <c r="AK41" s="1085">
        <f>$N41*AJ41/100</f>
        <v>0</v>
      </c>
      <c r="AL41" s="1086"/>
      <c r="AM41" s="1085">
        <f>$N41*AL41/100</f>
        <v>0</v>
      </c>
      <c r="AN41" s="1086"/>
      <c r="AO41" s="1085">
        <f>$N41*AN41/100</f>
        <v>0</v>
      </c>
      <c r="AP41" s="1086"/>
      <c r="AQ41" s="1085">
        <f>$N41*AP41/100</f>
        <v>0</v>
      </c>
      <c r="AR41" s="1086"/>
      <c r="AS41" s="1085">
        <f>$N41*AR41/100</f>
        <v>0</v>
      </c>
      <c r="AT41" s="1086"/>
      <c r="AU41" s="1085"/>
    </row>
    <row r="42" spans="4:47" hidden="1">
      <c r="D42" s="1286"/>
      <c r="E42" s="1087" t="s">
        <v>926</v>
      </c>
      <c r="F42" s="1111"/>
      <c r="G42" s="1112"/>
      <c r="H42" s="1113"/>
      <c r="I42" s="1114"/>
      <c r="J42" s="1114"/>
      <c r="K42" s="1114"/>
      <c r="L42" s="1115"/>
      <c r="M42" s="1116"/>
      <c r="N42" s="1092"/>
      <c r="O42" s="1093"/>
      <c r="P42" s="1094"/>
      <c r="Q42" s="1094"/>
      <c r="R42" s="1095"/>
      <c r="S42" s="1092"/>
      <c r="T42" s="1093"/>
      <c r="U42" s="1095"/>
      <c r="V42" s="1093"/>
      <c r="W42" s="1095"/>
      <c r="X42" s="1092"/>
      <c r="Y42" s="1096"/>
      <c r="Z42" s="1095"/>
      <c r="AA42" s="1092"/>
      <c r="AB42" s="1096"/>
      <c r="AC42" s="1095"/>
      <c r="AD42" s="1096"/>
      <c r="AE42" s="1095"/>
      <c r="AF42" s="1096"/>
      <c r="AG42" s="1095"/>
      <c r="AH42" s="1096"/>
      <c r="AI42" s="1095"/>
      <c r="AJ42" s="1096"/>
      <c r="AK42" s="1095"/>
      <c r="AL42" s="1096"/>
      <c r="AM42" s="1095"/>
      <c r="AN42" s="1096"/>
      <c r="AO42" s="1095"/>
      <c r="AP42" s="1096"/>
      <c r="AQ42" s="1095"/>
      <c r="AR42" s="1096"/>
      <c r="AS42" s="1095"/>
      <c r="AT42" s="1086"/>
      <c r="AU42" s="1095"/>
    </row>
    <row r="43" spans="4:47" hidden="1">
      <c r="D43" s="1286"/>
      <c r="E43" s="1097" t="s">
        <v>927</v>
      </c>
      <c r="F43" s="1111"/>
      <c r="G43" s="1112"/>
      <c r="H43" s="1113"/>
      <c r="I43" s="1114"/>
      <c r="J43" s="1114"/>
      <c r="K43" s="1114"/>
      <c r="L43" s="1115"/>
      <c r="M43" s="1116"/>
      <c r="N43" s="1092"/>
      <c r="O43" s="1093"/>
      <c r="P43" s="1094"/>
      <c r="Q43" s="1094"/>
      <c r="R43" s="1095"/>
      <c r="S43" s="1092"/>
      <c r="T43" s="1093"/>
      <c r="U43" s="1095"/>
      <c r="V43" s="1093"/>
      <c r="W43" s="1095"/>
      <c r="X43" s="1092"/>
      <c r="Y43" s="1096"/>
      <c r="Z43" s="1095"/>
      <c r="AA43" s="1092"/>
      <c r="AB43" s="1096"/>
      <c r="AC43" s="1095"/>
      <c r="AD43" s="1096"/>
      <c r="AE43" s="1095"/>
      <c r="AF43" s="1096"/>
      <c r="AG43" s="1095"/>
      <c r="AH43" s="1096"/>
      <c r="AI43" s="1095"/>
      <c r="AJ43" s="1096"/>
      <c r="AK43" s="1095"/>
      <c r="AL43" s="1096"/>
      <c r="AM43" s="1095"/>
      <c r="AN43" s="1096"/>
      <c r="AO43" s="1095"/>
      <c r="AP43" s="1096"/>
      <c r="AQ43" s="1095"/>
      <c r="AR43" s="1096"/>
      <c r="AS43" s="1095"/>
      <c r="AT43" s="1086"/>
      <c r="AU43" s="1095"/>
    </row>
    <row r="44" spans="4:47" hidden="1">
      <c r="D44" s="1286"/>
      <c r="E44" s="1077">
        <v>110</v>
      </c>
      <c r="F44" s="1110" t="s">
        <v>367</v>
      </c>
      <c r="G44" s="1105" t="s">
        <v>367</v>
      </c>
      <c r="H44" s="1107"/>
      <c r="I44" s="1108"/>
      <c r="J44" s="1108"/>
      <c r="K44" s="1108"/>
      <c r="L44" s="1077"/>
      <c r="M44" s="1109"/>
      <c r="N44" s="1082">
        <v>2300</v>
      </c>
      <c r="O44" s="1083"/>
      <c r="P44" s="1084"/>
      <c r="Q44" s="1084"/>
      <c r="R44" s="1085">
        <f>$N44*O44/100</f>
        <v>0</v>
      </c>
      <c r="S44" s="1082">
        <v>2300</v>
      </c>
      <c r="T44" s="1083"/>
      <c r="U44" s="1085">
        <f>$N44*T44/100</f>
        <v>0</v>
      </c>
      <c r="V44" s="1083"/>
      <c r="W44" s="1085">
        <f>$N44*V44/100</f>
        <v>0</v>
      </c>
      <c r="X44" s="1082">
        <v>2300</v>
      </c>
      <c r="Y44" s="1086"/>
      <c r="Z44" s="1085">
        <f>$N44*Y44/100</f>
        <v>0</v>
      </c>
      <c r="AA44" s="1082">
        <v>2300</v>
      </c>
      <c r="AB44" s="1086"/>
      <c r="AC44" s="1085">
        <f>$N44*AB44/100</f>
        <v>0</v>
      </c>
      <c r="AD44" s="1086"/>
      <c r="AE44" s="1085">
        <f>$N44*AD44/100</f>
        <v>0</v>
      </c>
      <c r="AF44" s="1086"/>
      <c r="AG44" s="1085">
        <f>$N44*AF44/100</f>
        <v>0</v>
      </c>
      <c r="AH44" s="1086"/>
      <c r="AI44" s="1085">
        <f>$N44*AH44/100</f>
        <v>0</v>
      </c>
      <c r="AJ44" s="1086"/>
      <c r="AK44" s="1085">
        <f>$N44*AJ44/100</f>
        <v>0</v>
      </c>
      <c r="AL44" s="1086"/>
      <c r="AM44" s="1085">
        <f>$N44*AL44/100</f>
        <v>0</v>
      </c>
      <c r="AN44" s="1086"/>
      <c r="AO44" s="1085">
        <f>$N44*AN44/100</f>
        <v>0</v>
      </c>
      <c r="AP44" s="1086"/>
      <c r="AQ44" s="1085">
        <f>$N44*AP44/100</f>
        <v>0</v>
      </c>
      <c r="AR44" s="1086"/>
      <c r="AS44" s="1085">
        <f>$N44*AR44/100</f>
        <v>0</v>
      </c>
      <c r="AT44" s="1086"/>
      <c r="AU44" s="1085"/>
    </row>
    <row r="45" spans="4:47" hidden="1">
      <c r="D45" s="1286"/>
      <c r="E45" s="1087" t="s">
        <v>926</v>
      </c>
      <c r="F45" s="1111"/>
      <c r="G45" s="1112"/>
      <c r="H45" s="1113"/>
      <c r="I45" s="1114"/>
      <c r="J45" s="1114"/>
      <c r="K45" s="1114"/>
      <c r="L45" s="1115"/>
      <c r="M45" s="1116"/>
      <c r="N45" s="1092"/>
      <c r="O45" s="1093"/>
      <c r="P45" s="1094"/>
      <c r="Q45" s="1094"/>
      <c r="R45" s="1095"/>
      <c r="S45" s="1092"/>
      <c r="T45" s="1093"/>
      <c r="U45" s="1095"/>
      <c r="V45" s="1093"/>
      <c r="W45" s="1095"/>
      <c r="X45" s="1092"/>
      <c r="Y45" s="1096"/>
      <c r="Z45" s="1095"/>
      <c r="AA45" s="1092"/>
      <c r="AB45" s="1096"/>
      <c r="AC45" s="1095"/>
      <c r="AD45" s="1096"/>
      <c r="AE45" s="1095"/>
      <c r="AF45" s="1096"/>
      <c r="AG45" s="1095"/>
      <c r="AH45" s="1096"/>
      <c r="AI45" s="1095"/>
      <c r="AJ45" s="1096"/>
      <c r="AK45" s="1095"/>
      <c r="AL45" s="1096"/>
      <c r="AM45" s="1095"/>
      <c r="AN45" s="1096"/>
      <c r="AO45" s="1095"/>
      <c r="AP45" s="1096"/>
      <c r="AQ45" s="1095"/>
      <c r="AR45" s="1096"/>
      <c r="AS45" s="1095"/>
      <c r="AT45" s="1086"/>
      <c r="AU45" s="1095"/>
    </row>
    <row r="46" spans="4:47" hidden="1">
      <c r="D46" s="1287"/>
      <c r="E46" s="1097" t="s">
        <v>927</v>
      </c>
      <c r="F46" s="1111"/>
      <c r="G46" s="1112"/>
      <c r="H46" s="1113"/>
      <c r="I46" s="1114"/>
      <c r="J46" s="1114"/>
      <c r="K46" s="1114"/>
      <c r="L46" s="1115"/>
      <c r="M46" s="1116"/>
      <c r="N46" s="1092"/>
      <c r="O46" s="1093"/>
      <c r="P46" s="1094"/>
      <c r="Q46" s="1094"/>
      <c r="R46" s="1095"/>
      <c r="S46" s="1092"/>
      <c r="T46" s="1093"/>
      <c r="U46" s="1095"/>
      <c r="V46" s="1093"/>
      <c r="W46" s="1095"/>
      <c r="X46" s="1092"/>
      <c r="Y46" s="1096"/>
      <c r="Z46" s="1095"/>
      <c r="AA46" s="1092"/>
      <c r="AB46" s="1096"/>
      <c r="AC46" s="1095"/>
      <c r="AD46" s="1096"/>
      <c r="AE46" s="1095"/>
      <c r="AF46" s="1096"/>
      <c r="AG46" s="1095"/>
      <c r="AH46" s="1096"/>
      <c r="AI46" s="1095"/>
      <c r="AJ46" s="1096"/>
      <c r="AK46" s="1095"/>
      <c r="AL46" s="1096"/>
      <c r="AM46" s="1095"/>
      <c r="AN46" s="1096"/>
      <c r="AO46" s="1095"/>
      <c r="AP46" s="1096"/>
      <c r="AQ46" s="1095"/>
      <c r="AR46" s="1096"/>
      <c r="AS46" s="1095"/>
      <c r="AT46" s="1086"/>
      <c r="AU46" s="1095"/>
    </row>
    <row r="47" spans="4:47" s="1128" customFormat="1" ht="18.75" hidden="1" customHeight="1">
      <c r="D47" s="1117" t="s">
        <v>931</v>
      </c>
      <c r="E47" s="1118"/>
      <c r="F47" s="1119"/>
      <c r="G47" s="1120"/>
      <c r="H47" s="1121"/>
      <c r="I47" s="1122"/>
      <c r="J47" s="1122"/>
      <c r="K47" s="1122"/>
      <c r="L47" s="1118"/>
      <c r="M47" s="1123"/>
      <c r="N47" s="1124">
        <f>SUM(N27:N44)</f>
        <v>7180</v>
      </c>
      <c r="O47" s="1125">
        <f>SUM(O11:O44)</f>
        <v>0</v>
      </c>
      <c r="P47" s="1126"/>
      <c r="Q47" s="1126"/>
      <c r="R47" s="1127">
        <f t="shared" ref="R47:R52" si="13">$N47*O47/100</f>
        <v>0</v>
      </c>
      <c r="S47" s="1124">
        <f>SUM(S27:S44)</f>
        <v>7180</v>
      </c>
      <c r="T47" s="1125">
        <f>SUM(T11:T44)</f>
        <v>0</v>
      </c>
      <c r="U47" s="1127">
        <f t="shared" ref="U47:U52" si="14">$N47*T47/100</f>
        <v>0</v>
      </c>
      <c r="V47" s="1125">
        <f>SUM(V11:V44)</f>
        <v>0</v>
      </c>
      <c r="W47" s="1127">
        <f t="shared" ref="W47:W52" si="15">$N47*V47/100</f>
        <v>0</v>
      </c>
      <c r="X47" s="1124">
        <f>SUM(X27:X44)</f>
        <v>7180</v>
      </c>
      <c r="Y47" s="1125">
        <f>SUM(Y11:Y44)</f>
        <v>0</v>
      </c>
      <c r="Z47" s="1127">
        <f t="shared" ref="Z47:Z52" si="16">$N47*Y47/100</f>
        <v>0</v>
      </c>
      <c r="AA47" s="1124">
        <f>SUM(AA27:AA44)</f>
        <v>7180</v>
      </c>
      <c r="AB47" s="1125">
        <f>SUM(AB11:AB44)</f>
        <v>0</v>
      </c>
      <c r="AC47" s="1127">
        <f t="shared" ref="AC47:AC52" si="17">$N47*AB47/100</f>
        <v>0</v>
      </c>
      <c r="AD47" s="1125">
        <f>SUM(AD11:AD44)</f>
        <v>0</v>
      </c>
      <c r="AE47" s="1127">
        <f t="shared" ref="AE47:AE52" si="18">$N47*AD47/100</f>
        <v>0</v>
      </c>
      <c r="AF47" s="1125">
        <f>SUM(AF11:AF44)</f>
        <v>0</v>
      </c>
      <c r="AG47" s="1127">
        <f t="shared" ref="AG47:AG52" si="19">$N47*AF47/100</f>
        <v>0</v>
      </c>
      <c r="AH47" s="1125">
        <f>SUM(AH11:AH44)</f>
        <v>0</v>
      </c>
      <c r="AI47" s="1127">
        <f t="shared" ref="AI47:AI52" si="20">$N47*AH47/100</f>
        <v>0</v>
      </c>
      <c r="AJ47" s="1125">
        <f>SUM(AJ11:AJ44)</f>
        <v>0</v>
      </c>
      <c r="AK47" s="1127">
        <f t="shared" ref="AK47:AK52" si="21">$N47*AJ47/100</f>
        <v>0</v>
      </c>
      <c r="AL47" s="1125">
        <f>SUM(AL11:AL44)</f>
        <v>0</v>
      </c>
      <c r="AM47" s="1127">
        <f t="shared" ref="AM47:AM52" si="22">$N47*AL47/100</f>
        <v>0</v>
      </c>
      <c r="AN47" s="1125">
        <f>SUM(AN11:AN44)</f>
        <v>0</v>
      </c>
      <c r="AO47" s="1127">
        <f t="shared" ref="AO47:AO52" si="23">$N47*AN47/100</f>
        <v>0</v>
      </c>
      <c r="AP47" s="1125">
        <f>SUM(AP11:AP44)</f>
        <v>0</v>
      </c>
      <c r="AQ47" s="1127">
        <f t="shared" ref="AQ47:AQ52" si="24">$N47*AP47/100</f>
        <v>0</v>
      </c>
      <c r="AR47" s="1125">
        <f>SUM(AR11:AR44)</f>
        <v>0</v>
      </c>
      <c r="AS47" s="1127">
        <f t="shared" ref="AS47:AS52" si="25">$N47*AR47/100</f>
        <v>0</v>
      </c>
      <c r="AT47" s="1086"/>
      <c r="AU47" s="1127"/>
    </row>
    <row r="48" spans="4:47" hidden="1">
      <c r="D48" s="1285" t="s">
        <v>223</v>
      </c>
      <c r="E48" s="1290">
        <v>35</v>
      </c>
      <c r="F48" s="1291">
        <v>1</v>
      </c>
      <c r="G48" s="1100" t="s">
        <v>372</v>
      </c>
      <c r="H48" s="1107"/>
      <c r="I48" s="1108"/>
      <c r="J48" s="1108"/>
      <c r="K48" s="1108"/>
      <c r="L48" s="1077"/>
      <c r="M48" s="1109"/>
      <c r="N48" s="1082">
        <v>170</v>
      </c>
      <c r="O48" s="1129"/>
      <c r="P48" s="1130"/>
      <c r="Q48" s="1130"/>
      <c r="R48" s="1085">
        <f t="shared" si="13"/>
        <v>0</v>
      </c>
      <c r="S48" s="1082">
        <v>170</v>
      </c>
      <c r="T48" s="1129"/>
      <c r="U48" s="1085">
        <f t="shared" si="14"/>
        <v>0</v>
      </c>
      <c r="V48" s="1129"/>
      <c r="W48" s="1085">
        <f t="shared" si="15"/>
        <v>0</v>
      </c>
      <c r="X48" s="1082">
        <v>170</v>
      </c>
      <c r="Y48" s="1086"/>
      <c r="Z48" s="1085">
        <f t="shared" si="16"/>
        <v>0</v>
      </c>
      <c r="AA48" s="1082">
        <v>170</v>
      </c>
      <c r="AB48" s="1086"/>
      <c r="AC48" s="1085">
        <f t="shared" si="17"/>
        <v>0</v>
      </c>
      <c r="AD48" s="1086"/>
      <c r="AE48" s="1085">
        <f t="shared" si="18"/>
        <v>0</v>
      </c>
      <c r="AF48" s="1086"/>
      <c r="AG48" s="1085">
        <f t="shared" si="19"/>
        <v>0</v>
      </c>
      <c r="AH48" s="1086"/>
      <c r="AI48" s="1085">
        <f t="shared" si="20"/>
        <v>0</v>
      </c>
      <c r="AJ48" s="1086"/>
      <c r="AK48" s="1085">
        <f t="shared" si="21"/>
        <v>0</v>
      </c>
      <c r="AL48" s="1086"/>
      <c r="AM48" s="1085">
        <f t="shared" si="22"/>
        <v>0</v>
      </c>
      <c r="AN48" s="1086"/>
      <c r="AO48" s="1085">
        <f t="shared" si="23"/>
        <v>0</v>
      </c>
      <c r="AP48" s="1086"/>
      <c r="AQ48" s="1085">
        <f t="shared" si="24"/>
        <v>0</v>
      </c>
      <c r="AR48" s="1086"/>
      <c r="AS48" s="1085">
        <f t="shared" si="25"/>
        <v>0</v>
      </c>
      <c r="AT48" s="1086"/>
      <c r="AU48" s="1085"/>
    </row>
    <row r="49" spans="4:47" hidden="1">
      <c r="D49" s="1286"/>
      <c r="E49" s="1290"/>
      <c r="F49" s="1291"/>
      <c r="G49" s="1100" t="s">
        <v>370</v>
      </c>
      <c r="H49" s="1107"/>
      <c r="I49" s="1108"/>
      <c r="J49" s="1108"/>
      <c r="K49" s="1108"/>
      <c r="L49" s="1077"/>
      <c r="M49" s="1109"/>
      <c r="N49" s="1082">
        <v>140</v>
      </c>
      <c r="O49" s="1129"/>
      <c r="P49" s="1130"/>
      <c r="Q49" s="1130"/>
      <c r="R49" s="1085">
        <f t="shared" si="13"/>
        <v>0</v>
      </c>
      <c r="S49" s="1082">
        <v>140</v>
      </c>
      <c r="T49" s="1129"/>
      <c r="U49" s="1085">
        <f t="shared" si="14"/>
        <v>0</v>
      </c>
      <c r="V49" s="1129"/>
      <c r="W49" s="1085">
        <f t="shared" si="15"/>
        <v>0</v>
      </c>
      <c r="X49" s="1082">
        <v>140</v>
      </c>
      <c r="Y49" s="1086"/>
      <c r="Z49" s="1085">
        <f t="shared" si="16"/>
        <v>0</v>
      </c>
      <c r="AA49" s="1082">
        <v>140</v>
      </c>
      <c r="AB49" s="1086"/>
      <c r="AC49" s="1085">
        <f t="shared" si="17"/>
        <v>0</v>
      </c>
      <c r="AD49" s="1086"/>
      <c r="AE49" s="1085">
        <f t="shared" si="18"/>
        <v>0</v>
      </c>
      <c r="AF49" s="1086"/>
      <c r="AG49" s="1085">
        <f t="shared" si="19"/>
        <v>0</v>
      </c>
      <c r="AH49" s="1086"/>
      <c r="AI49" s="1085">
        <f t="shared" si="20"/>
        <v>0</v>
      </c>
      <c r="AJ49" s="1086"/>
      <c r="AK49" s="1085">
        <f t="shared" si="21"/>
        <v>0</v>
      </c>
      <c r="AL49" s="1086"/>
      <c r="AM49" s="1085">
        <f t="shared" si="22"/>
        <v>0</v>
      </c>
      <c r="AN49" s="1086"/>
      <c r="AO49" s="1085">
        <f t="shared" si="23"/>
        <v>0</v>
      </c>
      <c r="AP49" s="1086"/>
      <c r="AQ49" s="1085">
        <f t="shared" si="24"/>
        <v>0</v>
      </c>
      <c r="AR49" s="1086"/>
      <c r="AS49" s="1085">
        <f t="shared" si="25"/>
        <v>0</v>
      </c>
      <c r="AT49" s="1086"/>
      <c r="AU49" s="1085"/>
    </row>
    <row r="50" spans="4:47" hidden="1">
      <c r="D50" s="1286"/>
      <c r="E50" s="1290"/>
      <c r="F50" s="1291"/>
      <c r="G50" s="1105" t="s">
        <v>371</v>
      </c>
      <c r="H50" s="1107"/>
      <c r="I50" s="1108"/>
      <c r="J50" s="1108"/>
      <c r="K50" s="1108"/>
      <c r="L50" s="1077"/>
      <c r="M50" s="1109"/>
      <c r="N50" s="1082">
        <v>120</v>
      </c>
      <c r="O50" s="1129"/>
      <c r="P50" s="1130"/>
      <c r="Q50" s="1130"/>
      <c r="R50" s="1085">
        <f t="shared" si="13"/>
        <v>0</v>
      </c>
      <c r="S50" s="1082">
        <v>120</v>
      </c>
      <c r="T50" s="1129"/>
      <c r="U50" s="1085">
        <f t="shared" si="14"/>
        <v>0</v>
      </c>
      <c r="V50" s="1129"/>
      <c r="W50" s="1085">
        <f t="shared" si="15"/>
        <v>0</v>
      </c>
      <c r="X50" s="1082">
        <v>120</v>
      </c>
      <c r="Y50" s="1086"/>
      <c r="Z50" s="1085">
        <f t="shared" si="16"/>
        <v>0</v>
      </c>
      <c r="AA50" s="1082">
        <v>120</v>
      </c>
      <c r="AB50" s="1086"/>
      <c r="AC50" s="1085">
        <f t="shared" si="17"/>
        <v>0</v>
      </c>
      <c r="AD50" s="1086"/>
      <c r="AE50" s="1085">
        <f t="shared" si="18"/>
        <v>0</v>
      </c>
      <c r="AF50" s="1086"/>
      <c r="AG50" s="1085">
        <f t="shared" si="19"/>
        <v>0</v>
      </c>
      <c r="AH50" s="1086"/>
      <c r="AI50" s="1085">
        <f t="shared" si="20"/>
        <v>0</v>
      </c>
      <c r="AJ50" s="1086"/>
      <c r="AK50" s="1085">
        <f t="shared" si="21"/>
        <v>0</v>
      </c>
      <c r="AL50" s="1086"/>
      <c r="AM50" s="1085">
        <f t="shared" si="22"/>
        <v>0</v>
      </c>
      <c r="AN50" s="1086"/>
      <c r="AO50" s="1085">
        <f t="shared" si="23"/>
        <v>0</v>
      </c>
      <c r="AP50" s="1086"/>
      <c r="AQ50" s="1085">
        <f t="shared" si="24"/>
        <v>0</v>
      </c>
      <c r="AR50" s="1086"/>
      <c r="AS50" s="1085">
        <f t="shared" si="25"/>
        <v>0</v>
      </c>
      <c r="AT50" s="1086"/>
      <c r="AU50" s="1085"/>
    </row>
    <row r="51" spans="4:47" hidden="1">
      <c r="D51" s="1286"/>
      <c r="E51" s="1290"/>
      <c r="F51" s="1291">
        <v>2</v>
      </c>
      <c r="G51" s="1100" t="s">
        <v>370</v>
      </c>
      <c r="H51" s="1107"/>
      <c r="I51" s="1108"/>
      <c r="J51" s="1108"/>
      <c r="K51" s="1108"/>
      <c r="L51" s="1077"/>
      <c r="M51" s="1109"/>
      <c r="N51" s="1082">
        <v>180</v>
      </c>
      <c r="O51" s="1129"/>
      <c r="P51" s="1130"/>
      <c r="Q51" s="1130"/>
      <c r="R51" s="1085">
        <f t="shared" si="13"/>
        <v>0</v>
      </c>
      <c r="S51" s="1082">
        <v>180</v>
      </c>
      <c r="T51" s="1129"/>
      <c r="U51" s="1085">
        <f t="shared" si="14"/>
        <v>0</v>
      </c>
      <c r="V51" s="1129"/>
      <c r="W51" s="1085">
        <f t="shared" si="15"/>
        <v>0</v>
      </c>
      <c r="X51" s="1082">
        <v>180</v>
      </c>
      <c r="Y51" s="1086"/>
      <c r="Z51" s="1085">
        <f t="shared" si="16"/>
        <v>0</v>
      </c>
      <c r="AA51" s="1082">
        <v>180</v>
      </c>
      <c r="AB51" s="1086"/>
      <c r="AC51" s="1085">
        <f t="shared" si="17"/>
        <v>0</v>
      </c>
      <c r="AD51" s="1086"/>
      <c r="AE51" s="1085">
        <f t="shared" si="18"/>
        <v>0</v>
      </c>
      <c r="AF51" s="1086"/>
      <c r="AG51" s="1085">
        <f t="shared" si="19"/>
        <v>0</v>
      </c>
      <c r="AH51" s="1086"/>
      <c r="AI51" s="1085">
        <f t="shared" si="20"/>
        <v>0</v>
      </c>
      <c r="AJ51" s="1086"/>
      <c r="AK51" s="1085">
        <f t="shared" si="21"/>
        <v>0</v>
      </c>
      <c r="AL51" s="1086"/>
      <c r="AM51" s="1085">
        <f t="shared" si="22"/>
        <v>0</v>
      </c>
      <c r="AN51" s="1086"/>
      <c r="AO51" s="1085">
        <f t="shared" si="23"/>
        <v>0</v>
      </c>
      <c r="AP51" s="1086"/>
      <c r="AQ51" s="1085">
        <f t="shared" si="24"/>
        <v>0</v>
      </c>
      <c r="AR51" s="1086"/>
      <c r="AS51" s="1085">
        <f t="shared" si="25"/>
        <v>0</v>
      </c>
      <c r="AT51" s="1086"/>
      <c r="AU51" s="1085"/>
    </row>
    <row r="52" spans="4:47" hidden="1">
      <c r="D52" s="1286"/>
      <c r="E52" s="1290"/>
      <c r="F52" s="1291"/>
      <c r="G52" s="1105" t="s">
        <v>371</v>
      </c>
      <c r="H52" s="1107"/>
      <c r="I52" s="1108"/>
      <c r="J52" s="1108"/>
      <c r="K52" s="1108"/>
      <c r="L52" s="1077"/>
      <c r="M52" s="1109"/>
      <c r="N52" s="1082">
        <v>150</v>
      </c>
      <c r="O52" s="1129"/>
      <c r="P52" s="1130"/>
      <c r="Q52" s="1130"/>
      <c r="R52" s="1085">
        <f t="shared" si="13"/>
        <v>0</v>
      </c>
      <c r="S52" s="1082">
        <v>150</v>
      </c>
      <c r="T52" s="1129"/>
      <c r="U52" s="1085">
        <f t="shared" si="14"/>
        <v>0</v>
      </c>
      <c r="V52" s="1129"/>
      <c r="W52" s="1085">
        <f t="shared" si="15"/>
        <v>0</v>
      </c>
      <c r="X52" s="1082">
        <v>150</v>
      </c>
      <c r="Y52" s="1086"/>
      <c r="Z52" s="1085">
        <f t="shared" si="16"/>
        <v>0</v>
      </c>
      <c r="AA52" s="1082">
        <v>150</v>
      </c>
      <c r="AB52" s="1086"/>
      <c r="AC52" s="1085">
        <f t="shared" si="17"/>
        <v>0</v>
      </c>
      <c r="AD52" s="1086"/>
      <c r="AE52" s="1085">
        <f t="shared" si="18"/>
        <v>0</v>
      </c>
      <c r="AF52" s="1086"/>
      <c r="AG52" s="1085">
        <f t="shared" si="19"/>
        <v>0</v>
      </c>
      <c r="AH52" s="1086"/>
      <c r="AI52" s="1085">
        <f t="shared" si="20"/>
        <v>0</v>
      </c>
      <c r="AJ52" s="1086"/>
      <c r="AK52" s="1085">
        <f t="shared" si="21"/>
        <v>0</v>
      </c>
      <c r="AL52" s="1086"/>
      <c r="AM52" s="1085">
        <f t="shared" si="22"/>
        <v>0</v>
      </c>
      <c r="AN52" s="1086"/>
      <c r="AO52" s="1085">
        <f t="shared" si="23"/>
        <v>0</v>
      </c>
      <c r="AP52" s="1086"/>
      <c r="AQ52" s="1085">
        <f t="shared" si="24"/>
        <v>0</v>
      </c>
      <c r="AR52" s="1086"/>
      <c r="AS52" s="1085">
        <f t="shared" si="25"/>
        <v>0</v>
      </c>
      <c r="AT52" s="1086"/>
      <c r="AU52" s="1085"/>
    </row>
    <row r="53" spans="4:47" hidden="1">
      <c r="D53" s="1286"/>
      <c r="E53" s="1087" t="s">
        <v>926</v>
      </c>
      <c r="F53" s="1111"/>
      <c r="G53" s="1131"/>
      <c r="H53" s="1113"/>
      <c r="I53" s="1114"/>
      <c r="J53" s="1114"/>
      <c r="K53" s="1114"/>
      <c r="L53" s="1115"/>
      <c r="M53" s="1116"/>
      <c r="N53" s="1092"/>
      <c r="O53" s="1093"/>
      <c r="P53" s="1094"/>
      <c r="Q53" s="1094"/>
      <c r="R53" s="1095"/>
      <c r="S53" s="1092"/>
      <c r="T53" s="1093"/>
      <c r="U53" s="1095"/>
      <c r="V53" s="1093"/>
      <c r="W53" s="1095"/>
      <c r="X53" s="1092"/>
      <c r="Y53" s="1096"/>
      <c r="Z53" s="1095"/>
      <c r="AA53" s="1092"/>
      <c r="AB53" s="1096"/>
      <c r="AC53" s="1095"/>
      <c r="AD53" s="1096"/>
      <c r="AE53" s="1095"/>
      <c r="AF53" s="1096"/>
      <c r="AG53" s="1095"/>
      <c r="AH53" s="1096"/>
      <c r="AI53" s="1095"/>
      <c r="AJ53" s="1096"/>
      <c r="AK53" s="1095"/>
      <c r="AL53" s="1096"/>
      <c r="AM53" s="1095"/>
      <c r="AN53" s="1096"/>
      <c r="AO53" s="1095"/>
      <c r="AP53" s="1096"/>
      <c r="AQ53" s="1095"/>
      <c r="AR53" s="1096"/>
      <c r="AS53" s="1095"/>
      <c r="AT53" s="1086"/>
      <c r="AU53" s="1095"/>
    </row>
    <row r="54" spans="4:47" hidden="1">
      <c r="D54" s="1286"/>
      <c r="E54" s="1097" t="s">
        <v>927</v>
      </c>
      <c r="F54" s="1111"/>
      <c r="G54" s="1131"/>
      <c r="H54" s="1113"/>
      <c r="I54" s="1114"/>
      <c r="J54" s="1114"/>
      <c r="K54" s="1114"/>
      <c r="L54" s="1115"/>
      <c r="M54" s="1116"/>
      <c r="N54" s="1092"/>
      <c r="O54" s="1093"/>
      <c r="P54" s="1094"/>
      <c r="Q54" s="1094"/>
      <c r="R54" s="1095"/>
      <c r="S54" s="1092"/>
      <c r="T54" s="1093"/>
      <c r="U54" s="1095"/>
      <c r="V54" s="1093"/>
      <c r="W54" s="1095"/>
      <c r="X54" s="1092"/>
      <c r="Y54" s="1096"/>
      <c r="Z54" s="1095"/>
      <c r="AA54" s="1092"/>
      <c r="AB54" s="1096"/>
      <c r="AC54" s="1095"/>
      <c r="AD54" s="1096"/>
      <c r="AE54" s="1095"/>
      <c r="AF54" s="1096"/>
      <c r="AG54" s="1095"/>
      <c r="AH54" s="1096"/>
      <c r="AI54" s="1095"/>
      <c r="AJ54" s="1096"/>
      <c r="AK54" s="1095"/>
      <c r="AL54" s="1096"/>
      <c r="AM54" s="1095"/>
      <c r="AN54" s="1096"/>
      <c r="AO54" s="1095"/>
      <c r="AP54" s="1096"/>
      <c r="AQ54" s="1095"/>
      <c r="AR54" s="1096"/>
      <c r="AS54" s="1095"/>
      <c r="AT54" s="1086"/>
      <c r="AU54" s="1095"/>
    </row>
    <row r="55" spans="4:47" hidden="1">
      <c r="D55" s="1286"/>
      <c r="E55" s="1290" t="s">
        <v>932</v>
      </c>
      <c r="F55" s="1291" t="s">
        <v>367</v>
      </c>
      <c r="G55" s="1100" t="s">
        <v>372</v>
      </c>
      <c r="H55" s="1107"/>
      <c r="I55" s="1108"/>
      <c r="J55" s="1108"/>
      <c r="K55" s="1108"/>
      <c r="L55" s="1077"/>
      <c r="M55" s="1109"/>
      <c r="N55" s="1082">
        <v>160</v>
      </c>
      <c r="O55" s="1129"/>
      <c r="P55" s="1130"/>
      <c r="Q55" s="1130"/>
      <c r="R55" s="1085">
        <f t="shared" ref="R55:R57" si="26">$N55*O55/100</f>
        <v>0</v>
      </c>
      <c r="S55" s="1082">
        <v>160</v>
      </c>
      <c r="T55" s="1129"/>
      <c r="U55" s="1085">
        <f t="shared" ref="U55:U57" si="27">$N55*T55/100</f>
        <v>0</v>
      </c>
      <c r="V55" s="1129"/>
      <c r="W55" s="1085">
        <f t="shared" ref="W55:W57" si="28">$N55*V55/100</f>
        <v>0</v>
      </c>
      <c r="X55" s="1082">
        <v>160</v>
      </c>
      <c r="Y55" s="1086"/>
      <c r="Z55" s="1085">
        <f t="shared" ref="Z55:Z57" si="29">$N55*Y55/100</f>
        <v>0</v>
      </c>
      <c r="AA55" s="1082">
        <v>160</v>
      </c>
      <c r="AB55" s="1086"/>
      <c r="AC55" s="1085">
        <f t="shared" ref="AC55:AC57" si="30">$N55*AB55/100</f>
        <v>0</v>
      </c>
      <c r="AD55" s="1086"/>
      <c r="AE55" s="1085">
        <f t="shared" ref="AE55:AE57" si="31">$N55*AD55/100</f>
        <v>0</v>
      </c>
      <c r="AF55" s="1086"/>
      <c r="AG55" s="1085">
        <f t="shared" ref="AG55:AG57" si="32">$N55*AF55/100</f>
        <v>0</v>
      </c>
      <c r="AH55" s="1086"/>
      <c r="AI55" s="1085">
        <f t="shared" ref="AI55:AI57" si="33">$N55*AH55/100</f>
        <v>0</v>
      </c>
      <c r="AJ55" s="1086"/>
      <c r="AK55" s="1085">
        <f t="shared" ref="AK55:AK57" si="34">$N55*AJ55/100</f>
        <v>0</v>
      </c>
      <c r="AL55" s="1086"/>
      <c r="AM55" s="1085">
        <f t="shared" ref="AM55:AM57" si="35">$N55*AL55/100</f>
        <v>0</v>
      </c>
      <c r="AN55" s="1086"/>
      <c r="AO55" s="1085">
        <f t="shared" ref="AO55:AO57" si="36">$N55*AN55/100</f>
        <v>0</v>
      </c>
      <c r="AP55" s="1086"/>
      <c r="AQ55" s="1085">
        <f t="shared" ref="AQ55:AQ57" si="37">$N55*AP55/100</f>
        <v>0</v>
      </c>
      <c r="AR55" s="1086"/>
      <c r="AS55" s="1085">
        <f t="shared" ref="AS55:AS57" si="38">$N55*AR55/100</f>
        <v>0</v>
      </c>
      <c r="AT55" s="1086"/>
      <c r="AU55" s="1085"/>
    </row>
    <row r="56" spans="4:47" ht="22.5" hidden="1">
      <c r="D56" s="1286"/>
      <c r="E56" s="1290"/>
      <c r="F56" s="1291"/>
      <c r="G56" s="1100" t="s">
        <v>373</v>
      </c>
      <c r="H56" s="1107"/>
      <c r="I56" s="1108"/>
      <c r="J56" s="1108"/>
      <c r="K56" s="1108"/>
      <c r="L56" s="1077"/>
      <c r="M56" s="1109"/>
      <c r="N56" s="1082">
        <v>140</v>
      </c>
      <c r="O56" s="1129"/>
      <c r="P56" s="1130"/>
      <c r="Q56" s="1130"/>
      <c r="R56" s="1085">
        <f t="shared" si="26"/>
        <v>0</v>
      </c>
      <c r="S56" s="1082">
        <v>140</v>
      </c>
      <c r="T56" s="1129"/>
      <c r="U56" s="1085">
        <f t="shared" si="27"/>
        <v>0</v>
      </c>
      <c r="V56" s="1129"/>
      <c r="W56" s="1085">
        <f t="shared" si="28"/>
        <v>0</v>
      </c>
      <c r="X56" s="1082">
        <v>140</v>
      </c>
      <c r="Y56" s="1086"/>
      <c r="Z56" s="1085">
        <f t="shared" si="29"/>
        <v>0</v>
      </c>
      <c r="AA56" s="1082">
        <v>140</v>
      </c>
      <c r="AB56" s="1086"/>
      <c r="AC56" s="1085">
        <f t="shared" si="30"/>
        <v>0</v>
      </c>
      <c r="AD56" s="1086"/>
      <c r="AE56" s="1085">
        <f t="shared" si="31"/>
        <v>0</v>
      </c>
      <c r="AF56" s="1086"/>
      <c r="AG56" s="1085">
        <f t="shared" si="32"/>
        <v>0</v>
      </c>
      <c r="AH56" s="1086"/>
      <c r="AI56" s="1085">
        <f t="shared" si="33"/>
        <v>0</v>
      </c>
      <c r="AJ56" s="1086"/>
      <c r="AK56" s="1085">
        <f t="shared" si="34"/>
        <v>0</v>
      </c>
      <c r="AL56" s="1086"/>
      <c r="AM56" s="1085">
        <f t="shared" si="35"/>
        <v>0</v>
      </c>
      <c r="AN56" s="1086"/>
      <c r="AO56" s="1085">
        <f t="shared" si="36"/>
        <v>0</v>
      </c>
      <c r="AP56" s="1086"/>
      <c r="AQ56" s="1085">
        <f t="shared" si="37"/>
        <v>0</v>
      </c>
      <c r="AR56" s="1086"/>
      <c r="AS56" s="1085">
        <f t="shared" si="38"/>
        <v>0</v>
      </c>
      <c r="AT56" s="1086"/>
      <c r="AU56" s="1085"/>
    </row>
    <row r="57" spans="4:47" hidden="1">
      <c r="D57" s="1286"/>
      <c r="E57" s="1290"/>
      <c r="F57" s="1291"/>
      <c r="G57" s="1105" t="s">
        <v>933</v>
      </c>
      <c r="H57" s="1107"/>
      <c r="I57" s="1108"/>
      <c r="J57" s="1108"/>
      <c r="K57" s="1108"/>
      <c r="L57" s="1077"/>
      <c r="M57" s="1109"/>
      <c r="N57" s="1082">
        <v>110</v>
      </c>
      <c r="O57" s="1129"/>
      <c r="P57" s="1130"/>
      <c r="Q57" s="1130"/>
      <c r="R57" s="1085">
        <f t="shared" si="26"/>
        <v>0</v>
      </c>
      <c r="S57" s="1082">
        <v>110</v>
      </c>
      <c r="T57" s="1129"/>
      <c r="U57" s="1085">
        <f t="shared" si="27"/>
        <v>0</v>
      </c>
      <c r="V57" s="1129"/>
      <c r="W57" s="1085">
        <f t="shared" si="28"/>
        <v>0</v>
      </c>
      <c r="X57" s="1082">
        <v>110</v>
      </c>
      <c r="Y57" s="1086"/>
      <c r="Z57" s="1085">
        <f t="shared" si="29"/>
        <v>0</v>
      </c>
      <c r="AA57" s="1082">
        <v>110</v>
      </c>
      <c r="AB57" s="1086"/>
      <c r="AC57" s="1085">
        <f t="shared" si="30"/>
        <v>0</v>
      </c>
      <c r="AD57" s="1086"/>
      <c r="AE57" s="1085">
        <f t="shared" si="31"/>
        <v>0</v>
      </c>
      <c r="AF57" s="1086"/>
      <c r="AG57" s="1085">
        <f t="shared" si="32"/>
        <v>0</v>
      </c>
      <c r="AH57" s="1086"/>
      <c r="AI57" s="1085">
        <f t="shared" si="33"/>
        <v>0</v>
      </c>
      <c r="AJ57" s="1086"/>
      <c r="AK57" s="1085">
        <f t="shared" si="34"/>
        <v>0</v>
      </c>
      <c r="AL57" s="1086"/>
      <c r="AM57" s="1085">
        <f t="shared" si="35"/>
        <v>0</v>
      </c>
      <c r="AN57" s="1086"/>
      <c r="AO57" s="1085">
        <f t="shared" si="36"/>
        <v>0</v>
      </c>
      <c r="AP57" s="1086"/>
      <c r="AQ57" s="1085">
        <f t="shared" si="37"/>
        <v>0</v>
      </c>
      <c r="AR57" s="1086"/>
      <c r="AS57" s="1085">
        <f t="shared" si="38"/>
        <v>0</v>
      </c>
      <c r="AT57" s="1086"/>
      <c r="AU57" s="1085"/>
    </row>
    <row r="58" spans="4:47" hidden="1">
      <c r="D58" s="1286"/>
      <c r="E58" s="1087" t="s">
        <v>926</v>
      </c>
      <c r="F58" s="1111"/>
      <c r="G58" s="1112"/>
      <c r="H58" s="1113"/>
      <c r="I58" s="1114"/>
      <c r="J58" s="1114"/>
      <c r="K58" s="1114"/>
      <c r="L58" s="1115"/>
      <c r="M58" s="1116"/>
      <c r="N58" s="1092"/>
      <c r="O58" s="1093"/>
      <c r="P58" s="1094"/>
      <c r="Q58" s="1094"/>
      <c r="R58" s="1095"/>
      <c r="S58" s="1092"/>
      <c r="T58" s="1093"/>
      <c r="U58" s="1095"/>
      <c r="V58" s="1093"/>
      <c r="W58" s="1095"/>
      <c r="X58" s="1092"/>
      <c r="Y58" s="1096"/>
      <c r="Z58" s="1095"/>
      <c r="AA58" s="1092"/>
      <c r="AB58" s="1096"/>
      <c r="AC58" s="1095"/>
      <c r="AD58" s="1096"/>
      <c r="AE58" s="1095"/>
      <c r="AF58" s="1096"/>
      <c r="AG58" s="1095"/>
      <c r="AH58" s="1096"/>
      <c r="AI58" s="1095"/>
      <c r="AJ58" s="1096"/>
      <c r="AK58" s="1095"/>
      <c r="AL58" s="1096"/>
      <c r="AM58" s="1095"/>
      <c r="AN58" s="1096"/>
      <c r="AO58" s="1095"/>
      <c r="AP58" s="1096"/>
      <c r="AQ58" s="1095"/>
      <c r="AR58" s="1096"/>
      <c r="AS58" s="1095"/>
      <c r="AT58" s="1086"/>
      <c r="AU58" s="1095"/>
    </row>
    <row r="59" spans="4:47" hidden="1">
      <c r="D59" s="1287"/>
      <c r="E59" s="1097" t="s">
        <v>927</v>
      </c>
      <c r="F59" s="1111"/>
      <c r="G59" s="1112"/>
      <c r="H59" s="1113"/>
      <c r="I59" s="1114"/>
      <c r="J59" s="1114"/>
      <c r="K59" s="1114"/>
      <c r="L59" s="1115"/>
      <c r="M59" s="1116"/>
      <c r="N59" s="1092"/>
      <c r="O59" s="1093"/>
      <c r="P59" s="1094"/>
      <c r="Q59" s="1094"/>
      <c r="R59" s="1095"/>
      <c r="S59" s="1092"/>
      <c r="T59" s="1093"/>
      <c r="U59" s="1095"/>
      <c r="V59" s="1093"/>
      <c r="W59" s="1095"/>
      <c r="X59" s="1092"/>
      <c r="Y59" s="1096"/>
      <c r="Z59" s="1095"/>
      <c r="AA59" s="1092"/>
      <c r="AB59" s="1096"/>
      <c r="AC59" s="1095"/>
      <c r="AD59" s="1096"/>
      <c r="AE59" s="1095"/>
      <c r="AF59" s="1096"/>
      <c r="AG59" s="1095"/>
      <c r="AH59" s="1096"/>
      <c r="AI59" s="1095"/>
      <c r="AJ59" s="1096"/>
      <c r="AK59" s="1095"/>
      <c r="AL59" s="1096"/>
      <c r="AM59" s="1095"/>
      <c r="AN59" s="1096"/>
      <c r="AO59" s="1095"/>
      <c r="AP59" s="1096"/>
      <c r="AQ59" s="1095"/>
      <c r="AR59" s="1096"/>
      <c r="AS59" s="1095"/>
      <c r="AT59" s="1086"/>
      <c r="AU59" s="1095"/>
    </row>
    <row r="60" spans="4:47" hidden="1">
      <c r="D60" s="1285" t="s">
        <v>224</v>
      </c>
      <c r="E60" s="1077" t="s">
        <v>934</v>
      </c>
      <c r="F60" s="1110" t="s">
        <v>367</v>
      </c>
      <c r="G60" s="1105" t="s">
        <v>367</v>
      </c>
      <c r="H60" s="1107"/>
      <c r="I60" s="1108"/>
      <c r="J60" s="1108"/>
      <c r="K60" s="1108"/>
      <c r="L60" s="1077"/>
      <c r="M60" s="1109"/>
      <c r="N60" s="1082">
        <v>470</v>
      </c>
      <c r="O60" s="1129"/>
      <c r="P60" s="1130"/>
      <c r="Q60" s="1130"/>
      <c r="R60" s="1085">
        <f>$N60*O60/100</f>
        <v>0</v>
      </c>
      <c r="S60" s="1082">
        <v>470</v>
      </c>
      <c r="T60" s="1129"/>
      <c r="U60" s="1085">
        <f>$N60*T60/100</f>
        <v>0</v>
      </c>
      <c r="V60" s="1129"/>
      <c r="W60" s="1085">
        <f>$N60*V60/100</f>
        <v>0</v>
      </c>
      <c r="X60" s="1082">
        <v>470</v>
      </c>
      <c r="Y60" s="1086"/>
      <c r="Z60" s="1085">
        <f>$N60*Y60/100</f>
        <v>0</v>
      </c>
      <c r="AA60" s="1082">
        <v>470</v>
      </c>
      <c r="AB60" s="1086"/>
      <c r="AC60" s="1085">
        <f>$N60*AB60/100</f>
        <v>0</v>
      </c>
      <c r="AD60" s="1086"/>
      <c r="AE60" s="1085">
        <f>$N60*AD60/100</f>
        <v>0</v>
      </c>
      <c r="AF60" s="1086"/>
      <c r="AG60" s="1085">
        <f>$N60*AF60/100</f>
        <v>0</v>
      </c>
      <c r="AH60" s="1086"/>
      <c r="AI60" s="1085">
        <f>$N60*AH60/100</f>
        <v>0</v>
      </c>
      <c r="AJ60" s="1086"/>
      <c r="AK60" s="1085">
        <f>$N60*AJ60/100</f>
        <v>0</v>
      </c>
      <c r="AL60" s="1086"/>
      <c r="AM60" s="1085">
        <f>$N60*AL60/100</f>
        <v>0</v>
      </c>
      <c r="AN60" s="1086"/>
      <c r="AO60" s="1085">
        <f>$N60*AN60/100</f>
        <v>0</v>
      </c>
      <c r="AP60" s="1086"/>
      <c r="AQ60" s="1085">
        <f>$N60*AP60/100</f>
        <v>0</v>
      </c>
      <c r="AR60" s="1086"/>
      <c r="AS60" s="1085">
        <f>$N60*AR60/100</f>
        <v>0</v>
      </c>
      <c r="AT60" s="1086"/>
      <c r="AU60" s="1085"/>
    </row>
    <row r="61" spans="4:47" hidden="1">
      <c r="D61" s="1286"/>
      <c r="E61" s="1087" t="s">
        <v>926</v>
      </c>
      <c r="F61" s="1111"/>
      <c r="G61" s="1112"/>
      <c r="H61" s="1113"/>
      <c r="I61" s="1114"/>
      <c r="J61" s="1114"/>
      <c r="K61" s="1114"/>
      <c r="L61" s="1115"/>
      <c r="M61" s="1116"/>
      <c r="N61" s="1092"/>
      <c r="O61" s="1093"/>
      <c r="P61" s="1094"/>
      <c r="Q61" s="1094"/>
      <c r="R61" s="1095"/>
      <c r="S61" s="1092"/>
      <c r="T61" s="1093"/>
      <c r="U61" s="1095"/>
      <c r="V61" s="1093"/>
      <c r="W61" s="1095"/>
      <c r="X61" s="1092"/>
      <c r="Y61" s="1096"/>
      <c r="Z61" s="1095"/>
      <c r="AA61" s="1092"/>
      <c r="AB61" s="1096"/>
      <c r="AC61" s="1095"/>
      <c r="AD61" s="1096"/>
      <c r="AE61" s="1095"/>
      <c r="AF61" s="1096"/>
      <c r="AG61" s="1095"/>
      <c r="AH61" s="1096"/>
      <c r="AI61" s="1095"/>
      <c r="AJ61" s="1096"/>
      <c r="AK61" s="1095"/>
      <c r="AL61" s="1096"/>
      <c r="AM61" s="1095"/>
      <c r="AN61" s="1096"/>
      <c r="AO61" s="1095"/>
      <c r="AP61" s="1096"/>
      <c r="AQ61" s="1095"/>
      <c r="AR61" s="1096"/>
      <c r="AS61" s="1095"/>
      <c r="AT61" s="1086"/>
      <c r="AU61" s="1095"/>
    </row>
    <row r="62" spans="4:47" hidden="1">
      <c r="D62" s="1286"/>
      <c r="E62" s="1097" t="s">
        <v>927</v>
      </c>
      <c r="F62" s="1111"/>
      <c r="G62" s="1112"/>
      <c r="H62" s="1113"/>
      <c r="I62" s="1114"/>
      <c r="J62" s="1114"/>
      <c r="K62" s="1114"/>
      <c r="L62" s="1115"/>
      <c r="M62" s="1116"/>
      <c r="N62" s="1092"/>
      <c r="O62" s="1093"/>
      <c r="P62" s="1094"/>
      <c r="Q62" s="1094"/>
      <c r="R62" s="1095"/>
      <c r="S62" s="1092"/>
      <c r="T62" s="1093"/>
      <c r="U62" s="1095"/>
      <c r="V62" s="1093"/>
      <c r="W62" s="1095"/>
      <c r="X62" s="1092"/>
      <c r="Y62" s="1096"/>
      <c r="Z62" s="1095"/>
      <c r="AA62" s="1092"/>
      <c r="AB62" s="1096"/>
      <c r="AC62" s="1095"/>
      <c r="AD62" s="1096"/>
      <c r="AE62" s="1095"/>
      <c r="AF62" s="1096"/>
      <c r="AG62" s="1095"/>
      <c r="AH62" s="1096"/>
      <c r="AI62" s="1095"/>
      <c r="AJ62" s="1096"/>
      <c r="AK62" s="1095"/>
      <c r="AL62" s="1096"/>
      <c r="AM62" s="1095"/>
      <c r="AN62" s="1096"/>
      <c r="AO62" s="1095"/>
      <c r="AP62" s="1096"/>
      <c r="AQ62" s="1095"/>
      <c r="AR62" s="1096"/>
      <c r="AS62" s="1095"/>
      <c r="AT62" s="1086"/>
      <c r="AU62" s="1095"/>
    </row>
    <row r="63" spans="4:47" hidden="1">
      <c r="D63" s="1286"/>
      <c r="E63" s="1077" t="s">
        <v>935</v>
      </c>
      <c r="F63" s="1110" t="s">
        <v>367</v>
      </c>
      <c r="G63" s="1105" t="s">
        <v>367</v>
      </c>
      <c r="H63" s="1107"/>
      <c r="I63" s="1108"/>
      <c r="J63" s="1108"/>
      <c r="K63" s="1108"/>
      <c r="L63" s="1077"/>
      <c r="M63" s="1109"/>
      <c r="N63" s="1082">
        <v>350</v>
      </c>
      <c r="O63" s="1129"/>
      <c r="P63" s="1130"/>
      <c r="Q63" s="1130"/>
      <c r="R63" s="1085">
        <f>$N63*O63/100</f>
        <v>0</v>
      </c>
      <c r="S63" s="1082">
        <v>350</v>
      </c>
      <c r="T63" s="1129"/>
      <c r="U63" s="1085">
        <f>$N63*T63/100</f>
        <v>0</v>
      </c>
      <c r="V63" s="1129"/>
      <c r="W63" s="1085">
        <f>$N63*V63/100</f>
        <v>0</v>
      </c>
      <c r="X63" s="1082">
        <v>350</v>
      </c>
      <c r="Y63" s="1086"/>
      <c r="Z63" s="1085">
        <f>$N63*Y63/100</f>
        <v>0</v>
      </c>
      <c r="AA63" s="1082">
        <v>350</v>
      </c>
      <c r="AB63" s="1086"/>
      <c r="AC63" s="1085">
        <f>$N63*AB63/100</f>
        <v>0</v>
      </c>
      <c r="AD63" s="1086"/>
      <c r="AE63" s="1085">
        <f>$N63*AD63/100</f>
        <v>0</v>
      </c>
      <c r="AF63" s="1086"/>
      <c r="AG63" s="1085">
        <f>$N63*AF63/100</f>
        <v>0</v>
      </c>
      <c r="AH63" s="1086"/>
      <c r="AI63" s="1085">
        <f>$N63*AH63/100</f>
        <v>0</v>
      </c>
      <c r="AJ63" s="1086"/>
      <c r="AK63" s="1085">
        <f>$N63*AJ63/100</f>
        <v>0</v>
      </c>
      <c r="AL63" s="1086"/>
      <c r="AM63" s="1085">
        <f>$N63*AL63/100</f>
        <v>0</v>
      </c>
      <c r="AN63" s="1086"/>
      <c r="AO63" s="1085">
        <f>$N63*AN63/100</f>
        <v>0</v>
      </c>
      <c r="AP63" s="1086"/>
      <c r="AQ63" s="1085">
        <f>$N63*AP63/100</f>
        <v>0</v>
      </c>
      <c r="AR63" s="1086"/>
      <c r="AS63" s="1085">
        <f>$N63*AR63/100</f>
        <v>0</v>
      </c>
      <c r="AT63" s="1086"/>
      <c r="AU63" s="1085"/>
    </row>
    <row r="64" spans="4:47" hidden="1">
      <c r="D64" s="1286"/>
      <c r="E64" s="1087" t="s">
        <v>926</v>
      </c>
      <c r="F64" s="1111"/>
      <c r="G64" s="1112"/>
      <c r="H64" s="1113"/>
      <c r="I64" s="1114"/>
      <c r="J64" s="1114"/>
      <c r="K64" s="1114"/>
      <c r="L64" s="1115"/>
      <c r="M64" s="1116"/>
      <c r="N64" s="1092"/>
      <c r="O64" s="1093"/>
      <c r="P64" s="1094"/>
      <c r="Q64" s="1094"/>
      <c r="R64" s="1095"/>
      <c r="S64" s="1092"/>
      <c r="T64" s="1093"/>
      <c r="U64" s="1095"/>
      <c r="V64" s="1093"/>
      <c r="W64" s="1095"/>
      <c r="X64" s="1092"/>
      <c r="Y64" s="1096"/>
      <c r="Z64" s="1095"/>
      <c r="AA64" s="1092"/>
      <c r="AB64" s="1096"/>
      <c r="AC64" s="1095"/>
      <c r="AD64" s="1096"/>
      <c r="AE64" s="1095"/>
      <c r="AF64" s="1096"/>
      <c r="AG64" s="1095"/>
      <c r="AH64" s="1096"/>
      <c r="AI64" s="1095"/>
      <c r="AJ64" s="1096"/>
      <c r="AK64" s="1095"/>
      <c r="AL64" s="1096"/>
      <c r="AM64" s="1095"/>
      <c r="AN64" s="1096"/>
      <c r="AO64" s="1095"/>
      <c r="AP64" s="1096"/>
      <c r="AQ64" s="1095"/>
      <c r="AR64" s="1096"/>
      <c r="AS64" s="1095"/>
      <c r="AT64" s="1086"/>
      <c r="AU64" s="1095"/>
    </row>
    <row r="65" spans="4:47">
      <c r="D65" s="1287"/>
      <c r="E65" s="1097" t="s">
        <v>927</v>
      </c>
      <c r="F65" s="1111"/>
      <c r="G65" s="1112"/>
      <c r="H65" s="1113"/>
      <c r="I65" s="1114"/>
      <c r="J65" s="1114"/>
      <c r="K65" s="1114"/>
      <c r="L65" s="1115"/>
      <c r="M65" s="1116"/>
      <c r="N65" s="1092"/>
      <c r="O65" s="1093"/>
      <c r="P65" s="1094"/>
      <c r="Q65" s="1094"/>
      <c r="R65" s="1095"/>
      <c r="S65" s="1092"/>
      <c r="T65" s="1093"/>
      <c r="U65" s="1095"/>
      <c r="V65" s="1093"/>
      <c r="W65" s="1095"/>
      <c r="X65" s="1092"/>
      <c r="Y65" s="1096"/>
      <c r="Z65" s="1095"/>
      <c r="AA65" s="1092"/>
      <c r="AB65" s="1096"/>
      <c r="AC65" s="1095"/>
      <c r="AD65" s="1096"/>
      <c r="AE65" s="1095"/>
      <c r="AF65" s="1096"/>
      <c r="AG65" s="1095"/>
      <c r="AH65" s="1096"/>
      <c r="AI65" s="1095"/>
      <c r="AJ65" s="1096"/>
      <c r="AK65" s="1095"/>
      <c r="AL65" s="1096"/>
      <c r="AM65" s="1095"/>
      <c r="AN65" s="1096"/>
      <c r="AO65" s="1095"/>
      <c r="AP65" s="1096"/>
      <c r="AQ65" s="1095"/>
      <c r="AR65" s="1096"/>
      <c r="AS65" s="1095"/>
      <c r="AT65" s="1086"/>
      <c r="AU65" s="1095"/>
    </row>
    <row r="66" spans="4:47" s="1128" customFormat="1">
      <c r="D66" s="1117" t="s">
        <v>936</v>
      </c>
      <c r="E66" s="1118"/>
      <c r="F66" s="1119"/>
      <c r="G66" s="1120"/>
      <c r="H66" s="1121"/>
      <c r="I66" s="1122"/>
      <c r="J66" s="1122"/>
      <c r="K66" s="1122"/>
      <c r="L66" s="1118"/>
      <c r="M66" s="1123"/>
      <c r="N66" s="1124">
        <f t="shared" ref="N66:Y66" si="39">SUM(N48:N52)+N60</f>
        <v>1230</v>
      </c>
      <c r="O66" s="1125">
        <f t="shared" si="39"/>
        <v>0</v>
      </c>
      <c r="P66" s="1126"/>
      <c r="Q66" s="1126"/>
      <c r="R66" s="1127">
        <f t="shared" ref="R66:R70" si="40">$N66*O66/100</f>
        <v>0</v>
      </c>
      <c r="S66" s="1124">
        <f t="shared" ref="S66:T66" si="41">SUM(S48:S52)+S60</f>
        <v>1230</v>
      </c>
      <c r="T66" s="1125">
        <f t="shared" si="41"/>
        <v>0</v>
      </c>
      <c r="U66" s="1127">
        <f t="shared" ref="U66:U70" si="42">$N66*T66/100</f>
        <v>0</v>
      </c>
      <c r="V66" s="1125">
        <f t="shared" ref="V66" si="43">SUM(V48:V52)+V60</f>
        <v>0</v>
      </c>
      <c r="W66" s="1127">
        <f t="shared" ref="W66:W70" si="44">$N66*V66/100</f>
        <v>0</v>
      </c>
      <c r="X66" s="1124">
        <f t="shared" si="39"/>
        <v>1230</v>
      </c>
      <c r="Y66" s="1125">
        <f t="shared" si="39"/>
        <v>0</v>
      </c>
      <c r="Z66" s="1127">
        <f t="shared" ref="Z66:Z70" si="45">$N66*Y66/100</f>
        <v>0</v>
      </c>
      <c r="AA66" s="1124">
        <f>SUM(AA48:AA52)+AA60</f>
        <v>1230</v>
      </c>
      <c r="AB66" s="1125">
        <f t="shared" ref="AB66" si="46">SUM(AB48:AB52)+AB60</f>
        <v>0</v>
      </c>
      <c r="AC66" s="1127">
        <f t="shared" ref="AC66:AC70" si="47">$N66*AB66/100</f>
        <v>0</v>
      </c>
      <c r="AD66" s="1125">
        <f t="shared" ref="AD66" si="48">SUM(AD48:AD52)+AD60</f>
        <v>0</v>
      </c>
      <c r="AE66" s="1127">
        <f t="shared" ref="AE66:AE70" si="49">$N66*AD66/100</f>
        <v>0</v>
      </c>
      <c r="AF66" s="1125">
        <f t="shared" ref="AF66" si="50">SUM(AF48:AF52)+AF60</f>
        <v>0</v>
      </c>
      <c r="AG66" s="1127">
        <f t="shared" ref="AG66:AG70" si="51">$N66*AF66/100</f>
        <v>0</v>
      </c>
      <c r="AH66" s="1125">
        <f t="shared" ref="AH66" si="52">SUM(AH48:AH52)+AH60</f>
        <v>0</v>
      </c>
      <c r="AI66" s="1127">
        <f t="shared" ref="AI66:AI70" si="53">$N66*AH66/100</f>
        <v>0</v>
      </c>
      <c r="AJ66" s="1125">
        <f t="shared" ref="AJ66" si="54">SUM(AJ48:AJ52)+AJ60</f>
        <v>0</v>
      </c>
      <c r="AK66" s="1127">
        <f t="shared" ref="AK66:AK70" si="55">$N66*AJ66/100</f>
        <v>0</v>
      </c>
      <c r="AL66" s="1125">
        <f t="shared" ref="AL66" si="56">SUM(AL48:AL52)+AL60</f>
        <v>0</v>
      </c>
      <c r="AM66" s="1127">
        <f t="shared" ref="AM66:AM70" si="57">$N66*AL66/100</f>
        <v>0</v>
      </c>
      <c r="AN66" s="1125">
        <f t="shared" ref="AN66" si="58">SUM(AN48:AN52)+AN60</f>
        <v>0</v>
      </c>
      <c r="AO66" s="1127">
        <f t="shared" ref="AO66:AO70" si="59">$N66*AN66/100</f>
        <v>0</v>
      </c>
      <c r="AP66" s="1125">
        <f t="shared" ref="AP66" si="60">SUM(AP48:AP52)+AP60</f>
        <v>0</v>
      </c>
      <c r="AQ66" s="1127">
        <f t="shared" ref="AQ66:AQ70" si="61">$N66*AP66/100</f>
        <v>0</v>
      </c>
      <c r="AR66" s="1125">
        <f t="shared" ref="AR66" si="62">SUM(AR48:AR52)+AR60</f>
        <v>0</v>
      </c>
      <c r="AS66" s="1127">
        <f t="shared" ref="AS66:AS70" si="63">$N66*AR66/100</f>
        <v>0</v>
      </c>
      <c r="AT66" s="1086"/>
      <c r="AU66" s="1127"/>
    </row>
    <row r="67" spans="4:47" s="1128" customFormat="1">
      <c r="D67" s="1117" t="s">
        <v>937</v>
      </c>
      <c r="E67" s="1118"/>
      <c r="F67" s="1119"/>
      <c r="G67" s="1132" t="s">
        <v>372</v>
      </c>
      <c r="H67" s="1121"/>
      <c r="I67" s="1122"/>
      <c r="J67" s="1122"/>
      <c r="K67" s="1122"/>
      <c r="L67" s="1118"/>
      <c r="M67" s="1123"/>
      <c r="N67" s="1124">
        <f t="shared" ref="N67:Y67" si="64">SUM(N55:N57)+N63</f>
        <v>760</v>
      </c>
      <c r="O67" s="1125">
        <f t="shared" si="64"/>
        <v>0</v>
      </c>
      <c r="P67" s="1126"/>
      <c r="Q67" s="1126"/>
      <c r="R67" s="1127">
        <f t="shared" si="40"/>
        <v>0</v>
      </c>
      <c r="S67" s="1124">
        <f t="shared" ref="S67:T67" si="65">SUM(S55:S57)+S63</f>
        <v>760</v>
      </c>
      <c r="T67" s="1125">
        <f t="shared" si="65"/>
        <v>0</v>
      </c>
      <c r="U67" s="1127">
        <f t="shared" si="42"/>
        <v>0</v>
      </c>
      <c r="V67" s="1125">
        <f t="shared" ref="V67" si="66">SUM(V55:V57)+V63</f>
        <v>0</v>
      </c>
      <c r="W67" s="1127">
        <f t="shared" si="44"/>
        <v>0</v>
      </c>
      <c r="X67" s="1124">
        <f t="shared" si="64"/>
        <v>760</v>
      </c>
      <c r="Y67" s="1125">
        <f t="shared" si="64"/>
        <v>0</v>
      </c>
      <c r="Z67" s="1127">
        <f t="shared" si="45"/>
        <v>0</v>
      </c>
      <c r="AA67" s="1124">
        <f>SUM(AA55:AA57)+AA63</f>
        <v>760</v>
      </c>
      <c r="AB67" s="1125">
        <f t="shared" ref="AB67" si="67">SUM(AB55:AB57)+AB63</f>
        <v>0</v>
      </c>
      <c r="AC67" s="1127">
        <f t="shared" si="47"/>
        <v>0</v>
      </c>
      <c r="AD67" s="1125">
        <f t="shared" ref="AD67" si="68">SUM(AD55:AD57)+AD63</f>
        <v>0</v>
      </c>
      <c r="AE67" s="1127">
        <f t="shared" si="49"/>
        <v>0</v>
      </c>
      <c r="AF67" s="1125">
        <f t="shared" ref="AF67" si="69">SUM(AF55:AF57)+AF63</f>
        <v>0</v>
      </c>
      <c r="AG67" s="1127">
        <f t="shared" si="51"/>
        <v>0</v>
      </c>
      <c r="AH67" s="1125">
        <f t="shared" ref="AH67" si="70">SUM(AH55:AH57)+AH63</f>
        <v>0</v>
      </c>
      <c r="AI67" s="1127">
        <f t="shared" si="53"/>
        <v>0</v>
      </c>
      <c r="AJ67" s="1125">
        <f t="shared" ref="AJ67" si="71">SUM(AJ55:AJ57)+AJ63</f>
        <v>0</v>
      </c>
      <c r="AK67" s="1127">
        <f t="shared" si="55"/>
        <v>0</v>
      </c>
      <c r="AL67" s="1125">
        <f t="shared" ref="AL67" si="72">SUM(AL55:AL57)+AL63</f>
        <v>0</v>
      </c>
      <c r="AM67" s="1127">
        <f t="shared" si="57"/>
        <v>0</v>
      </c>
      <c r="AN67" s="1125">
        <f t="shared" ref="AN67" si="73">SUM(AN55:AN57)+AN63</f>
        <v>0</v>
      </c>
      <c r="AO67" s="1127">
        <f t="shared" si="59"/>
        <v>0</v>
      </c>
      <c r="AP67" s="1125">
        <f t="shared" ref="AP67" si="74">SUM(AP55:AP57)+AP63</f>
        <v>0</v>
      </c>
      <c r="AQ67" s="1127">
        <f t="shared" si="61"/>
        <v>0</v>
      </c>
      <c r="AR67" s="1125">
        <f t="shared" ref="AR67" si="75">SUM(AR55:AR57)+AR63</f>
        <v>0</v>
      </c>
      <c r="AS67" s="1127">
        <f t="shared" si="63"/>
        <v>0</v>
      </c>
      <c r="AT67" s="1086"/>
      <c r="AU67" s="1127"/>
    </row>
    <row r="68" spans="4:47">
      <c r="D68" s="1285" t="s">
        <v>223</v>
      </c>
      <c r="E68" s="1290" t="s">
        <v>938</v>
      </c>
      <c r="F68" s="1291" t="s">
        <v>367</v>
      </c>
      <c r="G68" s="1100" t="s">
        <v>372</v>
      </c>
      <c r="H68" s="1107"/>
      <c r="I68" s="1108"/>
      <c r="J68" s="1108"/>
      <c r="K68" s="1108"/>
      <c r="L68" s="1077"/>
      <c r="M68" s="1109"/>
      <c r="N68" s="1082">
        <v>260</v>
      </c>
      <c r="O68" s="1129"/>
      <c r="P68" s="1130"/>
      <c r="Q68" s="1130"/>
      <c r="R68" s="1085">
        <f t="shared" si="40"/>
        <v>0</v>
      </c>
      <c r="S68" s="1082">
        <v>260</v>
      </c>
      <c r="T68" s="1129"/>
      <c r="U68" s="1085">
        <f t="shared" si="42"/>
        <v>0</v>
      </c>
      <c r="V68" s="1129"/>
      <c r="W68" s="1085">
        <f t="shared" si="44"/>
        <v>0</v>
      </c>
      <c r="X68" s="1082">
        <v>260</v>
      </c>
      <c r="Y68" s="1129"/>
      <c r="Z68" s="1085">
        <f t="shared" si="45"/>
        <v>0</v>
      </c>
      <c r="AA68" s="1082">
        <v>260</v>
      </c>
      <c r="AB68" s="1129"/>
      <c r="AC68" s="1085">
        <f t="shared" si="47"/>
        <v>0</v>
      </c>
      <c r="AD68" s="1129"/>
      <c r="AE68" s="1085">
        <f t="shared" si="49"/>
        <v>0</v>
      </c>
      <c r="AF68" s="1129"/>
      <c r="AG68" s="1085">
        <f t="shared" si="51"/>
        <v>0</v>
      </c>
      <c r="AH68" s="1129"/>
      <c r="AI68" s="1085">
        <f t="shared" si="53"/>
        <v>0</v>
      </c>
      <c r="AJ68" s="1129"/>
      <c r="AK68" s="1085">
        <f t="shared" si="55"/>
        <v>0</v>
      </c>
      <c r="AL68" s="1129"/>
      <c r="AM68" s="1085">
        <f t="shared" si="57"/>
        <v>0</v>
      </c>
      <c r="AN68" s="1129"/>
      <c r="AO68" s="1085">
        <f t="shared" si="59"/>
        <v>0</v>
      </c>
      <c r="AP68" s="1129"/>
      <c r="AQ68" s="1085">
        <f t="shared" si="61"/>
        <v>0</v>
      </c>
      <c r="AR68" s="1129"/>
      <c r="AS68" s="1085">
        <f t="shared" si="63"/>
        <v>0</v>
      </c>
      <c r="AT68" s="1086"/>
      <c r="AU68" s="1085"/>
    </row>
    <row r="69" spans="4:47" ht="22.5">
      <c r="D69" s="1286"/>
      <c r="E69" s="1290"/>
      <c r="F69" s="1291"/>
      <c r="G69" s="1100" t="s">
        <v>373</v>
      </c>
      <c r="H69" s="1107"/>
      <c r="I69" s="1108"/>
      <c r="J69" s="1108"/>
      <c r="K69" s="1108"/>
      <c r="L69" s="1077"/>
      <c r="M69" s="1109"/>
      <c r="N69" s="1082">
        <v>220</v>
      </c>
      <c r="O69" s="1129"/>
      <c r="P69" s="1130"/>
      <c r="Q69" s="1130"/>
      <c r="R69" s="1085">
        <f t="shared" si="40"/>
        <v>0</v>
      </c>
      <c r="S69" s="1082">
        <v>220</v>
      </c>
      <c r="T69" s="1129"/>
      <c r="U69" s="1085">
        <f t="shared" si="42"/>
        <v>0</v>
      </c>
      <c r="V69" s="1129"/>
      <c r="W69" s="1085">
        <f t="shared" si="44"/>
        <v>0</v>
      </c>
      <c r="X69" s="1082">
        <v>220</v>
      </c>
      <c r="Y69" s="1129"/>
      <c r="Z69" s="1085">
        <f t="shared" si="45"/>
        <v>0</v>
      </c>
      <c r="AA69" s="1082">
        <v>220</v>
      </c>
      <c r="AB69" s="1129"/>
      <c r="AC69" s="1085">
        <f t="shared" si="47"/>
        <v>0</v>
      </c>
      <c r="AD69" s="1129"/>
      <c r="AE69" s="1085">
        <f t="shared" si="49"/>
        <v>0</v>
      </c>
      <c r="AF69" s="1129"/>
      <c r="AG69" s="1085">
        <f t="shared" si="51"/>
        <v>0</v>
      </c>
      <c r="AH69" s="1129"/>
      <c r="AI69" s="1085">
        <f t="shared" si="53"/>
        <v>0</v>
      </c>
      <c r="AJ69" s="1129"/>
      <c r="AK69" s="1085">
        <f t="shared" si="55"/>
        <v>0</v>
      </c>
      <c r="AL69" s="1129"/>
      <c r="AM69" s="1085">
        <f t="shared" si="57"/>
        <v>0</v>
      </c>
      <c r="AN69" s="1129"/>
      <c r="AO69" s="1085">
        <f t="shared" si="59"/>
        <v>0</v>
      </c>
      <c r="AP69" s="1129"/>
      <c r="AQ69" s="1085">
        <f t="shared" si="61"/>
        <v>0</v>
      </c>
      <c r="AR69" s="1129"/>
      <c r="AS69" s="1085">
        <f t="shared" si="63"/>
        <v>0</v>
      </c>
      <c r="AT69" s="1086"/>
      <c r="AU69" s="1085"/>
    </row>
    <row r="70" spans="4:47" ht="45">
      <c r="D70" s="1286"/>
      <c r="E70" s="1290"/>
      <c r="F70" s="1291"/>
      <c r="G70" s="1105" t="s">
        <v>933</v>
      </c>
      <c r="H70" s="1133" t="s">
        <v>939</v>
      </c>
      <c r="I70" s="1134" t="s">
        <v>940</v>
      </c>
      <c r="J70" s="1135">
        <v>7</v>
      </c>
      <c r="K70" s="1136">
        <v>43431</v>
      </c>
      <c r="L70" s="1137" t="s">
        <v>941</v>
      </c>
      <c r="M70" s="1138" t="s">
        <v>942</v>
      </c>
      <c r="N70" s="1082">
        <v>150</v>
      </c>
      <c r="O70" s="1129">
        <v>5.9269999999999996</v>
      </c>
      <c r="P70" s="1130">
        <v>5.9269999999999996</v>
      </c>
      <c r="Q70" s="1130">
        <f>P70-O70</f>
        <v>0</v>
      </c>
      <c r="R70" s="1085">
        <f t="shared" si="40"/>
        <v>8.8904999999999994</v>
      </c>
      <c r="S70" s="1082">
        <v>150</v>
      </c>
      <c r="T70" s="1129">
        <v>5.9269999999999996</v>
      </c>
      <c r="U70" s="1085">
        <f t="shared" si="42"/>
        <v>8.8904999999999994</v>
      </c>
      <c r="V70" s="1129">
        <v>5.9269999999999996</v>
      </c>
      <c r="W70" s="1085">
        <f t="shared" si="44"/>
        <v>8.8904999999999994</v>
      </c>
      <c r="X70" s="1082">
        <v>150</v>
      </c>
      <c r="Y70" s="1129">
        <v>5.9269999999999996</v>
      </c>
      <c r="Z70" s="1085">
        <f t="shared" si="45"/>
        <v>8.8904999999999994</v>
      </c>
      <c r="AA70" s="1082">
        <v>150</v>
      </c>
      <c r="AB70" s="1129">
        <v>5.9269999999999996</v>
      </c>
      <c r="AC70" s="1085">
        <f t="shared" si="47"/>
        <v>8.8904999999999994</v>
      </c>
      <c r="AD70" s="1129">
        <v>5.9269999999999996</v>
      </c>
      <c r="AE70" s="1085">
        <f t="shared" si="49"/>
        <v>8.8904999999999994</v>
      </c>
      <c r="AF70" s="1129">
        <v>5.9269999999999996</v>
      </c>
      <c r="AG70" s="1085">
        <f t="shared" si="51"/>
        <v>8.8904999999999994</v>
      </c>
      <c r="AH70" s="1129">
        <v>5.9269999999999996</v>
      </c>
      <c r="AI70" s="1085">
        <f t="shared" si="53"/>
        <v>8.8904999999999994</v>
      </c>
      <c r="AJ70" s="1129">
        <v>5.9269999999999996</v>
      </c>
      <c r="AK70" s="1085">
        <f t="shared" si="55"/>
        <v>8.8904999999999994</v>
      </c>
      <c r="AL70" s="1129">
        <v>5.9269999999999996</v>
      </c>
      <c r="AM70" s="1085">
        <f t="shared" si="57"/>
        <v>8.8904999999999994</v>
      </c>
      <c r="AN70" s="1129">
        <v>5.9269999999999996</v>
      </c>
      <c r="AO70" s="1085">
        <f t="shared" si="59"/>
        <v>8.8904999999999994</v>
      </c>
      <c r="AP70" s="1129">
        <v>5.9269999999999996</v>
      </c>
      <c r="AQ70" s="1085">
        <f t="shared" si="61"/>
        <v>8.8904999999999994</v>
      </c>
      <c r="AR70" s="1129">
        <v>5.9269999999999996</v>
      </c>
      <c r="AS70" s="1085">
        <f t="shared" si="63"/>
        <v>8.8904999999999994</v>
      </c>
      <c r="AT70" s="1086"/>
      <c r="AU70" s="1085"/>
    </row>
    <row r="71" spans="4:47">
      <c r="D71" s="1286"/>
      <c r="E71" s="1087" t="s">
        <v>926</v>
      </c>
      <c r="F71" s="1111"/>
      <c r="G71" s="1112"/>
      <c r="H71" s="1113"/>
      <c r="I71" s="1114"/>
      <c r="J71" s="1114"/>
      <c r="K71" s="1114"/>
      <c r="L71" s="1115"/>
      <c r="M71" s="1116"/>
      <c r="N71" s="1092"/>
      <c r="O71" s="1093"/>
      <c r="P71" s="1094"/>
      <c r="Q71" s="1094"/>
      <c r="R71" s="1095"/>
      <c r="S71" s="1092"/>
      <c r="T71" s="1093"/>
      <c r="U71" s="1095"/>
      <c r="V71" s="1093"/>
      <c r="W71" s="1095"/>
      <c r="X71" s="1092"/>
      <c r="Y71" s="1093"/>
      <c r="Z71" s="1095"/>
      <c r="AA71" s="1092"/>
      <c r="AB71" s="1093"/>
      <c r="AC71" s="1095"/>
      <c r="AD71" s="1093"/>
      <c r="AE71" s="1095"/>
      <c r="AF71" s="1093"/>
      <c r="AG71" s="1095"/>
      <c r="AH71" s="1093"/>
      <c r="AI71" s="1095"/>
      <c r="AJ71" s="1093"/>
      <c r="AK71" s="1095"/>
      <c r="AL71" s="1093"/>
      <c r="AM71" s="1095"/>
      <c r="AN71" s="1093"/>
      <c r="AO71" s="1095"/>
      <c r="AP71" s="1093"/>
      <c r="AQ71" s="1095"/>
      <c r="AR71" s="1093"/>
      <c r="AS71" s="1095"/>
      <c r="AT71" s="1086"/>
      <c r="AU71" s="1095"/>
    </row>
    <row r="72" spans="4:47">
      <c r="D72" s="1287"/>
      <c r="E72" s="1097" t="s">
        <v>927</v>
      </c>
      <c r="F72" s="1111"/>
      <c r="G72" s="1112"/>
      <c r="H72" s="1113"/>
      <c r="I72" s="1114"/>
      <c r="J72" s="1114"/>
      <c r="K72" s="1114"/>
      <c r="L72" s="1115"/>
      <c r="M72" s="1116"/>
      <c r="N72" s="1092"/>
      <c r="O72" s="1093"/>
      <c r="P72" s="1094"/>
      <c r="Q72" s="1094"/>
      <c r="R72" s="1095"/>
      <c r="S72" s="1092"/>
      <c r="T72" s="1093"/>
      <c r="U72" s="1095"/>
      <c r="V72" s="1093"/>
      <c r="W72" s="1095"/>
      <c r="X72" s="1092"/>
      <c r="Y72" s="1093"/>
      <c r="Z72" s="1095"/>
      <c r="AA72" s="1092"/>
      <c r="AB72" s="1093"/>
      <c r="AC72" s="1095"/>
      <c r="AD72" s="1093"/>
      <c r="AE72" s="1095"/>
      <c r="AF72" s="1093"/>
      <c r="AG72" s="1095"/>
      <c r="AH72" s="1093"/>
      <c r="AI72" s="1095"/>
      <c r="AJ72" s="1093"/>
      <c r="AK72" s="1095"/>
      <c r="AL72" s="1093"/>
      <c r="AM72" s="1095"/>
      <c r="AN72" s="1093"/>
      <c r="AO72" s="1095"/>
      <c r="AP72" s="1093"/>
      <c r="AQ72" s="1095"/>
      <c r="AR72" s="1093"/>
      <c r="AS72" s="1095"/>
      <c r="AT72" s="1086"/>
      <c r="AU72" s="1095"/>
    </row>
    <row r="73" spans="4:47" ht="45">
      <c r="D73" s="1285" t="s">
        <v>224</v>
      </c>
      <c r="E73" s="1077" t="s">
        <v>943</v>
      </c>
      <c r="F73" s="1110" t="s">
        <v>367</v>
      </c>
      <c r="G73" s="1105" t="s">
        <v>367</v>
      </c>
      <c r="H73" s="1133" t="s">
        <v>939</v>
      </c>
      <c r="I73" s="1134" t="s">
        <v>940</v>
      </c>
      <c r="J73" s="1135">
        <v>7</v>
      </c>
      <c r="K73" s="1136">
        <v>43431</v>
      </c>
      <c r="L73" s="1137" t="s">
        <v>941</v>
      </c>
      <c r="M73" s="1138" t="s">
        <v>942</v>
      </c>
      <c r="N73" s="1082">
        <v>270</v>
      </c>
      <c r="O73" s="1129">
        <v>5.81</v>
      </c>
      <c r="P73" s="1130">
        <v>5.81</v>
      </c>
      <c r="Q73" s="1130">
        <f>P73-O73</f>
        <v>0</v>
      </c>
      <c r="R73" s="1085">
        <f>$N73*O73/100</f>
        <v>15.686999999999998</v>
      </c>
      <c r="S73" s="1082">
        <v>270</v>
      </c>
      <c r="T73" s="1129">
        <v>5.81</v>
      </c>
      <c r="U73" s="1085">
        <f>$N73*T73/100</f>
        <v>15.686999999999998</v>
      </c>
      <c r="V73" s="1129">
        <v>5.81</v>
      </c>
      <c r="W73" s="1085">
        <f>$N73*V73/100</f>
        <v>15.686999999999998</v>
      </c>
      <c r="X73" s="1082">
        <v>270</v>
      </c>
      <c r="Y73" s="1129">
        <v>5.81</v>
      </c>
      <c r="Z73" s="1085">
        <f>$N73*Y73/100</f>
        <v>15.686999999999998</v>
      </c>
      <c r="AA73" s="1082">
        <v>270</v>
      </c>
      <c r="AB73" s="1129">
        <v>5.81</v>
      </c>
      <c r="AC73" s="1085">
        <f>$N73*AB73/100</f>
        <v>15.686999999999998</v>
      </c>
      <c r="AD73" s="1129">
        <v>5.81</v>
      </c>
      <c r="AE73" s="1085">
        <f>$N73*AD73/100</f>
        <v>15.686999999999998</v>
      </c>
      <c r="AF73" s="1129">
        <v>5.81</v>
      </c>
      <c r="AG73" s="1085">
        <f>$N73*AF73/100</f>
        <v>15.686999999999998</v>
      </c>
      <c r="AH73" s="1129">
        <v>5.81</v>
      </c>
      <c r="AI73" s="1085">
        <f>$N73*AH73/100</f>
        <v>15.686999999999998</v>
      </c>
      <c r="AJ73" s="1129">
        <v>5.81</v>
      </c>
      <c r="AK73" s="1085">
        <f>$N73*AJ73/100</f>
        <v>15.686999999999998</v>
      </c>
      <c r="AL73" s="1129">
        <v>5.81</v>
      </c>
      <c r="AM73" s="1085">
        <f>$N73*AL73/100</f>
        <v>15.686999999999998</v>
      </c>
      <c r="AN73" s="1129">
        <v>5.81</v>
      </c>
      <c r="AO73" s="1085">
        <f>$N73*AN73/100</f>
        <v>15.686999999999998</v>
      </c>
      <c r="AP73" s="1129">
        <v>5.81</v>
      </c>
      <c r="AQ73" s="1085">
        <f>$N73*AP73/100</f>
        <v>15.686999999999998</v>
      </c>
      <c r="AR73" s="1129">
        <v>5.81</v>
      </c>
      <c r="AS73" s="1085">
        <f>$N73*AR73/100</f>
        <v>15.686999999999998</v>
      </c>
      <c r="AT73" s="1086"/>
      <c r="AU73" s="1085"/>
    </row>
    <row r="74" spans="4:47">
      <c r="D74" s="1286"/>
      <c r="E74" s="1087" t="s">
        <v>926</v>
      </c>
      <c r="F74" s="1111"/>
      <c r="G74" s="1112"/>
      <c r="H74" s="1113"/>
      <c r="I74" s="1114"/>
      <c r="J74" s="1114"/>
      <c r="K74" s="1114"/>
      <c r="L74" s="1115"/>
      <c r="M74" s="1116"/>
      <c r="N74" s="1092"/>
      <c r="O74" s="1093"/>
      <c r="P74" s="1094"/>
      <c r="Q74" s="1094"/>
      <c r="R74" s="1095"/>
      <c r="S74" s="1092"/>
      <c r="T74" s="1093"/>
      <c r="U74" s="1095"/>
      <c r="V74" s="1093"/>
      <c r="W74" s="1095"/>
      <c r="X74" s="1092"/>
      <c r="Y74" s="1093"/>
      <c r="Z74" s="1095"/>
      <c r="AA74" s="1092"/>
      <c r="AB74" s="1093"/>
      <c r="AC74" s="1095"/>
      <c r="AD74" s="1093"/>
      <c r="AE74" s="1095"/>
      <c r="AF74" s="1093"/>
      <c r="AG74" s="1095"/>
      <c r="AH74" s="1093"/>
      <c r="AI74" s="1095"/>
      <c r="AJ74" s="1093"/>
      <c r="AK74" s="1095"/>
      <c r="AL74" s="1093"/>
      <c r="AM74" s="1095"/>
      <c r="AN74" s="1093"/>
      <c r="AO74" s="1095"/>
      <c r="AP74" s="1093"/>
      <c r="AQ74" s="1095"/>
      <c r="AR74" s="1093"/>
      <c r="AS74" s="1095"/>
      <c r="AT74" s="1086"/>
      <c r="AU74" s="1095"/>
    </row>
    <row r="75" spans="4:47">
      <c r="D75" s="1287"/>
      <c r="E75" s="1097" t="s">
        <v>927</v>
      </c>
      <c r="F75" s="1111"/>
      <c r="G75" s="1112"/>
      <c r="H75" s="1113"/>
      <c r="I75" s="1114"/>
      <c r="J75" s="1114"/>
      <c r="K75" s="1114"/>
      <c r="L75" s="1115"/>
      <c r="M75" s="1116"/>
      <c r="N75" s="1092"/>
      <c r="O75" s="1093"/>
      <c r="P75" s="1094"/>
      <c r="Q75" s="1094"/>
      <c r="R75" s="1095"/>
      <c r="S75" s="1092"/>
      <c r="T75" s="1093"/>
      <c r="U75" s="1095"/>
      <c r="V75" s="1093"/>
      <c r="W75" s="1095"/>
      <c r="X75" s="1092"/>
      <c r="Y75" s="1093"/>
      <c r="Z75" s="1095"/>
      <c r="AA75" s="1092"/>
      <c r="AB75" s="1093"/>
      <c r="AC75" s="1095"/>
      <c r="AD75" s="1093"/>
      <c r="AE75" s="1095"/>
      <c r="AF75" s="1093"/>
      <c r="AG75" s="1095"/>
      <c r="AH75" s="1093"/>
      <c r="AI75" s="1095"/>
      <c r="AJ75" s="1093"/>
      <c r="AK75" s="1095"/>
      <c r="AL75" s="1093"/>
      <c r="AM75" s="1095"/>
      <c r="AN75" s="1093"/>
      <c r="AO75" s="1095"/>
      <c r="AP75" s="1093"/>
      <c r="AQ75" s="1095"/>
      <c r="AR75" s="1093"/>
      <c r="AS75" s="1095"/>
      <c r="AT75" s="1086"/>
      <c r="AU75" s="1095"/>
    </row>
    <row r="76" spans="4:47" s="1128" customFormat="1" ht="18.75" customHeight="1">
      <c r="D76" s="1117" t="s">
        <v>374</v>
      </c>
      <c r="E76" s="1118"/>
      <c r="F76" s="1119"/>
      <c r="G76" s="1139"/>
      <c r="H76" s="1121"/>
      <c r="I76" s="1122"/>
      <c r="J76" s="1122"/>
      <c r="K76" s="1122"/>
      <c r="L76" s="1118"/>
      <c r="M76" s="1123"/>
      <c r="N76" s="1124">
        <f>SUM(N68:N73)</f>
        <v>900</v>
      </c>
      <c r="O76" s="1140">
        <v>11.737</v>
      </c>
      <c r="P76" s="1141">
        <f>P70+P73</f>
        <v>11.736999999999998</v>
      </c>
      <c r="Q76" s="1142"/>
      <c r="R76" s="1127">
        <f>SUM(R68:R73)</f>
        <v>24.577499999999997</v>
      </c>
      <c r="S76" s="1124">
        <f>SUM(S68:S73)</f>
        <v>900</v>
      </c>
      <c r="T76" s="1140">
        <v>11.737</v>
      </c>
      <c r="U76" s="1127">
        <f>SUM(U68:U73)</f>
        <v>24.577499999999997</v>
      </c>
      <c r="V76" s="1140">
        <v>11.737</v>
      </c>
      <c r="W76" s="1127">
        <f>SUM(W68:W73)</f>
        <v>24.577499999999997</v>
      </c>
      <c r="X76" s="1124">
        <f>SUM(X68:X73)</f>
        <v>900</v>
      </c>
      <c r="Y76" s="1140">
        <v>11.737</v>
      </c>
      <c r="Z76" s="1127">
        <f>SUM(Z68:Z73)</f>
        <v>24.577499999999997</v>
      </c>
      <c r="AA76" s="1124">
        <f>SUM(AA68:AA73)</f>
        <v>900</v>
      </c>
      <c r="AB76" s="1140">
        <v>11.737</v>
      </c>
      <c r="AC76" s="1127">
        <f>SUM(AC68:AC73)</f>
        <v>24.577499999999997</v>
      </c>
      <c r="AD76" s="1140">
        <v>11.737</v>
      </c>
      <c r="AE76" s="1127">
        <f>SUM(AE68:AE73)</f>
        <v>24.577499999999997</v>
      </c>
      <c r="AF76" s="1140">
        <v>11.737</v>
      </c>
      <c r="AG76" s="1127">
        <f>SUM(AG68:AG73)</f>
        <v>24.577499999999997</v>
      </c>
      <c r="AH76" s="1140">
        <v>11.737</v>
      </c>
      <c r="AI76" s="1127">
        <f>SUM(AI68:AI73)</f>
        <v>24.577499999999997</v>
      </c>
      <c r="AJ76" s="1140">
        <v>11.737</v>
      </c>
      <c r="AK76" s="1127">
        <f>SUM(AK68:AK73)</f>
        <v>24.577499999999997</v>
      </c>
      <c r="AL76" s="1140">
        <v>11.737</v>
      </c>
      <c r="AM76" s="1127">
        <f>SUM(AM68:AM73)</f>
        <v>24.577499999999997</v>
      </c>
      <c r="AN76" s="1140">
        <v>11.737</v>
      </c>
      <c r="AO76" s="1127">
        <f>SUM(AO68:AO73)</f>
        <v>24.577499999999997</v>
      </c>
      <c r="AP76" s="1140">
        <v>11.737</v>
      </c>
      <c r="AQ76" s="1127">
        <f>SUM(AQ68:AQ73)</f>
        <v>24.577499999999997</v>
      </c>
      <c r="AR76" s="1140">
        <v>11.737</v>
      </c>
      <c r="AS76" s="1127">
        <f>SUM(AS68:AS73)</f>
        <v>24.577499999999997</v>
      </c>
      <c r="AT76" s="1086"/>
      <c r="AU76" s="1127"/>
    </row>
    <row r="77" spans="4:47" s="1153" customFormat="1">
      <c r="D77" s="1292" t="s">
        <v>65</v>
      </c>
      <c r="E77" s="1293"/>
      <c r="F77" s="1143" t="s">
        <v>263</v>
      </c>
      <c r="G77" s="1144"/>
      <c r="H77" s="1145"/>
      <c r="I77" s="1146"/>
      <c r="J77" s="1146"/>
      <c r="K77" s="1146"/>
      <c r="L77" s="1147"/>
      <c r="M77" s="1148"/>
      <c r="N77" s="1149"/>
      <c r="O77" s="1149">
        <f>O78+O79+O80+O81</f>
        <v>0</v>
      </c>
      <c r="P77" s="1150"/>
      <c r="Q77" s="1150"/>
      <c r="R77" s="1151">
        <f>R78+R79+R80+R81</f>
        <v>24.577499999999997</v>
      </c>
      <c r="S77" s="1149"/>
      <c r="T77" s="1149">
        <f>T78+T79+T80+T81</f>
        <v>0</v>
      </c>
      <c r="U77" s="1151">
        <f>U78+U79+U80+U81</f>
        <v>24.577499999999997</v>
      </c>
      <c r="V77" s="1149">
        <f>V78+V79+V80+V81</f>
        <v>0</v>
      </c>
      <c r="W77" s="1151">
        <f>W78+W79+W80+W81</f>
        <v>24.577499999999997</v>
      </c>
      <c r="X77" s="1149"/>
      <c r="Y77" s="1149">
        <f>Y78+Y79+Y80+Y81</f>
        <v>0</v>
      </c>
      <c r="Z77" s="1151">
        <f>Z78+Z79+Z80+Z81</f>
        <v>24.577499999999997</v>
      </c>
      <c r="AA77" s="1149"/>
      <c r="AB77" s="1149">
        <f t="shared" ref="AB77:AS77" si="76">AB78+AB79+AB80+AB81</f>
        <v>0</v>
      </c>
      <c r="AC77" s="1151">
        <f t="shared" si="76"/>
        <v>24.577499999999997</v>
      </c>
      <c r="AD77" s="1149">
        <f t="shared" si="76"/>
        <v>0</v>
      </c>
      <c r="AE77" s="1151">
        <f t="shared" si="76"/>
        <v>24.577499999999997</v>
      </c>
      <c r="AF77" s="1149">
        <f t="shared" si="76"/>
        <v>0</v>
      </c>
      <c r="AG77" s="1151">
        <f t="shared" si="76"/>
        <v>24.577499999999997</v>
      </c>
      <c r="AH77" s="1149">
        <f t="shared" si="76"/>
        <v>0</v>
      </c>
      <c r="AI77" s="1151">
        <f t="shared" si="76"/>
        <v>24.577499999999997</v>
      </c>
      <c r="AJ77" s="1149">
        <f t="shared" si="76"/>
        <v>0</v>
      </c>
      <c r="AK77" s="1151">
        <f t="shared" si="76"/>
        <v>24.577499999999997</v>
      </c>
      <c r="AL77" s="1149">
        <f t="shared" si="76"/>
        <v>0</v>
      </c>
      <c r="AM77" s="1151">
        <f t="shared" si="76"/>
        <v>24.577499999999997</v>
      </c>
      <c r="AN77" s="1149">
        <f t="shared" si="76"/>
        <v>0</v>
      </c>
      <c r="AO77" s="1151">
        <f t="shared" si="76"/>
        <v>24.577499999999997</v>
      </c>
      <c r="AP77" s="1149">
        <f t="shared" si="76"/>
        <v>0</v>
      </c>
      <c r="AQ77" s="1151">
        <f t="shared" si="76"/>
        <v>24.577499999999997</v>
      </c>
      <c r="AR77" s="1149">
        <f t="shared" si="76"/>
        <v>0</v>
      </c>
      <c r="AS77" s="1151">
        <f t="shared" si="76"/>
        <v>24.577499999999997</v>
      </c>
      <c r="AT77" s="1152"/>
      <c r="AU77" s="1127"/>
    </row>
    <row r="78" spans="4:47" s="1153" customFormat="1">
      <c r="D78" s="1292"/>
      <c r="E78" s="1293"/>
      <c r="F78" s="1154" t="s">
        <v>57</v>
      </c>
      <c r="G78" s="1155"/>
      <c r="H78" s="1156"/>
      <c r="I78" s="1157"/>
      <c r="J78" s="1157"/>
      <c r="K78" s="1157"/>
      <c r="L78" s="1158"/>
      <c r="M78" s="1159"/>
      <c r="N78" s="1124"/>
      <c r="O78" s="1140"/>
      <c r="P78" s="1142"/>
      <c r="Q78" s="1142"/>
      <c r="R78" s="1127">
        <f>R47</f>
        <v>0</v>
      </c>
      <c r="S78" s="1124"/>
      <c r="T78" s="1140"/>
      <c r="U78" s="1127">
        <f>U47</f>
        <v>0</v>
      </c>
      <c r="V78" s="1140"/>
      <c r="W78" s="1127">
        <f>W47</f>
        <v>0</v>
      </c>
      <c r="X78" s="1124"/>
      <c r="Y78" s="1140"/>
      <c r="Z78" s="1127">
        <f>Z47</f>
        <v>0</v>
      </c>
      <c r="AA78" s="1124"/>
      <c r="AB78" s="1140"/>
      <c r="AC78" s="1127">
        <f>AC47</f>
        <v>0</v>
      </c>
      <c r="AD78" s="1140"/>
      <c r="AE78" s="1127">
        <f>AE47</f>
        <v>0</v>
      </c>
      <c r="AF78" s="1140"/>
      <c r="AG78" s="1127">
        <f>AG47</f>
        <v>0</v>
      </c>
      <c r="AH78" s="1140"/>
      <c r="AI78" s="1127">
        <f>AI47</f>
        <v>0</v>
      </c>
      <c r="AJ78" s="1140"/>
      <c r="AK78" s="1127">
        <f>AK47</f>
        <v>0</v>
      </c>
      <c r="AL78" s="1140"/>
      <c r="AM78" s="1127">
        <f>AM47</f>
        <v>0</v>
      </c>
      <c r="AN78" s="1140"/>
      <c r="AO78" s="1127">
        <f>AO47</f>
        <v>0</v>
      </c>
      <c r="AP78" s="1140"/>
      <c r="AQ78" s="1127">
        <f>AQ47</f>
        <v>0</v>
      </c>
      <c r="AR78" s="1140"/>
      <c r="AS78" s="1127">
        <f>AS47</f>
        <v>0</v>
      </c>
      <c r="AT78" s="1086"/>
      <c r="AU78" s="1127"/>
    </row>
    <row r="79" spans="4:47" s="1153" customFormat="1">
      <c r="D79" s="1292"/>
      <c r="E79" s="1293"/>
      <c r="F79" s="1154" t="s">
        <v>58</v>
      </c>
      <c r="G79" s="1155"/>
      <c r="H79" s="1156"/>
      <c r="I79" s="1157"/>
      <c r="J79" s="1157"/>
      <c r="K79" s="1157"/>
      <c r="L79" s="1158"/>
      <c r="M79" s="1159"/>
      <c r="N79" s="1124"/>
      <c r="O79" s="1140"/>
      <c r="P79" s="1142"/>
      <c r="Q79" s="1142"/>
      <c r="R79" s="1127">
        <f>R66</f>
        <v>0</v>
      </c>
      <c r="S79" s="1124"/>
      <c r="T79" s="1140"/>
      <c r="U79" s="1127">
        <f>U66</f>
        <v>0</v>
      </c>
      <c r="V79" s="1140"/>
      <c r="W79" s="1127">
        <f>W66</f>
        <v>0</v>
      </c>
      <c r="X79" s="1124"/>
      <c r="Y79" s="1140"/>
      <c r="Z79" s="1127">
        <f>Z66</f>
        <v>0</v>
      </c>
      <c r="AA79" s="1124"/>
      <c r="AB79" s="1140"/>
      <c r="AC79" s="1127">
        <f>AC66</f>
        <v>0</v>
      </c>
      <c r="AD79" s="1140"/>
      <c r="AE79" s="1127">
        <f>AE66</f>
        <v>0</v>
      </c>
      <c r="AF79" s="1140"/>
      <c r="AG79" s="1127">
        <f>AG66</f>
        <v>0</v>
      </c>
      <c r="AH79" s="1140"/>
      <c r="AI79" s="1127">
        <f>AI66</f>
        <v>0</v>
      </c>
      <c r="AJ79" s="1140"/>
      <c r="AK79" s="1127">
        <f>AK66</f>
        <v>0</v>
      </c>
      <c r="AL79" s="1140"/>
      <c r="AM79" s="1127">
        <f>AM66</f>
        <v>0</v>
      </c>
      <c r="AN79" s="1140"/>
      <c r="AO79" s="1127">
        <f>AO66</f>
        <v>0</v>
      </c>
      <c r="AP79" s="1140"/>
      <c r="AQ79" s="1127">
        <f>AQ66</f>
        <v>0</v>
      </c>
      <c r="AR79" s="1140"/>
      <c r="AS79" s="1127">
        <f>AS66</f>
        <v>0</v>
      </c>
      <c r="AT79" s="1086"/>
      <c r="AU79" s="1127"/>
    </row>
    <row r="80" spans="4:47" s="1153" customFormat="1">
      <c r="D80" s="1292"/>
      <c r="E80" s="1293"/>
      <c r="F80" s="1154" t="s">
        <v>538</v>
      </c>
      <c r="G80" s="1155"/>
      <c r="H80" s="1156"/>
      <c r="I80" s="1157"/>
      <c r="J80" s="1157"/>
      <c r="K80" s="1157"/>
      <c r="L80" s="1158"/>
      <c r="M80" s="1159"/>
      <c r="N80" s="1124"/>
      <c r="O80" s="1140"/>
      <c r="P80" s="1142"/>
      <c r="Q80" s="1142"/>
      <c r="R80" s="1127">
        <f>R67</f>
        <v>0</v>
      </c>
      <c r="S80" s="1124"/>
      <c r="T80" s="1140"/>
      <c r="U80" s="1127">
        <f>U67</f>
        <v>0</v>
      </c>
      <c r="V80" s="1140"/>
      <c r="W80" s="1127">
        <f>W67</f>
        <v>0</v>
      </c>
      <c r="X80" s="1124"/>
      <c r="Y80" s="1140"/>
      <c r="Z80" s="1127">
        <f>Z67</f>
        <v>0</v>
      </c>
      <c r="AA80" s="1124"/>
      <c r="AB80" s="1140"/>
      <c r="AC80" s="1127">
        <f>AC67</f>
        <v>0</v>
      </c>
      <c r="AD80" s="1140"/>
      <c r="AE80" s="1127">
        <f>AE67</f>
        <v>0</v>
      </c>
      <c r="AF80" s="1140"/>
      <c r="AG80" s="1127">
        <f>AG67</f>
        <v>0</v>
      </c>
      <c r="AH80" s="1140"/>
      <c r="AI80" s="1127">
        <f>AI67</f>
        <v>0</v>
      </c>
      <c r="AJ80" s="1140"/>
      <c r="AK80" s="1127">
        <f>AK67</f>
        <v>0</v>
      </c>
      <c r="AL80" s="1140"/>
      <c r="AM80" s="1127">
        <f>AM67</f>
        <v>0</v>
      </c>
      <c r="AN80" s="1140"/>
      <c r="AO80" s="1127">
        <f>AO67</f>
        <v>0</v>
      </c>
      <c r="AP80" s="1140"/>
      <c r="AQ80" s="1127">
        <f>AQ67</f>
        <v>0</v>
      </c>
      <c r="AR80" s="1140"/>
      <c r="AS80" s="1127">
        <f>AS67</f>
        <v>0</v>
      </c>
      <c r="AT80" s="1086"/>
      <c r="AU80" s="1127"/>
    </row>
    <row r="81" spans="4:47" s="1153" customFormat="1">
      <c r="D81" s="1294"/>
      <c r="E81" s="1295"/>
      <c r="F81" s="1160" t="s">
        <v>60</v>
      </c>
      <c r="G81" s="1161"/>
      <c r="H81" s="1162"/>
      <c r="I81" s="1163"/>
      <c r="J81" s="1163"/>
      <c r="K81" s="1163"/>
      <c r="L81" s="1164"/>
      <c r="M81" s="1165"/>
      <c r="N81" s="1166"/>
      <c r="O81" s="1167"/>
      <c r="P81" s="1168"/>
      <c r="Q81" s="1168"/>
      <c r="R81" s="1169">
        <f>R76</f>
        <v>24.577499999999997</v>
      </c>
      <c r="S81" s="1166"/>
      <c r="T81" s="1167"/>
      <c r="U81" s="1169">
        <f>U76</f>
        <v>24.577499999999997</v>
      </c>
      <c r="V81" s="1167"/>
      <c r="W81" s="1169">
        <f>W76</f>
        <v>24.577499999999997</v>
      </c>
      <c r="X81" s="1166"/>
      <c r="Y81" s="1167"/>
      <c r="Z81" s="1169">
        <f>Z76</f>
        <v>24.577499999999997</v>
      </c>
      <c r="AA81" s="1166"/>
      <c r="AB81" s="1167"/>
      <c r="AC81" s="1169">
        <f>AC76</f>
        <v>24.577499999999997</v>
      </c>
      <c r="AD81" s="1167"/>
      <c r="AE81" s="1169">
        <f>AE76</f>
        <v>24.577499999999997</v>
      </c>
      <c r="AF81" s="1167"/>
      <c r="AG81" s="1169">
        <f>AG76</f>
        <v>24.577499999999997</v>
      </c>
      <c r="AH81" s="1167"/>
      <c r="AI81" s="1169">
        <f>AI76</f>
        <v>24.577499999999997</v>
      </c>
      <c r="AJ81" s="1167"/>
      <c r="AK81" s="1169">
        <f>AK76</f>
        <v>24.577499999999997</v>
      </c>
      <c r="AL81" s="1167"/>
      <c r="AM81" s="1169">
        <f>AM76</f>
        <v>24.577499999999997</v>
      </c>
      <c r="AN81" s="1167"/>
      <c r="AO81" s="1169">
        <f>AO76</f>
        <v>24.577499999999997</v>
      </c>
      <c r="AP81" s="1167"/>
      <c r="AQ81" s="1169">
        <f>AQ76</f>
        <v>24.577499999999997</v>
      </c>
      <c r="AR81" s="1167"/>
      <c r="AS81" s="1169">
        <f>AS76</f>
        <v>24.577499999999997</v>
      </c>
      <c r="AT81" s="1167"/>
      <c r="AU81" s="1169"/>
    </row>
    <row r="83" spans="4:47">
      <c r="D83" s="1170" t="s">
        <v>944</v>
      </c>
    </row>
    <row r="84" spans="4:47">
      <c r="D84" s="1170" t="s">
        <v>945</v>
      </c>
      <c r="F84" s="1171"/>
      <c r="G84" s="1172"/>
      <c r="H84" s="1172"/>
      <c r="I84" s="1172"/>
      <c r="J84" s="1172"/>
      <c r="K84" s="1172"/>
      <c r="L84" s="1172"/>
      <c r="M84" s="1172"/>
      <c r="N84" s="1172"/>
      <c r="O84" s="1172"/>
      <c r="P84" s="1172"/>
      <c r="Q84" s="1172"/>
      <c r="R84" s="1172"/>
      <c r="S84" s="1172"/>
      <c r="T84" s="1172"/>
      <c r="U84" s="1172"/>
    </row>
    <row r="85" spans="4:47">
      <c r="D85" s="1173"/>
      <c r="E85" s="1174" t="s">
        <v>946</v>
      </c>
      <c r="F85" s="1172"/>
      <c r="G85" s="1172"/>
      <c r="H85" s="1172"/>
      <c r="I85" s="1172"/>
      <c r="J85" s="1172"/>
      <c r="K85" s="1172"/>
      <c r="L85" s="1172"/>
      <c r="M85" s="1172"/>
      <c r="N85" s="1172"/>
      <c r="O85" s="1172"/>
      <c r="P85" s="1172"/>
      <c r="Q85" s="1172"/>
      <c r="R85" s="1172"/>
      <c r="S85" s="1172"/>
      <c r="T85" s="1172"/>
      <c r="U85" s="1172"/>
    </row>
    <row r="86" spans="4:47">
      <c r="D86" s="1175"/>
      <c r="E86" s="1174" t="s">
        <v>947</v>
      </c>
      <c r="F86" s="1172"/>
    </row>
  </sheetData>
  <mergeCells count="51">
    <mergeCell ref="D77:E81"/>
    <mergeCell ref="D41:D46"/>
    <mergeCell ref="D48:D59"/>
    <mergeCell ref="E48:E52"/>
    <mergeCell ref="F48:F50"/>
    <mergeCell ref="F51:F52"/>
    <mergeCell ref="E55:E57"/>
    <mergeCell ref="F55:F57"/>
    <mergeCell ref="D60:D65"/>
    <mergeCell ref="D68:D72"/>
    <mergeCell ref="E68:E70"/>
    <mergeCell ref="F68:F70"/>
    <mergeCell ref="D73:D75"/>
    <mergeCell ref="E27:E31"/>
    <mergeCell ref="F27:F29"/>
    <mergeCell ref="F30:F31"/>
    <mergeCell ref="E34:E38"/>
    <mergeCell ref="F34:F36"/>
    <mergeCell ref="F37:F38"/>
    <mergeCell ref="AN8:AO8"/>
    <mergeCell ref="AP8:AQ8"/>
    <mergeCell ref="AR8:AS8"/>
    <mergeCell ref="AT8:AT9"/>
    <mergeCell ref="D11:D40"/>
    <mergeCell ref="E17:E18"/>
    <mergeCell ref="F17:F18"/>
    <mergeCell ref="E21:E24"/>
    <mergeCell ref="F21:F22"/>
    <mergeCell ref="F23:F24"/>
    <mergeCell ref="AA8:AC8"/>
    <mergeCell ref="AD8:AE8"/>
    <mergeCell ref="AF8:AG8"/>
    <mergeCell ref="AH8:AI8"/>
    <mergeCell ref="AJ8:AK8"/>
    <mergeCell ref="AL8:AM8"/>
    <mergeCell ref="X8:Z8"/>
    <mergeCell ref="D4:AF4"/>
    <mergeCell ref="D5:AF5"/>
    <mergeCell ref="D8:D10"/>
    <mergeCell ref="E8:E10"/>
    <mergeCell ref="F8:F10"/>
    <mergeCell ref="G8:G10"/>
    <mergeCell ref="H8:H10"/>
    <mergeCell ref="I8:I10"/>
    <mergeCell ref="J8:J10"/>
    <mergeCell ref="K8:K10"/>
    <mergeCell ref="L8:L10"/>
    <mergeCell ref="M8:M10"/>
    <mergeCell ref="N8:R8"/>
    <mergeCell ref="S8:U8"/>
    <mergeCell ref="V8:W8"/>
  </mergeCells>
  <dataValidations count="3">
    <dataValidation type="decimal" allowBlank="1" showErrorMessage="1" errorTitle="Ошибка" error="Допускается ввод только действительных чисел!" sqref="T48:T65 V11:V46 T11:T46 O48:Q65 O68:Q75 O11:Q46 V48:V65 T68:T75 V68:V75 Y68:Y75 AB68:AB75 AD68:AD75 AF68:AF75 AH68:AH75 AJ68:AJ75 AL68:AL75 AN68:AN75 AP68:AP75 AR68:AR75">
      <formula1>-9.99999999999999E+23</formula1>
      <formula2>9.99999999999999E+23</formula2>
    </dataValidation>
    <dataValidation type="decimal" allowBlank="1" showInputMessage="1" showErrorMessage="1" error="Ввведеное значение неверно" sqref="WCW983118:WCX983121 KD17:KD76 TZ17:TZ76 ADV17:ADV76 ANR17:ANR76 AXN17:AXN76 BHJ17:BHJ76 BRF17:BRF76 CBB17:CBB76 CKX17:CKX76 CUT17:CUT76 DEP17:DEP76 DOL17:DOL76 DYH17:DYH76 EID17:EID76 ERZ17:ERZ76 FBV17:FBV76 FLR17:FLR76 FVN17:FVN76 GFJ17:GFJ76 GPF17:GPF76 GZB17:GZB76 HIX17:HIX76 HST17:HST76 ICP17:ICP76 IML17:IML76 IWH17:IWH76 JGD17:JGD76 JPZ17:JPZ76 JZV17:JZV76 KJR17:KJR76 KTN17:KTN76 LDJ17:LDJ76 LNF17:LNF76 LXB17:LXB76 MGX17:MGX76 MQT17:MQT76 NAP17:NAP76 NKL17:NKL76 NUH17:NUH76 OED17:OED76 ONZ17:ONZ76 OXV17:OXV76 PHR17:PHR76 PRN17:PRN76 QBJ17:QBJ76 QLF17:QLF76 QVB17:QVB76 REX17:REX76 ROT17:ROT76 RYP17:RYP76 SIL17:SIL76 SSH17:SSH76 TCD17:TCD76 TLZ17:TLZ76 TVV17:TVV76 UFR17:UFR76 UPN17:UPN76 UZJ17:UZJ76 VJF17:VJF76 VTB17:VTB76 WCX17:WCX76 WMT17:WMT76 WWP17:WWP76 AH65577:AH65612 KD65577:KD65612 TZ65577:TZ65612 ADV65577:ADV65612 ANR65577:ANR65612 AXN65577:AXN65612 BHJ65577:BHJ65612 BRF65577:BRF65612 CBB65577:CBB65612 CKX65577:CKX65612 CUT65577:CUT65612 DEP65577:DEP65612 DOL65577:DOL65612 DYH65577:DYH65612 EID65577:EID65612 ERZ65577:ERZ65612 FBV65577:FBV65612 FLR65577:FLR65612 FVN65577:FVN65612 GFJ65577:GFJ65612 GPF65577:GPF65612 GZB65577:GZB65612 HIX65577:HIX65612 HST65577:HST65612 ICP65577:ICP65612 IML65577:IML65612 IWH65577:IWH65612 JGD65577:JGD65612 JPZ65577:JPZ65612 JZV65577:JZV65612 KJR65577:KJR65612 KTN65577:KTN65612 LDJ65577:LDJ65612 LNF65577:LNF65612 LXB65577:LXB65612 MGX65577:MGX65612 MQT65577:MQT65612 NAP65577:NAP65612 NKL65577:NKL65612 NUH65577:NUH65612 OED65577:OED65612 ONZ65577:ONZ65612 OXV65577:OXV65612 PHR65577:PHR65612 PRN65577:PRN65612 QBJ65577:QBJ65612 QLF65577:QLF65612 QVB65577:QVB65612 REX65577:REX65612 ROT65577:ROT65612 RYP65577:RYP65612 SIL65577:SIL65612 SSH65577:SSH65612 TCD65577:TCD65612 TLZ65577:TLZ65612 TVV65577:TVV65612 UFR65577:UFR65612 UPN65577:UPN65612 UZJ65577:UZJ65612 VJF65577:VJF65612 VTB65577:VTB65612 WCX65577:WCX65612 WMT65577:WMT65612 WWP65577:WWP65612 AH131113:AH131148 KD131113:KD131148 TZ131113:TZ131148 ADV131113:ADV131148 ANR131113:ANR131148 AXN131113:AXN131148 BHJ131113:BHJ131148 BRF131113:BRF131148 CBB131113:CBB131148 CKX131113:CKX131148 CUT131113:CUT131148 DEP131113:DEP131148 DOL131113:DOL131148 DYH131113:DYH131148 EID131113:EID131148 ERZ131113:ERZ131148 FBV131113:FBV131148 FLR131113:FLR131148 FVN131113:FVN131148 GFJ131113:GFJ131148 GPF131113:GPF131148 GZB131113:GZB131148 HIX131113:HIX131148 HST131113:HST131148 ICP131113:ICP131148 IML131113:IML131148 IWH131113:IWH131148 JGD131113:JGD131148 JPZ131113:JPZ131148 JZV131113:JZV131148 KJR131113:KJR131148 KTN131113:KTN131148 LDJ131113:LDJ131148 LNF131113:LNF131148 LXB131113:LXB131148 MGX131113:MGX131148 MQT131113:MQT131148 NAP131113:NAP131148 NKL131113:NKL131148 NUH131113:NUH131148 OED131113:OED131148 ONZ131113:ONZ131148 OXV131113:OXV131148 PHR131113:PHR131148 PRN131113:PRN131148 QBJ131113:QBJ131148 QLF131113:QLF131148 QVB131113:QVB131148 REX131113:REX131148 ROT131113:ROT131148 RYP131113:RYP131148 SIL131113:SIL131148 SSH131113:SSH131148 TCD131113:TCD131148 TLZ131113:TLZ131148 TVV131113:TVV131148 UFR131113:UFR131148 UPN131113:UPN131148 UZJ131113:UZJ131148 VJF131113:VJF131148 VTB131113:VTB131148 WCX131113:WCX131148 WMT131113:WMT131148 WWP131113:WWP131148 AH196649:AH196684 KD196649:KD196684 TZ196649:TZ196684 ADV196649:ADV196684 ANR196649:ANR196684 AXN196649:AXN196684 BHJ196649:BHJ196684 BRF196649:BRF196684 CBB196649:CBB196684 CKX196649:CKX196684 CUT196649:CUT196684 DEP196649:DEP196684 DOL196649:DOL196684 DYH196649:DYH196684 EID196649:EID196684 ERZ196649:ERZ196684 FBV196649:FBV196684 FLR196649:FLR196684 FVN196649:FVN196684 GFJ196649:GFJ196684 GPF196649:GPF196684 GZB196649:GZB196684 HIX196649:HIX196684 HST196649:HST196684 ICP196649:ICP196684 IML196649:IML196684 IWH196649:IWH196684 JGD196649:JGD196684 JPZ196649:JPZ196684 JZV196649:JZV196684 KJR196649:KJR196684 KTN196649:KTN196684 LDJ196649:LDJ196684 LNF196649:LNF196684 LXB196649:LXB196684 MGX196649:MGX196684 MQT196649:MQT196684 NAP196649:NAP196684 NKL196649:NKL196684 NUH196649:NUH196684 OED196649:OED196684 ONZ196649:ONZ196684 OXV196649:OXV196684 PHR196649:PHR196684 PRN196649:PRN196684 QBJ196649:QBJ196684 QLF196649:QLF196684 QVB196649:QVB196684 REX196649:REX196684 ROT196649:ROT196684 RYP196649:RYP196684 SIL196649:SIL196684 SSH196649:SSH196684 TCD196649:TCD196684 TLZ196649:TLZ196684 TVV196649:TVV196684 UFR196649:UFR196684 UPN196649:UPN196684 UZJ196649:UZJ196684 VJF196649:VJF196684 VTB196649:VTB196684 WCX196649:WCX196684 WMT196649:WMT196684 WWP196649:WWP196684 AH262185:AH262220 KD262185:KD262220 TZ262185:TZ262220 ADV262185:ADV262220 ANR262185:ANR262220 AXN262185:AXN262220 BHJ262185:BHJ262220 BRF262185:BRF262220 CBB262185:CBB262220 CKX262185:CKX262220 CUT262185:CUT262220 DEP262185:DEP262220 DOL262185:DOL262220 DYH262185:DYH262220 EID262185:EID262220 ERZ262185:ERZ262220 FBV262185:FBV262220 FLR262185:FLR262220 FVN262185:FVN262220 GFJ262185:GFJ262220 GPF262185:GPF262220 GZB262185:GZB262220 HIX262185:HIX262220 HST262185:HST262220 ICP262185:ICP262220 IML262185:IML262220 IWH262185:IWH262220 JGD262185:JGD262220 JPZ262185:JPZ262220 JZV262185:JZV262220 KJR262185:KJR262220 KTN262185:KTN262220 LDJ262185:LDJ262220 LNF262185:LNF262220 LXB262185:LXB262220 MGX262185:MGX262220 MQT262185:MQT262220 NAP262185:NAP262220 NKL262185:NKL262220 NUH262185:NUH262220 OED262185:OED262220 ONZ262185:ONZ262220 OXV262185:OXV262220 PHR262185:PHR262220 PRN262185:PRN262220 QBJ262185:QBJ262220 QLF262185:QLF262220 QVB262185:QVB262220 REX262185:REX262220 ROT262185:ROT262220 RYP262185:RYP262220 SIL262185:SIL262220 SSH262185:SSH262220 TCD262185:TCD262220 TLZ262185:TLZ262220 TVV262185:TVV262220 UFR262185:UFR262220 UPN262185:UPN262220 UZJ262185:UZJ262220 VJF262185:VJF262220 VTB262185:VTB262220 WCX262185:WCX262220 WMT262185:WMT262220 WWP262185:WWP262220 AH327721:AH327756 KD327721:KD327756 TZ327721:TZ327756 ADV327721:ADV327756 ANR327721:ANR327756 AXN327721:AXN327756 BHJ327721:BHJ327756 BRF327721:BRF327756 CBB327721:CBB327756 CKX327721:CKX327756 CUT327721:CUT327756 DEP327721:DEP327756 DOL327721:DOL327756 DYH327721:DYH327756 EID327721:EID327756 ERZ327721:ERZ327756 FBV327721:FBV327756 FLR327721:FLR327756 FVN327721:FVN327756 GFJ327721:GFJ327756 GPF327721:GPF327756 GZB327721:GZB327756 HIX327721:HIX327756 HST327721:HST327756 ICP327721:ICP327756 IML327721:IML327756 IWH327721:IWH327756 JGD327721:JGD327756 JPZ327721:JPZ327756 JZV327721:JZV327756 KJR327721:KJR327756 KTN327721:KTN327756 LDJ327721:LDJ327756 LNF327721:LNF327756 LXB327721:LXB327756 MGX327721:MGX327756 MQT327721:MQT327756 NAP327721:NAP327756 NKL327721:NKL327756 NUH327721:NUH327756 OED327721:OED327756 ONZ327721:ONZ327756 OXV327721:OXV327756 PHR327721:PHR327756 PRN327721:PRN327756 QBJ327721:QBJ327756 QLF327721:QLF327756 QVB327721:QVB327756 REX327721:REX327756 ROT327721:ROT327756 RYP327721:RYP327756 SIL327721:SIL327756 SSH327721:SSH327756 TCD327721:TCD327756 TLZ327721:TLZ327756 TVV327721:TVV327756 UFR327721:UFR327756 UPN327721:UPN327756 UZJ327721:UZJ327756 VJF327721:VJF327756 VTB327721:VTB327756 WCX327721:WCX327756 WMT327721:WMT327756 WWP327721:WWP327756 AH393257:AH393292 KD393257:KD393292 TZ393257:TZ393292 ADV393257:ADV393292 ANR393257:ANR393292 AXN393257:AXN393292 BHJ393257:BHJ393292 BRF393257:BRF393292 CBB393257:CBB393292 CKX393257:CKX393292 CUT393257:CUT393292 DEP393257:DEP393292 DOL393257:DOL393292 DYH393257:DYH393292 EID393257:EID393292 ERZ393257:ERZ393292 FBV393257:FBV393292 FLR393257:FLR393292 FVN393257:FVN393292 GFJ393257:GFJ393292 GPF393257:GPF393292 GZB393257:GZB393292 HIX393257:HIX393292 HST393257:HST393292 ICP393257:ICP393292 IML393257:IML393292 IWH393257:IWH393292 JGD393257:JGD393292 JPZ393257:JPZ393292 JZV393257:JZV393292 KJR393257:KJR393292 KTN393257:KTN393292 LDJ393257:LDJ393292 LNF393257:LNF393292 LXB393257:LXB393292 MGX393257:MGX393292 MQT393257:MQT393292 NAP393257:NAP393292 NKL393257:NKL393292 NUH393257:NUH393292 OED393257:OED393292 ONZ393257:ONZ393292 OXV393257:OXV393292 PHR393257:PHR393292 PRN393257:PRN393292 QBJ393257:QBJ393292 QLF393257:QLF393292 QVB393257:QVB393292 REX393257:REX393292 ROT393257:ROT393292 RYP393257:RYP393292 SIL393257:SIL393292 SSH393257:SSH393292 TCD393257:TCD393292 TLZ393257:TLZ393292 TVV393257:TVV393292 UFR393257:UFR393292 UPN393257:UPN393292 UZJ393257:UZJ393292 VJF393257:VJF393292 VTB393257:VTB393292 WCX393257:WCX393292 WMT393257:WMT393292 WWP393257:WWP393292 AH458793:AH458828 KD458793:KD458828 TZ458793:TZ458828 ADV458793:ADV458828 ANR458793:ANR458828 AXN458793:AXN458828 BHJ458793:BHJ458828 BRF458793:BRF458828 CBB458793:CBB458828 CKX458793:CKX458828 CUT458793:CUT458828 DEP458793:DEP458828 DOL458793:DOL458828 DYH458793:DYH458828 EID458793:EID458828 ERZ458793:ERZ458828 FBV458793:FBV458828 FLR458793:FLR458828 FVN458793:FVN458828 GFJ458793:GFJ458828 GPF458793:GPF458828 GZB458793:GZB458828 HIX458793:HIX458828 HST458793:HST458828 ICP458793:ICP458828 IML458793:IML458828 IWH458793:IWH458828 JGD458793:JGD458828 JPZ458793:JPZ458828 JZV458793:JZV458828 KJR458793:KJR458828 KTN458793:KTN458828 LDJ458793:LDJ458828 LNF458793:LNF458828 LXB458793:LXB458828 MGX458793:MGX458828 MQT458793:MQT458828 NAP458793:NAP458828 NKL458793:NKL458828 NUH458793:NUH458828 OED458793:OED458828 ONZ458793:ONZ458828 OXV458793:OXV458828 PHR458793:PHR458828 PRN458793:PRN458828 QBJ458793:QBJ458828 QLF458793:QLF458828 QVB458793:QVB458828 REX458793:REX458828 ROT458793:ROT458828 RYP458793:RYP458828 SIL458793:SIL458828 SSH458793:SSH458828 TCD458793:TCD458828 TLZ458793:TLZ458828 TVV458793:TVV458828 UFR458793:UFR458828 UPN458793:UPN458828 UZJ458793:UZJ458828 VJF458793:VJF458828 VTB458793:VTB458828 WCX458793:WCX458828 WMT458793:WMT458828 WWP458793:WWP458828 AH524329:AH524364 KD524329:KD524364 TZ524329:TZ524364 ADV524329:ADV524364 ANR524329:ANR524364 AXN524329:AXN524364 BHJ524329:BHJ524364 BRF524329:BRF524364 CBB524329:CBB524364 CKX524329:CKX524364 CUT524329:CUT524364 DEP524329:DEP524364 DOL524329:DOL524364 DYH524329:DYH524364 EID524329:EID524364 ERZ524329:ERZ524364 FBV524329:FBV524364 FLR524329:FLR524364 FVN524329:FVN524364 GFJ524329:GFJ524364 GPF524329:GPF524364 GZB524329:GZB524364 HIX524329:HIX524364 HST524329:HST524364 ICP524329:ICP524364 IML524329:IML524364 IWH524329:IWH524364 JGD524329:JGD524364 JPZ524329:JPZ524364 JZV524329:JZV524364 KJR524329:KJR524364 KTN524329:KTN524364 LDJ524329:LDJ524364 LNF524329:LNF524364 LXB524329:LXB524364 MGX524329:MGX524364 MQT524329:MQT524364 NAP524329:NAP524364 NKL524329:NKL524364 NUH524329:NUH524364 OED524329:OED524364 ONZ524329:ONZ524364 OXV524329:OXV524364 PHR524329:PHR524364 PRN524329:PRN524364 QBJ524329:QBJ524364 QLF524329:QLF524364 QVB524329:QVB524364 REX524329:REX524364 ROT524329:ROT524364 RYP524329:RYP524364 SIL524329:SIL524364 SSH524329:SSH524364 TCD524329:TCD524364 TLZ524329:TLZ524364 TVV524329:TVV524364 UFR524329:UFR524364 UPN524329:UPN524364 UZJ524329:UZJ524364 VJF524329:VJF524364 VTB524329:VTB524364 WCX524329:WCX524364 WMT524329:WMT524364 WWP524329:WWP524364 AH589865:AH589900 KD589865:KD589900 TZ589865:TZ589900 ADV589865:ADV589900 ANR589865:ANR589900 AXN589865:AXN589900 BHJ589865:BHJ589900 BRF589865:BRF589900 CBB589865:CBB589900 CKX589865:CKX589900 CUT589865:CUT589900 DEP589865:DEP589900 DOL589865:DOL589900 DYH589865:DYH589900 EID589865:EID589900 ERZ589865:ERZ589900 FBV589865:FBV589900 FLR589865:FLR589900 FVN589865:FVN589900 GFJ589865:GFJ589900 GPF589865:GPF589900 GZB589865:GZB589900 HIX589865:HIX589900 HST589865:HST589900 ICP589865:ICP589900 IML589865:IML589900 IWH589865:IWH589900 JGD589865:JGD589900 JPZ589865:JPZ589900 JZV589865:JZV589900 KJR589865:KJR589900 KTN589865:KTN589900 LDJ589865:LDJ589900 LNF589865:LNF589900 LXB589865:LXB589900 MGX589865:MGX589900 MQT589865:MQT589900 NAP589865:NAP589900 NKL589865:NKL589900 NUH589865:NUH589900 OED589865:OED589900 ONZ589865:ONZ589900 OXV589865:OXV589900 PHR589865:PHR589900 PRN589865:PRN589900 QBJ589865:QBJ589900 QLF589865:QLF589900 QVB589865:QVB589900 REX589865:REX589900 ROT589865:ROT589900 RYP589865:RYP589900 SIL589865:SIL589900 SSH589865:SSH589900 TCD589865:TCD589900 TLZ589865:TLZ589900 TVV589865:TVV589900 UFR589865:UFR589900 UPN589865:UPN589900 UZJ589865:UZJ589900 VJF589865:VJF589900 VTB589865:VTB589900 WCX589865:WCX589900 WMT589865:WMT589900 WWP589865:WWP589900 AH655401:AH655436 KD655401:KD655436 TZ655401:TZ655436 ADV655401:ADV655436 ANR655401:ANR655436 AXN655401:AXN655436 BHJ655401:BHJ655436 BRF655401:BRF655436 CBB655401:CBB655436 CKX655401:CKX655436 CUT655401:CUT655436 DEP655401:DEP655436 DOL655401:DOL655436 DYH655401:DYH655436 EID655401:EID655436 ERZ655401:ERZ655436 FBV655401:FBV655436 FLR655401:FLR655436 FVN655401:FVN655436 GFJ655401:GFJ655436 GPF655401:GPF655436 GZB655401:GZB655436 HIX655401:HIX655436 HST655401:HST655436 ICP655401:ICP655436 IML655401:IML655436 IWH655401:IWH655436 JGD655401:JGD655436 JPZ655401:JPZ655436 JZV655401:JZV655436 KJR655401:KJR655436 KTN655401:KTN655436 LDJ655401:LDJ655436 LNF655401:LNF655436 LXB655401:LXB655436 MGX655401:MGX655436 MQT655401:MQT655436 NAP655401:NAP655436 NKL655401:NKL655436 NUH655401:NUH655436 OED655401:OED655436 ONZ655401:ONZ655436 OXV655401:OXV655436 PHR655401:PHR655436 PRN655401:PRN655436 QBJ655401:QBJ655436 QLF655401:QLF655436 QVB655401:QVB655436 REX655401:REX655436 ROT655401:ROT655436 RYP655401:RYP655436 SIL655401:SIL655436 SSH655401:SSH655436 TCD655401:TCD655436 TLZ655401:TLZ655436 TVV655401:TVV655436 UFR655401:UFR655436 UPN655401:UPN655436 UZJ655401:UZJ655436 VJF655401:VJF655436 VTB655401:VTB655436 WCX655401:WCX655436 WMT655401:WMT655436 WWP655401:WWP655436 AH720937:AH720972 KD720937:KD720972 TZ720937:TZ720972 ADV720937:ADV720972 ANR720937:ANR720972 AXN720937:AXN720972 BHJ720937:BHJ720972 BRF720937:BRF720972 CBB720937:CBB720972 CKX720937:CKX720972 CUT720937:CUT720972 DEP720937:DEP720972 DOL720937:DOL720972 DYH720937:DYH720972 EID720937:EID720972 ERZ720937:ERZ720972 FBV720937:FBV720972 FLR720937:FLR720972 FVN720937:FVN720972 GFJ720937:GFJ720972 GPF720937:GPF720972 GZB720937:GZB720972 HIX720937:HIX720972 HST720937:HST720972 ICP720937:ICP720972 IML720937:IML720972 IWH720937:IWH720972 JGD720937:JGD720972 JPZ720937:JPZ720972 JZV720937:JZV720972 KJR720937:KJR720972 KTN720937:KTN720972 LDJ720937:LDJ720972 LNF720937:LNF720972 LXB720937:LXB720972 MGX720937:MGX720972 MQT720937:MQT720972 NAP720937:NAP720972 NKL720937:NKL720972 NUH720937:NUH720972 OED720937:OED720972 ONZ720937:ONZ720972 OXV720937:OXV720972 PHR720937:PHR720972 PRN720937:PRN720972 QBJ720937:QBJ720972 QLF720937:QLF720972 QVB720937:QVB720972 REX720937:REX720972 ROT720937:ROT720972 RYP720937:RYP720972 SIL720937:SIL720972 SSH720937:SSH720972 TCD720937:TCD720972 TLZ720937:TLZ720972 TVV720937:TVV720972 UFR720937:UFR720972 UPN720937:UPN720972 UZJ720937:UZJ720972 VJF720937:VJF720972 VTB720937:VTB720972 WCX720937:WCX720972 WMT720937:WMT720972 WWP720937:WWP720972 AH786473:AH786508 KD786473:KD786508 TZ786473:TZ786508 ADV786473:ADV786508 ANR786473:ANR786508 AXN786473:AXN786508 BHJ786473:BHJ786508 BRF786473:BRF786508 CBB786473:CBB786508 CKX786473:CKX786508 CUT786473:CUT786508 DEP786473:DEP786508 DOL786473:DOL786508 DYH786473:DYH786508 EID786473:EID786508 ERZ786473:ERZ786508 FBV786473:FBV786508 FLR786473:FLR786508 FVN786473:FVN786508 GFJ786473:GFJ786508 GPF786473:GPF786508 GZB786473:GZB786508 HIX786473:HIX786508 HST786473:HST786508 ICP786473:ICP786508 IML786473:IML786508 IWH786473:IWH786508 JGD786473:JGD786508 JPZ786473:JPZ786508 JZV786473:JZV786508 KJR786473:KJR786508 KTN786473:KTN786508 LDJ786473:LDJ786508 LNF786473:LNF786508 LXB786473:LXB786508 MGX786473:MGX786508 MQT786473:MQT786508 NAP786473:NAP786508 NKL786473:NKL786508 NUH786473:NUH786508 OED786473:OED786508 ONZ786473:ONZ786508 OXV786473:OXV786508 PHR786473:PHR786508 PRN786473:PRN786508 QBJ786473:QBJ786508 QLF786473:QLF786508 QVB786473:QVB786508 REX786473:REX786508 ROT786473:ROT786508 RYP786473:RYP786508 SIL786473:SIL786508 SSH786473:SSH786508 TCD786473:TCD786508 TLZ786473:TLZ786508 TVV786473:TVV786508 UFR786473:UFR786508 UPN786473:UPN786508 UZJ786473:UZJ786508 VJF786473:VJF786508 VTB786473:VTB786508 WCX786473:WCX786508 WMT786473:WMT786508 WWP786473:WWP786508 AH852009:AH852044 KD852009:KD852044 TZ852009:TZ852044 ADV852009:ADV852044 ANR852009:ANR852044 AXN852009:AXN852044 BHJ852009:BHJ852044 BRF852009:BRF852044 CBB852009:CBB852044 CKX852009:CKX852044 CUT852009:CUT852044 DEP852009:DEP852044 DOL852009:DOL852044 DYH852009:DYH852044 EID852009:EID852044 ERZ852009:ERZ852044 FBV852009:FBV852044 FLR852009:FLR852044 FVN852009:FVN852044 GFJ852009:GFJ852044 GPF852009:GPF852044 GZB852009:GZB852044 HIX852009:HIX852044 HST852009:HST852044 ICP852009:ICP852044 IML852009:IML852044 IWH852009:IWH852044 JGD852009:JGD852044 JPZ852009:JPZ852044 JZV852009:JZV852044 KJR852009:KJR852044 KTN852009:KTN852044 LDJ852009:LDJ852044 LNF852009:LNF852044 LXB852009:LXB852044 MGX852009:MGX852044 MQT852009:MQT852044 NAP852009:NAP852044 NKL852009:NKL852044 NUH852009:NUH852044 OED852009:OED852044 ONZ852009:ONZ852044 OXV852009:OXV852044 PHR852009:PHR852044 PRN852009:PRN852044 QBJ852009:QBJ852044 QLF852009:QLF852044 QVB852009:QVB852044 REX852009:REX852044 ROT852009:ROT852044 RYP852009:RYP852044 SIL852009:SIL852044 SSH852009:SSH852044 TCD852009:TCD852044 TLZ852009:TLZ852044 TVV852009:TVV852044 UFR852009:UFR852044 UPN852009:UPN852044 UZJ852009:UZJ852044 VJF852009:VJF852044 VTB852009:VTB852044 WCX852009:WCX852044 WMT852009:WMT852044 WWP852009:WWP852044 AH917545:AH917580 KD917545:KD917580 TZ917545:TZ917580 ADV917545:ADV917580 ANR917545:ANR917580 AXN917545:AXN917580 BHJ917545:BHJ917580 BRF917545:BRF917580 CBB917545:CBB917580 CKX917545:CKX917580 CUT917545:CUT917580 DEP917545:DEP917580 DOL917545:DOL917580 DYH917545:DYH917580 EID917545:EID917580 ERZ917545:ERZ917580 FBV917545:FBV917580 FLR917545:FLR917580 FVN917545:FVN917580 GFJ917545:GFJ917580 GPF917545:GPF917580 GZB917545:GZB917580 HIX917545:HIX917580 HST917545:HST917580 ICP917545:ICP917580 IML917545:IML917580 IWH917545:IWH917580 JGD917545:JGD917580 JPZ917545:JPZ917580 JZV917545:JZV917580 KJR917545:KJR917580 KTN917545:KTN917580 LDJ917545:LDJ917580 LNF917545:LNF917580 LXB917545:LXB917580 MGX917545:MGX917580 MQT917545:MQT917580 NAP917545:NAP917580 NKL917545:NKL917580 NUH917545:NUH917580 OED917545:OED917580 ONZ917545:ONZ917580 OXV917545:OXV917580 PHR917545:PHR917580 PRN917545:PRN917580 QBJ917545:QBJ917580 QLF917545:QLF917580 QVB917545:QVB917580 REX917545:REX917580 ROT917545:ROT917580 RYP917545:RYP917580 SIL917545:SIL917580 SSH917545:SSH917580 TCD917545:TCD917580 TLZ917545:TLZ917580 TVV917545:TVV917580 UFR917545:UFR917580 UPN917545:UPN917580 UZJ917545:UZJ917580 VJF917545:VJF917580 VTB917545:VTB917580 WCX917545:WCX917580 WMT917545:WMT917580 WWP917545:WWP917580 AH983081:AH983116 KD983081:KD983116 TZ983081:TZ983116 ADV983081:ADV983116 ANR983081:ANR983116 AXN983081:AXN983116 BHJ983081:BHJ983116 BRF983081:BRF983116 CBB983081:CBB983116 CKX983081:CKX983116 CUT983081:CUT983116 DEP983081:DEP983116 DOL983081:DOL983116 DYH983081:DYH983116 EID983081:EID983116 ERZ983081:ERZ983116 FBV983081:FBV983116 FLR983081:FLR983116 FVN983081:FVN983116 GFJ983081:GFJ983116 GPF983081:GPF983116 GZB983081:GZB983116 HIX983081:HIX983116 HST983081:HST983116 ICP983081:ICP983116 IML983081:IML983116 IWH983081:IWH983116 JGD983081:JGD983116 JPZ983081:JPZ983116 JZV983081:JZV983116 KJR983081:KJR983116 KTN983081:KTN983116 LDJ983081:LDJ983116 LNF983081:LNF983116 LXB983081:LXB983116 MGX983081:MGX983116 MQT983081:MQT983116 NAP983081:NAP983116 NKL983081:NKL983116 NUH983081:NUH983116 OED983081:OED983116 ONZ983081:ONZ983116 OXV983081:OXV983116 PHR983081:PHR983116 PRN983081:PRN983116 QBJ983081:QBJ983116 QLF983081:QLF983116 QVB983081:QVB983116 REX983081:REX983116 ROT983081:ROT983116 RYP983081:RYP983116 SIL983081:SIL983116 SSH983081:SSH983116 TCD983081:TCD983116 TLZ983081:TLZ983116 TVV983081:TVV983116 UFR983081:UFR983116 UPN983081:UPN983116 UZJ983081:UZJ983116 VJF983081:VJF983116 VTB983081:VTB983116 WCX983081:WCX983116 WMT983081:WMT983116 WWP983081:WWP983116 WMS983118:WMT983121 KC27:KC76 TY27:TY76 ADU27:ADU76 ANQ27:ANQ76 AXM27:AXM76 BHI27:BHI76 BRE27:BRE76 CBA27:CBA76 CKW27:CKW76 CUS27:CUS76 DEO27:DEO76 DOK27:DOK76 DYG27:DYG76 EIC27:EIC76 ERY27:ERY76 FBU27:FBU76 FLQ27:FLQ76 FVM27:FVM76 GFI27:GFI76 GPE27:GPE76 GZA27:GZA76 HIW27:HIW76 HSS27:HSS76 ICO27:ICO76 IMK27:IMK76 IWG27:IWG76 JGC27:JGC76 JPY27:JPY76 JZU27:JZU76 KJQ27:KJQ76 KTM27:KTM76 LDI27:LDI76 LNE27:LNE76 LXA27:LXA76 MGW27:MGW76 MQS27:MQS76 NAO27:NAO76 NKK27:NKK76 NUG27:NUG76 OEC27:OEC76 ONY27:ONY76 OXU27:OXU76 PHQ27:PHQ76 PRM27:PRM76 QBI27:QBI76 QLE27:QLE76 QVA27:QVA76 REW27:REW76 ROS27:ROS76 RYO27:RYO76 SIK27:SIK76 SSG27:SSG76 TCC27:TCC76 TLY27:TLY76 TVU27:TVU76 UFQ27:UFQ76 UPM27:UPM76 UZI27:UZI76 VJE27:VJE76 VTA27:VTA76 WCW27:WCW76 WMS27:WMS76 WWO27:WWO76 AG65583:AG65612 KC65583:KC65612 TY65583:TY65612 ADU65583:ADU65612 ANQ65583:ANQ65612 AXM65583:AXM65612 BHI65583:BHI65612 BRE65583:BRE65612 CBA65583:CBA65612 CKW65583:CKW65612 CUS65583:CUS65612 DEO65583:DEO65612 DOK65583:DOK65612 DYG65583:DYG65612 EIC65583:EIC65612 ERY65583:ERY65612 FBU65583:FBU65612 FLQ65583:FLQ65612 FVM65583:FVM65612 GFI65583:GFI65612 GPE65583:GPE65612 GZA65583:GZA65612 HIW65583:HIW65612 HSS65583:HSS65612 ICO65583:ICO65612 IMK65583:IMK65612 IWG65583:IWG65612 JGC65583:JGC65612 JPY65583:JPY65612 JZU65583:JZU65612 KJQ65583:KJQ65612 KTM65583:KTM65612 LDI65583:LDI65612 LNE65583:LNE65612 LXA65583:LXA65612 MGW65583:MGW65612 MQS65583:MQS65612 NAO65583:NAO65612 NKK65583:NKK65612 NUG65583:NUG65612 OEC65583:OEC65612 ONY65583:ONY65612 OXU65583:OXU65612 PHQ65583:PHQ65612 PRM65583:PRM65612 QBI65583:QBI65612 QLE65583:QLE65612 QVA65583:QVA65612 REW65583:REW65612 ROS65583:ROS65612 RYO65583:RYO65612 SIK65583:SIK65612 SSG65583:SSG65612 TCC65583:TCC65612 TLY65583:TLY65612 TVU65583:TVU65612 UFQ65583:UFQ65612 UPM65583:UPM65612 UZI65583:UZI65612 VJE65583:VJE65612 VTA65583:VTA65612 WCW65583:WCW65612 WMS65583:WMS65612 WWO65583:WWO65612 AG131119:AG131148 KC131119:KC131148 TY131119:TY131148 ADU131119:ADU131148 ANQ131119:ANQ131148 AXM131119:AXM131148 BHI131119:BHI131148 BRE131119:BRE131148 CBA131119:CBA131148 CKW131119:CKW131148 CUS131119:CUS131148 DEO131119:DEO131148 DOK131119:DOK131148 DYG131119:DYG131148 EIC131119:EIC131148 ERY131119:ERY131148 FBU131119:FBU131148 FLQ131119:FLQ131148 FVM131119:FVM131148 GFI131119:GFI131148 GPE131119:GPE131148 GZA131119:GZA131148 HIW131119:HIW131148 HSS131119:HSS131148 ICO131119:ICO131148 IMK131119:IMK131148 IWG131119:IWG131148 JGC131119:JGC131148 JPY131119:JPY131148 JZU131119:JZU131148 KJQ131119:KJQ131148 KTM131119:KTM131148 LDI131119:LDI131148 LNE131119:LNE131148 LXA131119:LXA131148 MGW131119:MGW131148 MQS131119:MQS131148 NAO131119:NAO131148 NKK131119:NKK131148 NUG131119:NUG131148 OEC131119:OEC131148 ONY131119:ONY131148 OXU131119:OXU131148 PHQ131119:PHQ131148 PRM131119:PRM131148 QBI131119:QBI131148 QLE131119:QLE131148 QVA131119:QVA131148 REW131119:REW131148 ROS131119:ROS131148 RYO131119:RYO131148 SIK131119:SIK131148 SSG131119:SSG131148 TCC131119:TCC131148 TLY131119:TLY131148 TVU131119:TVU131148 UFQ131119:UFQ131148 UPM131119:UPM131148 UZI131119:UZI131148 VJE131119:VJE131148 VTA131119:VTA131148 WCW131119:WCW131148 WMS131119:WMS131148 WWO131119:WWO131148 AG196655:AG196684 KC196655:KC196684 TY196655:TY196684 ADU196655:ADU196684 ANQ196655:ANQ196684 AXM196655:AXM196684 BHI196655:BHI196684 BRE196655:BRE196684 CBA196655:CBA196684 CKW196655:CKW196684 CUS196655:CUS196684 DEO196655:DEO196684 DOK196655:DOK196684 DYG196655:DYG196684 EIC196655:EIC196684 ERY196655:ERY196684 FBU196655:FBU196684 FLQ196655:FLQ196684 FVM196655:FVM196684 GFI196655:GFI196684 GPE196655:GPE196684 GZA196655:GZA196684 HIW196655:HIW196684 HSS196655:HSS196684 ICO196655:ICO196684 IMK196655:IMK196684 IWG196655:IWG196684 JGC196655:JGC196684 JPY196655:JPY196684 JZU196655:JZU196684 KJQ196655:KJQ196684 KTM196655:KTM196684 LDI196655:LDI196684 LNE196655:LNE196684 LXA196655:LXA196684 MGW196655:MGW196684 MQS196655:MQS196684 NAO196655:NAO196684 NKK196655:NKK196684 NUG196655:NUG196684 OEC196655:OEC196684 ONY196655:ONY196684 OXU196655:OXU196684 PHQ196655:PHQ196684 PRM196655:PRM196684 QBI196655:QBI196684 QLE196655:QLE196684 QVA196655:QVA196684 REW196655:REW196684 ROS196655:ROS196684 RYO196655:RYO196684 SIK196655:SIK196684 SSG196655:SSG196684 TCC196655:TCC196684 TLY196655:TLY196684 TVU196655:TVU196684 UFQ196655:UFQ196684 UPM196655:UPM196684 UZI196655:UZI196684 VJE196655:VJE196684 VTA196655:VTA196684 WCW196655:WCW196684 WMS196655:WMS196684 WWO196655:WWO196684 AG262191:AG262220 KC262191:KC262220 TY262191:TY262220 ADU262191:ADU262220 ANQ262191:ANQ262220 AXM262191:AXM262220 BHI262191:BHI262220 BRE262191:BRE262220 CBA262191:CBA262220 CKW262191:CKW262220 CUS262191:CUS262220 DEO262191:DEO262220 DOK262191:DOK262220 DYG262191:DYG262220 EIC262191:EIC262220 ERY262191:ERY262220 FBU262191:FBU262220 FLQ262191:FLQ262220 FVM262191:FVM262220 GFI262191:GFI262220 GPE262191:GPE262220 GZA262191:GZA262220 HIW262191:HIW262220 HSS262191:HSS262220 ICO262191:ICO262220 IMK262191:IMK262220 IWG262191:IWG262220 JGC262191:JGC262220 JPY262191:JPY262220 JZU262191:JZU262220 KJQ262191:KJQ262220 KTM262191:KTM262220 LDI262191:LDI262220 LNE262191:LNE262220 LXA262191:LXA262220 MGW262191:MGW262220 MQS262191:MQS262220 NAO262191:NAO262220 NKK262191:NKK262220 NUG262191:NUG262220 OEC262191:OEC262220 ONY262191:ONY262220 OXU262191:OXU262220 PHQ262191:PHQ262220 PRM262191:PRM262220 QBI262191:QBI262220 QLE262191:QLE262220 QVA262191:QVA262220 REW262191:REW262220 ROS262191:ROS262220 RYO262191:RYO262220 SIK262191:SIK262220 SSG262191:SSG262220 TCC262191:TCC262220 TLY262191:TLY262220 TVU262191:TVU262220 UFQ262191:UFQ262220 UPM262191:UPM262220 UZI262191:UZI262220 VJE262191:VJE262220 VTA262191:VTA262220 WCW262191:WCW262220 WMS262191:WMS262220 WWO262191:WWO262220 AG327727:AG327756 KC327727:KC327756 TY327727:TY327756 ADU327727:ADU327756 ANQ327727:ANQ327756 AXM327727:AXM327756 BHI327727:BHI327756 BRE327727:BRE327756 CBA327727:CBA327756 CKW327727:CKW327756 CUS327727:CUS327756 DEO327727:DEO327756 DOK327727:DOK327756 DYG327727:DYG327756 EIC327727:EIC327756 ERY327727:ERY327756 FBU327727:FBU327756 FLQ327727:FLQ327756 FVM327727:FVM327756 GFI327727:GFI327756 GPE327727:GPE327756 GZA327727:GZA327756 HIW327727:HIW327756 HSS327727:HSS327756 ICO327727:ICO327756 IMK327727:IMK327756 IWG327727:IWG327756 JGC327727:JGC327756 JPY327727:JPY327756 JZU327727:JZU327756 KJQ327727:KJQ327756 KTM327727:KTM327756 LDI327727:LDI327756 LNE327727:LNE327756 LXA327727:LXA327756 MGW327727:MGW327756 MQS327727:MQS327756 NAO327727:NAO327756 NKK327727:NKK327756 NUG327727:NUG327756 OEC327727:OEC327756 ONY327727:ONY327756 OXU327727:OXU327756 PHQ327727:PHQ327756 PRM327727:PRM327756 QBI327727:QBI327756 QLE327727:QLE327756 QVA327727:QVA327756 REW327727:REW327756 ROS327727:ROS327756 RYO327727:RYO327756 SIK327727:SIK327756 SSG327727:SSG327756 TCC327727:TCC327756 TLY327727:TLY327756 TVU327727:TVU327756 UFQ327727:UFQ327756 UPM327727:UPM327756 UZI327727:UZI327756 VJE327727:VJE327756 VTA327727:VTA327756 WCW327727:WCW327756 WMS327727:WMS327756 WWO327727:WWO327756 AG393263:AG393292 KC393263:KC393292 TY393263:TY393292 ADU393263:ADU393292 ANQ393263:ANQ393292 AXM393263:AXM393292 BHI393263:BHI393292 BRE393263:BRE393292 CBA393263:CBA393292 CKW393263:CKW393292 CUS393263:CUS393292 DEO393263:DEO393292 DOK393263:DOK393292 DYG393263:DYG393292 EIC393263:EIC393292 ERY393263:ERY393292 FBU393263:FBU393292 FLQ393263:FLQ393292 FVM393263:FVM393292 GFI393263:GFI393292 GPE393263:GPE393292 GZA393263:GZA393292 HIW393263:HIW393292 HSS393263:HSS393292 ICO393263:ICO393292 IMK393263:IMK393292 IWG393263:IWG393292 JGC393263:JGC393292 JPY393263:JPY393292 JZU393263:JZU393292 KJQ393263:KJQ393292 KTM393263:KTM393292 LDI393263:LDI393292 LNE393263:LNE393292 LXA393263:LXA393292 MGW393263:MGW393292 MQS393263:MQS393292 NAO393263:NAO393292 NKK393263:NKK393292 NUG393263:NUG393292 OEC393263:OEC393292 ONY393263:ONY393292 OXU393263:OXU393292 PHQ393263:PHQ393292 PRM393263:PRM393292 QBI393263:QBI393292 QLE393263:QLE393292 QVA393263:QVA393292 REW393263:REW393292 ROS393263:ROS393292 RYO393263:RYO393292 SIK393263:SIK393292 SSG393263:SSG393292 TCC393263:TCC393292 TLY393263:TLY393292 TVU393263:TVU393292 UFQ393263:UFQ393292 UPM393263:UPM393292 UZI393263:UZI393292 VJE393263:VJE393292 VTA393263:VTA393292 WCW393263:WCW393292 WMS393263:WMS393292 WWO393263:WWO393292 AG458799:AG458828 KC458799:KC458828 TY458799:TY458828 ADU458799:ADU458828 ANQ458799:ANQ458828 AXM458799:AXM458828 BHI458799:BHI458828 BRE458799:BRE458828 CBA458799:CBA458828 CKW458799:CKW458828 CUS458799:CUS458828 DEO458799:DEO458828 DOK458799:DOK458828 DYG458799:DYG458828 EIC458799:EIC458828 ERY458799:ERY458828 FBU458799:FBU458828 FLQ458799:FLQ458828 FVM458799:FVM458828 GFI458799:GFI458828 GPE458799:GPE458828 GZA458799:GZA458828 HIW458799:HIW458828 HSS458799:HSS458828 ICO458799:ICO458828 IMK458799:IMK458828 IWG458799:IWG458828 JGC458799:JGC458828 JPY458799:JPY458828 JZU458799:JZU458828 KJQ458799:KJQ458828 KTM458799:KTM458828 LDI458799:LDI458828 LNE458799:LNE458828 LXA458799:LXA458828 MGW458799:MGW458828 MQS458799:MQS458828 NAO458799:NAO458828 NKK458799:NKK458828 NUG458799:NUG458828 OEC458799:OEC458828 ONY458799:ONY458828 OXU458799:OXU458828 PHQ458799:PHQ458828 PRM458799:PRM458828 QBI458799:QBI458828 QLE458799:QLE458828 QVA458799:QVA458828 REW458799:REW458828 ROS458799:ROS458828 RYO458799:RYO458828 SIK458799:SIK458828 SSG458799:SSG458828 TCC458799:TCC458828 TLY458799:TLY458828 TVU458799:TVU458828 UFQ458799:UFQ458828 UPM458799:UPM458828 UZI458799:UZI458828 VJE458799:VJE458828 VTA458799:VTA458828 WCW458799:WCW458828 WMS458799:WMS458828 WWO458799:WWO458828 AG524335:AG524364 KC524335:KC524364 TY524335:TY524364 ADU524335:ADU524364 ANQ524335:ANQ524364 AXM524335:AXM524364 BHI524335:BHI524364 BRE524335:BRE524364 CBA524335:CBA524364 CKW524335:CKW524364 CUS524335:CUS524364 DEO524335:DEO524364 DOK524335:DOK524364 DYG524335:DYG524364 EIC524335:EIC524364 ERY524335:ERY524364 FBU524335:FBU524364 FLQ524335:FLQ524364 FVM524335:FVM524364 GFI524335:GFI524364 GPE524335:GPE524364 GZA524335:GZA524364 HIW524335:HIW524364 HSS524335:HSS524364 ICO524335:ICO524364 IMK524335:IMK524364 IWG524335:IWG524364 JGC524335:JGC524364 JPY524335:JPY524364 JZU524335:JZU524364 KJQ524335:KJQ524364 KTM524335:KTM524364 LDI524335:LDI524364 LNE524335:LNE524364 LXA524335:LXA524364 MGW524335:MGW524364 MQS524335:MQS524364 NAO524335:NAO524364 NKK524335:NKK524364 NUG524335:NUG524364 OEC524335:OEC524364 ONY524335:ONY524364 OXU524335:OXU524364 PHQ524335:PHQ524364 PRM524335:PRM524364 QBI524335:QBI524364 QLE524335:QLE524364 QVA524335:QVA524364 REW524335:REW524364 ROS524335:ROS524364 RYO524335:RYO524364 SIK524335:SIK524364 SSG524335:SSG524364 TCC524335:TCC524364 TLY524335:TLY524364 TVU524335:TVU524364 UFQ524335:UFQ524364 UPM524335:UPM524364 UZI524335:UZI524364 VJE524335:VJE524364 VTA524335:VTA524364 WCW524335:WCW524364 WMS524335:WMS524364 WWO524335:WWO524364 AG589871:AG589900 KC589871:KC589900 TY589871:TY589900 ADU589871:ADU589900 ANQ589871:ANQ589900 AXM589871:AXM589900 BHI589871:BHI589900 BRE589871:BRE589900 CBA589871:CBA589900 CKW589871:CKW589900 CUS589871:CUS589900 DEO589871:DEO589900 DOK589871:DOK589900 DYG589871:DYG589900 EIC589871:EIC589900 ERY589871:ERY589900 FBU589871:FBU589900 FLQ589871:FLQ589900 FVM589871:FVM589900 GFI589871:GFI589900 GPE589871:GPE589900 GZA589871:GZA589900 HIW589871:HIW589900 HSS589871:HSS589900 ICO589871:ICO589900 IMK589871:IMK589900 IWG589871:IWG589900 JGC589871:JGC589900 JPY589871:JPY589900 JZU589871:JZU589900 KJQ589871:KJQ589900 KTM589871:KTM589900 LDI589871:LDI589900 LNE589871:LNE589900 LXA589871:LXA589900 MGW589871:MGW589900 MQS589871:MQS589900 NAO589871:NAO589900 NKK589871:NKK589900 NUG589871:NUG589900 OEC589871:OEC589900 ONY589871:ONY589900 OXU589871:OXU589900 PHQ589871:PHQ589900 PRM589871:PRM589900 QBI589871:QBI589900 QLE589871:QLE589900 QVA589871:QVA589900 REW589871:REW589900 ROS589871:ROS589900 RYO589871:RYO589900 SIK589871:SIK589900 SSG589871:SSG589900 TCC589871:TCC589900 TLY589871:TLY589900 TVU589871:TVU589900 UFQ589871:UFQ589900 UPM589871:UPM589900 UZI589871:UZI589900 VJE589871:VJE589900 VTA589871:VTA589900 WCW589871:WCW589900 WMS589871:WMS589900 WWO589871:WWO589900 AG655407:AG655436 KC655407:KC655436 TY655407:TY655436 ADU655407:ADU655436 ANQ655407:ANQ655436 AXM655407:AXM655436 BHI655407:BHI655436 BRE655407:BRE655436 CBA655407:CBA655436 CKW655407:CKW655436 CUS655407:CUS655436 DEO655407:DEO655436 DOK655407:DOK655436 DYG655407:DYG655436 EIC655407:EIC655436 ERY655407:ERY655436 FBU655407:FBU655436 FLQ655407:FLQ655436 FVM655407:FVM655436 GFI655407:GFI655436 GPE655407:GPE655436 GZA655407:GZA655436 HIW655407:HIW655436 HSS655407:HSS655436 ICO655407:ICO655436 IMK655407:IMK655436 IWG655407:IWG655436 JGC655407:JGC655436 JPY655407:JPY655436 JZU655407:JZU655436 KJQ655407:KJQ655436 KTM655407:KTM655436 LDI655407:LDI655436 LNE655407:LNE655436 LXA655407:LXA655436 MGW655407:MGW655436 MQS655407:MQS655436 NAO655407:NAO655436 NKK655407:NKK655436 NUG655407:NUG655436 OEC655407:OEC655436 ONY655407:ONY655436 OXU655407:OXU655436 PHQ655407:PHQ655436 PRM655407:PRM655436 QBI655407:QBI655436 QLE655407:QLE655436 QVA655407:QVA655436 REW655407:REW655436 ROS655407:ROS655436 RYO655407:RYO655436 SIK655407:SIK655436 SSG655407:SSG655436 TCC655407:TCC655436 TLY655407:TLY655436 TVU655407:TVU655436 UFQ655407:UFQ655436 UPM655407:UPM655436 UZI655407:UZI655436 VJE655407:VJE655436 VTA655407:VTA655436 WCW655407:WCW655436 WMS655407:WMS655436 WWO655407:WWO655436 AG720943:AG720972 KC720943:KC720972 TY720943:TY720972 ADU720943:ADU720972 ANQ720943:ANQ720972 AXM720943:AXM720972 BHI720943:BHI720972 BRE720943:BRE720972 CBA720943:CBA720972 CKW720943:CKW720972 CUS720943:CUS720972 DEO720943:DEO720972 DOK720943:DOK720972 DYG720943:DYG720972 EIC720943:EIC720972 ERY720943:ERY720972 FBU720943:FBU720972 FLQ720943:FLQ720972 FVM720943:FVM720972 GFI720943:GFI720972 GPE720943:GPE720972 GZA720943:GZA720972 HIW720943:HIW720972 HSS720943:HSS720972 ICO720943:ICO720972 IMK720943:IMK720972 IWG720943:IWG720972 JGC720943:JGC720972 JPY720943:JPY720972 JZU720943:JZU720972 KJQ720943:KJQ720972 KTM720943:KTM720972 LDI720943:LDI720972 LNE720943:LNE720972 LXA720943:LXA720972 MGW720943:MGW720972 MQS720943:MQS720972 NAO720943:NAO720972 NKK720943:NKK720972 NUG720943:NUG720972 OEC720943:OEC720972 ONY720943:ONY720972 OXU720943:OXU720972 PHQ720943:PHQ720972 PRM720943:PRM720972 QBI720943:QBI720972 QLE720943:QLE720972 QVA720943:QVA720972 REW720943:REW720972 ROS720943:ROS720972 RYO720943:RYO720972 SIK720943:SIK720972 SSG720943:SSG720972 TCC720943:TCC720972 TLY720943:TLY720972 TVU720943:TVU720972 UFQ720943:UFQ720972 UPM720943:UPM720972 UZI720943:UZI720972 VJE720943:VJE720972 VTA720943:VTA720972 WCW720943:WCW720972 WMS720943:WMS720972 WWO720943:WWO720972 AG786479:AG786508 KC786479:KC786508 TY786479:TY786508 ADU786479:ADU786508 ANQ786479:ANQ786508 AXM786479:AXM786508 BHI786479:BHI786508 BRE786479:BRE786508 CBA786479:CBA786508 CKW786479:CKW786508 CUS786479:CUS786508 DEO786479:DEO786508 DOK786479:DOK786508 DYG786479:DYG786508 EIC786479:EIC786508 ERY786479:ERY786508 FBU786479:FBU786508 FLQ786479:FLQ786508 FVM786479:FVM786508 GFI786479:GFI786508 GPE786479:GPE786508 GZA786479:GZA786508 HIW786479:HIW786508 HSS786479:HSS786508 ICO786479:ICO786508 IMK786479:IMK786508 IWG786479:IWG786508 JGC786479:JGC786508 JPY786479:JPY786508 JZU786479:JZU786508 KJQ786479:KJQ786508 KTM786479:KTM786508 LDI786479:LDI786508 LNE786479:LNE786508 LXA786479:LXA786508 MGW786479:MGW786508 MQS786479:MQS786508 NAO786479:NAO786508 NKK786479:NKK786508 NUG786479:NUG786508 OEC786479:OEC786508 ONY786479:ONY786508 OXU786479:OXU786508 PHQ786479:PHQ786508 PRM786479:PRM786508 QBI786479:QBI786508 QLE786479:QLE786508 QVA786479:QVA786508 REW786479:REW786508 ROS786479:ROS786508 RYO786479:RYO786508 SIK786479:SIK786508 SSG786479:SSG786508 TCC786479:TCC786508 TLY786479:TLY786508 TVU786479:TVU786508 UFQ786479:UFQ786508 UPM786479:UPM786508 UZI786479:UZI786508 VJE786479:VJE786508 VTA786479:VTA786508 WCW786479:WCW786508 WMS786479:WMS786508 WWO786479:WWO786508 AG852015:AG852044 KC852015:KC852044 TY852015:TY852044 ADU852015:ADU852044 ANQ852015:ANQ852044 AXM852015:AXM852044 BHI852015:BHI852044 BRE852015:BRE852044 CBA852015:CBA852044 CKW852015:CKW852044 CUS852015:CUS852044 DEO852015:DEO852044 DOK852015:DOK852044 DYG852015:DYG852044 EIC852015:EIC852044 ERY852015:ERY852044 FBU852015:FBU852044 FLQ852015:FLQ852044 FVM852015:FVM852044 GFI852015:GFI852044 GPE852015:GPE852044 GZA852015:GZA852044 HIW852015:HIW852044 HSS852015:HSS852044 ICO852015:ICO852044 IMK852015:IMK852044 IWG852015:IWG852044 JGC852015:JGC852044 JPY852015:JPY852044 JZU852015:JZU852044 KJQ852015:KJQ852044 KTM852015:KTM852044 LDI852015:LDI852044 LNE852015:LNE852044 LXA852015:LXA852044 MGW852015:MGW852044 MQS852015:MQS852044 NAO852015:NAO852044 NKK852015:NKK852044 NUG852015:NUG852044 OEC852015:OEC852044 ONY852015:ONY852044 OXU852015:OXU852044 PHQ852015:PHQ852044 PRM852015:PRM852044 QBI852015:QBI852044 QLE852015:QLE852044 QVA852015:QVA852044 REW852015:REW852044 ROS852015:ROS852044 RYO852015:RYO852044 SIK852015:SIK852044 SSG852015:SSG852044 TCC852015:TCC852044 TLY852015:TLY852044 TVU852015:TVU852044 UFQ852015:UFQ852044 UPM852015:UPM852044 UZI852015:UZI852044 VJE852015:VJE852044 VTA852015:VTA852044 WCW852015:WCW852044 WMS852015:WMS852044 WWO852015:WWO852044 AG917551:AG917580 KC917551:KC917580 TY917551:TY917580 ADU917551:ADU917580 ANQ917551:ANQ917580 AXM917551:AXM917580 BHI917551:BHI917580 BRE917551:BRE917580 CBA917551:CBA917580 CKW917551:CKW917580 CUS917551:CUS917580 DEO917551:DEO917580 DOK917551:DOK917580 DYG917551:DYG917580 EIC917551:EIC917580 ERY917551:ERY917580 FBU917551:FBU917580 FLQ917551:FLQ917580 FVM917551:FVM917580 GFI917551:GFI917580 GPE917551:GPE917580 GZA917551:GZA917580 HIW917551:HIW917580 HSS917551:HSS917580 ICO917551:ICO917580 IMK917551:IMK917580 IWG917551:IWG917580 JGC917551:JGC917580 JPY917551:JPY917580 JZU917551:JZU917580 KJQ917551:KJQ917580 KTM917551:KTM917580 LDI917551:LDI917580 LNE917551:LNE917580 LXA917551:LXA917580 MGW917551:MGW917580 MQS917551:MQS917580 NAO917551:NAO917580 NKK917551:NKK917580 NUG917551:NUG917580 OEC917551:OEC917580 ONY917551:ONY917580 OXU917551:OXU917580 PHQ917551:PHQ917580 PRM917551:PRM917580 QBI917551:QBI917580 QLE917551:QLE917580 QVA917551:QVA917580 REW917551:REW917580 ROS917551:ROS917580 RYO917551:RYO917580 SIK917551:SIK917580 SSG917551:SSG917580 TCC917551:TCC917580 TLY917551:TLY917580 TVU917551:TVU917580 UFQ917551:UFQ917580 UPM917551:UPM917580 UZI917551:UZI917580 VJE917551:VJE917580 VTA917551:VTA917580 WCW917551:WCW917580 WMS917551:WMS917580 WWO917551:WWO917580 AG983087:AG983116 KC983087:KC983116 TY983087:TY983116 ADU983087:ADU983116 ANQ983087:ANQ983116 AXM983087:AXM983116 BHI983087:BHI983116 BRE983087:BRE983116 CBA983087:CBA983116 CKW983087:CKW983116 CUS983087:CUS983116 DEO983087:DEO983116 DOK983087:DOK983116 DYG983087:DYG983116 EIC983087:EIC983116 ERY983087:ERY983116 FBU983087:FBU983116 FLQ983087:FLQ983116 FVM983087:FVM983116 GFI983087:GFI983116 GPE983087:GPE983116 GZA983087:GZA983116 HIW983087:HIW983116 HSS983087:HSS983116 ICO983087:ICO983116 IMK983087:IMK983116 IWG983087:IWG983116 JGC983087:JGC983116 JPY983087:JPY983116 JZU983087:JZU983116 KJQ983087:KJQ983116 KTM983087:KTM983116 LDI983087:LDI983116 LNE983087:LNE983116 LXA983087:LXA983116 MGW983087:MGW983116 MQS983087:MQS983116 NAO983087:NAO983116 NKK983087:NKK983116 NUG983087:NUG983116 OEC983087:OEC983116 ONY983087:ONY983116 OXU983087:OXU983116 PHQ983087:PHQ983116 PRM983087:PRM983116 QBI983087:QBI983116 QLE983087:QLE983116 QVA983087:QVA983116 REW983087:REW983116 ROS983087:ROS983116 RYO983087:RYO983116 SIK983087:SIK983116 SSG983087:SSG983116 TCC983087:TCC983116 TLY983087:TLY983116 TVU983087:TVU983116 UFQ983087:UFQ983116 UPM983087:UPM983116 UZI983087:UZI983116 VJE983087:VJE983116 VTA983087:VTA983116 WCW983087:WCW983116 WMS983087:WMS983116 WWO983087:WWO983116 WWO983118:WWP983121 KC78:KD81 TY78:TZ81 ADU78:ADV81 ANQ78:ANR81 AXM78:AXN81 BHI78:BHJ81 BRE78:BRF81 CBA78:CBB81 CKW78:CKX81 CUS78:CUT81 DEO78:DEP81 DOK78:DOL81 DYG78:DYH81 EIC78:EID81 ERY78:ERZ81 FBU78:FBV81 FLQ78:FLR81 FVM78:FVN81 GFI78:GFJ81 GPE78:GPF81 GZA78:GZB81 HIW78:HIX81 HSS78:HST81 ICO78:ICP81 IMK78:IML81 IWG78:IWH81 JGC78:JGD81 JPY78:JPZ81 JZU78:JZV81 KJQ78:KJR81 KTM78:KTN81 LDI78:LDJ81 LNE78:LNF81 LXA78:LXB81 MGW78:MGX81 MQS78:MQT81 NAO78:NAP81 NKK78:NKL81 NUG78:NUH81 OEC78:OED81 ONY78:ONZ81 OXU78:OXV81 PHQ78:PHR81 PRM78:PRN81 QBI78:QBJ81 QLE78:QLF81 QVA78:QVB81 REW78:REX81 ROS78:ROT81 RYO78:RYP81 SIK78:SIL81 SSG78:SSH81 TCC78:TCD81 TLY78:TLZ81 TVU78:TVV81 UFQ78:UFR81 UPM78:UPN81 UZI78:UZJ81 VJE78:VJF81 VTA78:VTB81 WCW78:WCX81 WMS78:WMT81 WWO78:WWP81 AG65614:AH65617 KC65614:KD65617 TY65614:TZ65617 ADU65614:ADV65617 ANQ65614:ANR65617 AXM65614:AXN65617 BHI65614:BHJ65617 BRE65614:BRF65617 CBA65614:CBB65617 CKW65614:CKX65617 CUS65614:CUT65617 DEO65614:DEP65617 DOK65614:DOL65617 DYG65614:DYH65617 EIC65614:EID65617 ERY65614:ERZ65617 FBU65614:FBV65617 FLQ65614:FLR65617 FVM65614:FVN65617 GFI65614:GFJ65617 GPE65614:GPF65617 GZA65614:GZB65617 HIW65614:HIX65617 HSS65614:HST65617 ICO65614:ICP65617 IMK65614:IML65617 IWG65614:IWH65617 JGC65614:JGD65617 JPY65614:JPZ65617 JZU65614:JZV65617 KJQ65614:KJR65617 KTM65614:KTN65617 LDI65614:LDJ65617 LNE65614:LNF65617 LXA65614:LXB65617 MGW65614:MGX65617 MQS65614:MQT65617 NAO65614:NAP65617 NKK65614:NKL65617 NUG65614:NUH65617 OEC65614:OED65617 ONY65614:ONZ65617 OXU65614:OXV65617 PHQ65614:PHR65617 PRM65614:PRN65617 QBI65614:QBJ65617 QLE65614:QLF65617 QVA65614:QVB65617 REW65614:REX65617 ROS65614:ROT65617 RYO65614:RYP65617 SIK65614:SIL65617 SSG65614:SSH65617 TCC65614:TCD65617 TLY65614:TLZ65617 TVU65614:TVV65617 UFQ65614:UFR65617 UPM65614:UPN65617 UZI65614:UZJ65617 VJE65614:VJF65617 VTA65614:VTB65617 WCW65614:WCX65617 WMS65614:WMT65617 WWO65614:WWP65617 AG131150:AH131153 KC131150:KD131153 TY131150:TZ131153 ADU131150:ADV131153 ANQ131150:ANR131153 AXM131150:AXN131153 BHI131150:BHJ131153 BRE131150:BRF131153 CBA131150:CBB131153 CKW131150:CKX131153 CUS131150:CUT131153 DEO131150:DEP131153 DOK131150:DOL131153 DYG131150:DYH131153 EIC131150:EID131153 ERY131150:ERZ131153 FBU131150:FBV131153 FLQ131150:FLR131153 FVM131150:FVN131153 GFI131150:GFJ131153 GPE131150:GPF131153 GZA131150:GZB131153 HIW131150:HIX131153 HSS131150:HST131153 ICO131150:ICP131153 IMK131150:IML131153 IWG131150:IWH131153 JGC131150:JGD131153 JPY131150:JPZ131153 JZU131150:JZV131153 KJQ131150:KJR131153 KTM131150:KTN131153 LDI131150:LDJ131153 LNE131150:LNF131153 LXA131150:LXB131153 MGW131150:MGX131153 MQS131150:MQT131153 NAO131150:NAP131153 NKK131150:NKL131153 NUG131150:NUH131153 OEC131150:OED131153 ONY131150:ONZ131153 OXU131150:OXV131153 PHQ131150:PHR131153 PRM131150:PRN131153 QBI131150:QBJ131153 QLE131150:QLF131153 QVA131150:QVB131153 REW131150:REX131153 ROS131150:ROT131153 RYO131150:RYP131153 SIK131150:SIL131153 SSG131150:SSH131153 TCC131150:TCD131153 TLY131150:TLZ131153 TVU131150:TVV131153 UFQ131150:UFR131153 UPM131150:UPN131153 UZI131150:UZJ131153 VJE131150:VJF131153 VTA131150:VTB131153 WCW131150:WCX131153 WMS131150:WMT131153 WWO131150:WWP131153 AG196686:AH196689 KC196686:KD196689 TY196686:TZ196689 ADU196686:ADV196689 ANQ196686:ANR196689 AXM196686:AXN196689 BHI196686:BHJ196689 BRE196686:BRF196689 CBA196686:CBB196689 CKW196686:CKX196689 CUS196686:CUT196689 DEO196686:DEP196689 DOK196686:DOL196689 DYG196686:DYH196689 EIC196686:EID196689 ERY196686:ERZ196689 FBU196686:FBV196689 FLQ196686:FLR196689 FVM196686:FVN196689 GFI196686:GFJ196689 GPE196686:GPF196689 GZA196686:GZB196689 HIW196686:HIX196689 HSS196686:HST196689 ICO196686:ICP196689 IMK196686:IML196689 IWG196686:IWH196689 JGC196686:JGD196689 JPY196686:JPZ196689 JZU196686:JZV196689 KJQ196686:KJR196689 KTM196686:KTN196689 LDI196686:LDJ196689 LNE196686:LNF196689 LXA196686:LXB196689 MGW196686:MGX196689 MQS196686:MQT196689 NAO196686:NAP196689 NKK196686:NKL196689 NUG196686:NUH196689 OEC196686:OED196689 ONY196686:ONZ196689 OXU196686:OXV196689 PHQ196686:PHR196689 PRM196686:PRN196689 QBI196686:QBJ196689 QLE196686:QLF196689 QVA196686:QVB196689 REW196686:REX196689 ROS196686:ROT196689 RYO196686:RYP196689 SIK196686:SIL196689 SSG196686:SSH196689 TCC196686:TCD196689 TLY196686:TLZ196689 TVU196686:TVV196689 UFQ196686:UFR196689 UPM196686:UPN196689 UZI196686:UZJ196689 VJE196686:VJF196689 VTA196686:VTB196689 WCW196686:WCX196689 WMS196686:WMT196689 WWO196686:WWP196689 AG262222:AH262225 KC262222:KD262225 TY262222:TZ262225 ADU262222:ADV262225 ANQ262222:ANR262225 AXM262222:AXN262225 BHI262222:BHJ262225 BRE262222:BRF262225 CBA262222:CBB262225 CKW262222:CKX262225 CUS262222:CUT262225 DEO262222:DEP262225 DOK262222:DOL262225 DYG262222:DYH262225 EIC262222:EID262225 ERY262222:ERZ262225 FBU262222:FBV262225 FLQ262222:FLR262225 FVM262222:FVN262225 GFI262222:GFJ262225 GPE262222:GPF262225 GZA262222:GZB262225 HIW262222:HIX262225 HSS262222:HST262225 ICO262222:ICP262225 IMK262222:IML262225 IWG262222:IWH262225 JGC262222:JGD262225 JPY262222:JPZ262225 JZU262222:JZV262225 KJQ262222:KJR262225 KTM262222:KTN262225 LDI262222:LDJ262225 LNE262222:LNF262225 LXA262222:LXB262225 MGW262222:MGX262225 MQS262222:MQT262225 NAO262222:NAP262225 NKK262222:NKL262225 NUG262222:NUH262225 OEC262222:OED262225 ONY262222:ONZ262225 OXU262222:OXV262225 PHQ262222:PHR262225 PRM262222:PRN262225 QBI262222:QBJ262225 QLE262222:QLF262225 QVA262222:QVB262225 REW262222:REX262225 ROS262222:ROT262225 RYO262222:RYP262225 SIK262222:SIL262225 SSG262222:SSH262225 TCC262222:TCD262225 TLY262222:TLZ262225 TVU262222:TVV262225 UFQ262222:UFR262225 UPM262222:UPN262225 UZI262222:UZJ262225 VJE262222:VJF262225 VTA262222:VTB262225 WCW262222:WCX262225 WMS262222:WMT262225 WWO262222:WWP262225 AG327758:AH327761 KC327758:KD327761 TY327758:TZ327761 ADU327758:ADV327761 ANQ327758:ANR327761 AXM327758:AXN327761 BHI327758:BHJ327761 BRE327758:BRF327761 CBA327758:CBB327761 CKW327758:CKX327761 CUS327758:CUT327761 DEO327758:DEP327761 DOK327758:DOL327761 DYG327758:DYH327761 EIC327758:EID327761 ERY327758:ERZ327761 FBU327758:FBV327761 FLQ327758:FLR327761 FVM327758:FVN327761 GFI327758:GFJ327761 GPE327758:GPF327761 GZA327758:GZB327761 HIW327758:HIX327761 HSS327758:HST327761 ICO327758:ICP327761 IMK327758:IML327761 IWG327758:IWH327761 JGC327758:JGD327761 JPY327758:JPZ327761 JZU327758:JZV327761 KJQ327758:KJR327761 KTM327758:KTN327761 LDI327758:LDJ327761 LNE327758:LNF327761 LXA327758:LXB327761 MGW327758:MGX327761 MQS327758:MQT327761 NAO327758:NAP327761 NKK327758:NKL327761 NUG327758:NUH327761 OEC327758:OED327761 ONY327758:ONZ327761 OXU327758:OXV327761 PHQ327758:PHR327761 PRM327758:PRN327761 QBI327758:QBJ327761 QLE327758:QLF327761 QVA327758:QVB327761 REW327758:REX327761 ROS327758:ROT327761 RYO327758:RYP327761 SIK327758:SIL327761 SSG327758:SSH327761 TCC327758:TCD327761 TLY327758:TLZ327761 TVU327758:TVV327761 UFQ327758:UFR327761 UPM327758:UPN327761 UZI327758:UZJ327761 VJE327758:VJF327761 VTA327758:VTB327761 WCW327758:WCX327761 WMS327758:WMT327761 WWO327758:WWP327761 AG393294:AH393297 KC393294:KD393297 TY393294:TZ393297 ADU393294:ADV393297 ANQ393294:ANR393297 AXM393294:AXN393297 BHI393294:BHJ393297 BRE393294:BRF393297 CBA393294:CBB393297 CKW393294:CKX393297 CUS393294:CUT393297 DEO393294:DEP393297 DOK393294:DOL393297 DYG393294:DYH393297 EIC393294:EID393297 ERY393294:ERZ393297 FBU393294:FBV393297 FLQ393294:FLR393297 FVM393294:FVN393297 GFI393294:GFJ393297 GPE393294:GPF393297 GZA393294:GZB393297 HIW393294:HIX393297 HSS393294:HST393297 ICO393294:ICP393297 IMK393294:IML393297 IWG393294:IWH393297 JGC393294:JGD393297 JPY393294:JPZ393297 JZU393294:JZV393297 KJQ393294:KJR393297 KTM393294:KTN393297 LDI393294:LDJ393297 LNE393294:LNF393297 LXA393294:LXB393297 MGW393294:MGX393297 MQS393294:MQT393297 NAO393294:NAP393297 NKK393294:NKL393297 NUG393294:NUH393297 OEC393294:OED393297 ONY393294:ONZ393297 OXU393294:OXV393297 PHQ393294:PHR393297 PRM393294:PRN393297 QBI393294:QBJ393297 QLE393294:QLF393297 QVA393294:QVB393297 REW393294:REX393297 ROS393294:ROT393297 RYO393294:RYP393297 SIK393294:SIL393297 SSG393294:SSH393297 TCC393294:TCD393297 TLY393294:TLZ393297 TVU393294:TVV393297 UFQ393294:UFR393297 UPM393294:UPN393297 UZI393294:UZJ393297 VJE393294:VJF393297 VTA393294:VTB393297 WCW393294:WCX393297 WMS393294:WMT393297 WWO393294:WWP393297 AG458830:AH458833 KC458830:KD458833 TY458830:TZ458833 ADU458830:ADV458833 ANQ458830:ANR458833 AXM458830:AXN458833 BHI458830:BHJ458833 BRE458830:BRF458833 CBA458830:CBB458833 CKW458830:CKX458833 CUS458830:CUT458833 DEO458830:DEP458833 DOK458830:DOL458833 DYG458830:DYH458833 EIC458830:EID458833 ERY458830:ERZ458833 FBU458830:FBV458833 FLQ458830:FLR458833 FVM458830:FVN458833 GFI458830:GFJ458833 GPE458830:GPF458833 GZA458830:GZB458833 HIW458830:HIX458833 HSS458830:HST458833 ICO458830:ICP458833 IMK458830:IML458833 IWG458830:IWH458833 JGC458830:JGD458833 JPY458830:JPZ458833 JZU458830:JZV458833 KJQ458830:KJR458833 KTM458830:KTN458833 LDI458830:LDJ458833 LNE458830:LNF458833 LXA458830:LXB458833 MGW458830:MGX458833 MQS458830:MQT458833 NAO458830:NAP458833 NKK458830:NKL458833 NUG458830:NUH458833 OEC458830:OED458833 ONY458830:ONZ458833 OXU458830:OXV458833 PHQ458830:PHR458833 PRM458830:PRN458833 QBI458830:QBJ458833 QLE458830:QLF458833 QVA458830:QVB458833 REW458830:REX458833 ROS458830:ROT458833 RYO458830:RYP458833 SIK458830:SIL458833 SSG458830:SSH458833 TCC458830:TCD458833 TLY458830:TLZ458833 TVU458830:TVV458833 UFQ458830:UFR458833 UPM458830:UPN458833 UZI458830:UZJ458833 VJE458830:VJF458833 VTA458830:VTB458833 WCW458830:WCX458833 WMS458830:WMT458833 WWO458830:WWP458833 AG524366:AH524369 KC524366:KD524369 TY524366:TZ524369 ADU524366:ADV524369 ANQ524366:ANR524369 AXM524366:AXN524369 BHI524366:BHJ524369 BRE524366:BRF524369 CBA524366:CBB524369 CKW524366:CKX524369 CUS524366:CUT524369 DEO524366:DEP524369 DOK524366:DOL524369 DYG524366:DYH524369 EIC524366:EID524369 ERY524366:ERZ524369 FBU524366:FBV524369 FLQ524366:FLR524369 FVM524366:FVN524369 GFI524366:GFJ524369 GPE524366:GPF524369 GZA524366:GZB524369 HIW524366:HIX524369 HSS524366:HST524369 ICO524366:ICP524369 IMK524366:IML524369 IWG524366:IWH524369 JGC524366:JGD524369 JPY524366:JPZ524369 JZU524366:JZV524369 KJQ524366:KJR524369 KTM524366:KTN524369 LDI524366:LDJ524369 LNE524366:LNF524369 LXA524366:LXB524369 MGW524366:MGX524369 MQS524366:MQT524369 NAO524366:NAP524369 NKK524366:NKL524369 NUG524366:NUH524369 OEC524366:OED524369 ONY524366:ONZ524369 OXU524366:OXV524369 PHQ524366:PHR524369 PRM524366:PRN524369 QBI524366:QBJ524369 QLE524366:QLF524369 QVA524366:QVB524369 REW524366:REX524369 ROS524366:ROT524369 RYO524366:RYP524369 SIK524366:SIL524369 SSG524366:SSH524369 TCC524366:TCD524369 TLY524366:TLZ524369 TVU524366:TVV524369 UFQ524366:UFR524369 UPM524366:UPN524369 UZI524366:UZJ524369 VJE524366:VJF524369 VTA524366:VTB524369 WCW524366:WCX524369 WMS524366:WMT524369 WWO524366:WWP524369 AG589902:AH589905 KC589902:KD589905 TY589902:TZ589905 ADU589902:ADV589905 ANQ589902:ANR589905 AXM589902:AXN589905 BHI589902:BHJ589905 BRE589902:BRF589905 CBA589902:CBB589905 CKW589902:CKX589905 CUS589902:CUT589905 DEO589902:DEP589905 DOK589902:DOL589905 DYG589902:DYH589905 EIC589902:EID589905 ERY589902:ERZ589905 FBU589902:FBV589905 FLQ589902:FLR589905 FVM589902:FVN589905 GFI589902:GFJ589905 GPE589902:GPF589905 GZA589902:GZB589905 HIW589902:HIX589905 HSS589902:HST589905 ICO589902:ICP589905 IMK589902:IML589905 IWG589902:IWH589905 JGC589902:JGD589905 JPY589902:JPZ589905 JZU589902:JZV589905 KJQ589902:KJR589905 KTM589902:KTN589905 LDI589902:LDJ589905 LNE589902:LNF589905 LXA589902:LXB589905 MGW589902:MGX589905 MQS589902:MQT589905 NAO589902:NAP589905 NKK589902:NKL589905 NUG589902:NUH589905 OEC589902:OED589905 ONY589902:ONZ589905 OXU589902:OXV589905 PHQ589902:PHR589905 PRM589902:PRN589905 QBI589902:QBJ589905 QLE589902:QLF589905 QVA589902:QVB589905 REW589902:REX589905 ROS589902:ROT589905 RYO589902:RYP589905 SIK589902:SIL589905 SSG589902:SSH589905 TCC589902:TCD589905 TLY589902:TLZ589905 TVU589902:TVV589905 UFQ589902:UFR589905 UPM589902:UPN589905 UZI589902:UZJ589905 VJE589902:VJF589905 VTA589902:VTB589905 WCW589902:WCX589905 WMS589902:WMT589905 WWO589902:WWP589905 AG655438:AH655441 KC655438:KD655441 TY655438:TZ655441 ADU655438:ADV655441 ANQ655438:ANR655441 AXM655438:AXN655441 BHI655438:BHJ655441 BRE655438:BRF655441 CBA655438:CBB655441 CKW655438:CKX655441 CUS655438:CUT655441 DEO655438:DEP655441 DOK655438:DOL655441 DYG655438:DYH655441 EIC655438:EID655441 ERY655438:ERZ655441 FBU655438:FBV655441 FLQ655438:FLR655441 FVM655438:FVN655441 GFI655438:GFJ655441 GPE655438:GPF655441 GZA655438:GZB655441 HIW655438:HIX655441 HSS655438:HST655441 ICO655438:ICP655441 IMK655438:IML655441 IWG655438:IWH655441 JGC655438:JGD655441 JPY655438:JPZ655441 JZU655438:JZV655441 KJQ655438:KJR655441 KTM655438:KTN655441 LDI655438:LDJ655441 LNE655438:LNF655441 LXA655438:LXB655441 MGW655438:MGX655441 MQS655438:MQT655441 NAO655438:NAP655441 NKK655438:NKL655441 NUG655438:NUH655441 OEC655438:OED655441 ONY655438:ONZ655441 OXU655438:OXV655441 PHQ655438:PHR655441 PRM655438:PRN655441 QBI655438:QBJ655441 QLE655438:QLF655441 QVA655438:QVB655441 REW655438:REX655441 ROS655438:ROT655441 RYO655438:RYP655441 SIK655438:SIL655441 SSG655438:SSH655441 TCC655438:TCD655441 TLY655438:TLZ655441 TVU655438:TVV655441 UFQ655438:UFR655441 UPM655438:UPN655441 UZI655438:UZJ655441 VJE655438:VJF655441 VTA655438:VTB655441 WCW655438:WCX655441 WMS655438:WMT655441 WWO655438:WWP655441 AG720974:AH720977 KC720974:KD720977 TY720974:TZ720977 ADU720974:ADV720977 ANQ720974:ANR720977 AXM720974:AXN720977 BHI720974:BHJ720977 BRE720974:BRF720977 CBA720974:CBB720977 CKW720974:CKX720977 CUS720974:CUT720977 DEO720974:DEP720977 DOK720974:DOL720977 DYG720974:DYH720977 EIC720974:EID720977 ERY720974:ERZ720977 FBU720974:FBV720977 FLQ720974:FLR720977 FVM720974:FVN720977 GFI720974:GFJ720977 GPE720974:GPF720977 GZA720974:GZB720977 HIW720974:HIX720977 HSS720974:HST720977 ICO720974:ICP720977 IMK720974:IML720977 IWG720974:IWH720977 JGC720974:JGD720977 JPY720974:JPZ720977 JZU720974:JZV720977 KJQ720974:KJR720977 KTM720974:KTN720977 LDI720974:LDJ720977 LNE720974:LNF720977 LXA720974:LXB720977 MGW720974:MGX720977 MQS720974:MQT720977 NAO720974:NAP720977 NKK720974:NKL720977 NUG720974:NUH720977 OEC720974:OED720977 ONY720974:ONZ720977 OXU720974:OXV720977 PHQ720974:PHR720977 PRM720974:PRN720977 QBI720974:QBJ720977 QLE720974:QLF720977 QVA720974:QVB720977 REW720974:REX720977 ROS720974:ROT720977 RYO720974:RYP720977 SIK720974:SIL720977 SSG720974:SSH720977 TCC720974:TCD720977 TLY720974:TLZ720977 TVU720974:TVV720977 UFQ720974:UFR720977 UPM720974:UPN720977 UZI720974:UZJ720977 VJE720974:VJF720977 VTA720974:VTB720977 WCW720974:WCX720977 WMS720974:WMT720977 WWO720974:WWP720977 AG786510:AH786513 KC786510:KD786513 TY786510:TZ786513 ADU786510:ADV786513 ANQ786510:ANR786513 AXM786510:AXN786513 BHI786510:BHJ786513 BRE786510:BRF786513 CBA786510:CBB786513 CKW786510:CKX786513 CUS786510:CUT786513 DEO786510:DEP786513 DOK786510:DOL786513 DYG786510:DYH786513 EIC786510:EID786513 ERY786510:ERZ786513 FBU786510:FBV786513 FLQ786510:FLR786513 FVM786510:FVN786513 GFI786510:GFJ786513 GPE786510:GPF786513 GZA786510:GZB786513 HIW786510:HIX786513 HSS786510:HST786513 ICO786510:ICP786513 IMK786510:IML786513 IWG786510:IWH786513 JGC786510:JGD786513 JPY786510:JPZ786513 JZU786510:JZV786513 KJQ786510:KJR786513 KTM786510:KTN786513 LDI786510:LDJ786513 LNE786510:LNF786513 LXA786510:LXB786513 MGW786510:MGX786513 MQS786510:MQT786513 NAO786510:NAP786513 NKK786510:NKL786513 NUG786510:NUH786513 OEC786510:OED786513 ONY786510:ONZ786513 OXU786510:OXV786513 PHQ786510:PHR786513 PRM786510:PRN786513 QBI786510:QBJ786513 QLE786510:QLF786513 QVA786510:QVB786513 REW786510:REX786513 ROS786510:ROT786513 RYO786510:RYP786513 SIK786510:SIL786513 SSG786510:SSH786513 TCC786510:TCD786513 TLY786510:TLZ786513 TVU786510:TVV786513 UFQ786510:UFR786513 UPM786510:UPN786513 UZI786510:UZJ786513 VJE786510:VJF786513 VTA786510:VTB786513 WCW786510:WCX786513 WMS786510:WMT786513 WWO786510:WWP786513 AG852046:AH852049 KC852046:KD852049 TY852046:TZ852049 ADU852046:ADV852049 ANQ852046:ANR852049 AXM852046:AXN852049 BHI852046:BHJ852049 BRE852046:BRF852049 CBA852046:CBB852049 CKW852046:CKX852049 CUS852046:CUT852049 DEO852046:DEP852049 DOK852046:DOL852049 DYG852046:DYH852049 EIC852046:EID852049 ERY852046:ERZ852049 FBU852046:FBV852049 FLQ852046:FLR852049 FVM852046:FVN852049 GFI852046:GFJ852049 GPE852046:GPF852049 GZA852046:GZB852049 HIW852046:HIX852049 HSS852046:HST852049 ICO852046:ICP852049 IMK852046:IML852049 IWG852046:IWH852049 JGC852046:JGD852049 JPY852046:JPZ852049 JZU852046:JZV852049 KJQ852046:KJR852049 KTM852046:KTN852049 LDI852046:LDJ852049 LNE852046:LNF852049 LXA852046:LXB852049 MGW852046:MGX852049 MQS852046:MQT852049 NAO852046:NAP852049 NKK852046:NKL852049 NUG852046:NUH852049 OEC852046:OED852049 ONY852046:ONZ852049 OXU852046:OXV852049 PHQ852046:PHR852049 PRM852046:PRN852049 QBI852046:QBJ852049 QLE852046:QLF852049 QVA852046:QVB852049 REW852046:REX852049 ROS852046:ROT852049 RYO852046:RYP852049 SIK852046:SIL852049 SSG852046:SSH852049 TCC852046:TCD852049 TLY852046:TLZ852049 TVU852046:TVV852049 UFQ852046:UFR852049 UPM852046:UPN852049 UZI852046:UZJ852049 VJE852046:VJF852049 VTA852046:VTB852049 WCW852046:WCX852049 WMS852046:WMT852049 WWO852046:WWP852049 AG917582:AH917585 KC917582:KD917585 TY917582:TZ917585 ADU917582:ADV917585 ANQ917582:ANR917585 AXM917582:AXN917585 BHI917582:BHJ917585 BRE917582:BRF917585 CBA917582:CBB917585 CKW917582:CKX917585 CUS917582:CUT917585 DEO917582:DEP917585 DOK917582:DOL917585 DYG917582:DYH917585 EIC917582:EID917585 ERY917582:ERZ917585 FBU917582:FBV917585 FLQ917582:FLR917585 FVM917582:FVN917585 GFI917582:GFJ917585 GPE917582:GPF917585 GZA917582:GZB917585 HIW917582:HIX917585 HSS917582:HST917585 ICO917582:ICP917585 IMK917582:IML917585 IWG917582:IWH917585 JGC917582:JGD917585 JPY917582:JPZ917585 JZU917582:JZV917585 KJQ917582:KJR917585 KTM917582:KTN917585 LDI917582:LDJ917585 LNE917582:LNF917585 LXA917582:LXB917585 MGW917582:MGX917585 MQS917582:MQT917585 NAO917582:NAP917585 NKK917582:NKL917585 NUG917582:NUH917585 OEC917582:OED917585 ONY917582:ONZ917585 OXU917582:OXV917585 PHQ917582:PHR917585 PRM917582:PRN917585 QBI917582:QBJ917585 QLE917582:QLF917585 QVA917582:QVB917585 REW917582:REX917585 ROS917582:ROT917585 RYO917582:RYP917585 SIK917582:SIL917585 SSG917582:SSH917585 TCC917582:TCD917585 TLY917582:TLZ917585 TVU917582:TVV917585 UFQ917582:UFR917585 UPM917582:UPN917585 UZI917582:UZJ917585 VJE917582:VJF917585 VTA917582:VTB917585 WCW917582:WCX917585 WMS917582:WMT917585 WWO917582:WWP917585 AG983118:AH983121 KC983118:KD983121 TY983118:TZ983121 ADU983118:ADV983121 ANQ983118:ANR983121 AXM983118:AXN983121 BHI983118:BHJ983121 BRE983118:BRF983121 CBA983118:CBB983121 CKW983118:CKX983121 CUS983118:CUT983121 DEO983118:DEP983121 DOK983118:DOL983121 DYG983118:DYH983121 EIC983118:EID983121 ERY983118:ERZ983121 FBU983118:FBV983121 FLQ983118:FLR983121 FVM983118:FVN983121 GFI983118:GFJ983121 GPE983118:GPF983121 GZA983118:GZB983121 HIW983118:HIX983121 HSS983118:HST983121 ICO983118:ICP983121 IMK983118:IML983121 IWG983118:IWH983121 JGC983118:JGD983121 JPY983118:JPZ983121 JZU983118:JZV983121 KJQ983118:KJR983121 KTM983118:KTN983121 LDI983118:LDJ983121 LNE983118:LNF983121 LXA983118:LXB983121 MGW983118:MGX983121 MQS983118:MQT983121 NAO983118:NAP983121 NKK983118:NKL983121 NUG983118:NUH983121 OEC983118:OED983121 ONY983118:ONZ983121 OXU983118:OXV983121 PHQ983118:PHR983121 PRM983118:PRN983121 QBI983118:QBJ983121 QLE983118:QLF983121 QVA983118:QVB983121 REW983118:REX983121 ROS983118:ROT983121 RYO983118:RYP983121 SIK983118:SIL983121 SSG983118:SSH983121 TCC983118:TCD983121 TLY983118:TLZ983121 TVU983118:TVV983121 UFQ983118:UFR983121 UPM983118:UPN983121 UZI983118:UZJ983121 VJE983118:VJF983121 VTA983118:VTB983121">
      <formula1>-1000000000000000</formula1>
      <formula2>1000000000000000</formula2>
    </dataValidation>
    <dataValidation type="textLength" operator="lessThanOrEqual" allowBlank="1" showInputMessage="1" showErrorMessage="1" errorTitle="Ошибка" error="Допускается ввод не более 900 символов!" sqref="KB17:KB81 TX17:TX81 ADT17:ADT81 ANP17:ANP81 AXL17:AXL81 BHH17:BHH81 BRD17:BRD81 CAZ17:CAZ81 CKV17:CKV81 CUR17:CUR81 DEN17:DEN81 DOJ17:DOJ81 DYF17:DYF81 EIB17:EIB81 ERX17:ERX81 FBT17:FBT81 FLP17:FLP81 FVL17:FVL81 GFH17:GFH81 GPD17:GPD81 GYZ17:GYZ81 HIV17:HIV81 HSR17:HSR81 ICN17:ICN81 IMJ17:IMJ81 IWF17:IWF81 JGB17:JGB81 JPX17:JPX81 JZT17:JZT81 KJP17:KJP81 KTL17:KTL81 LDH17:LDH81 LND17:LND81 LWZ17:LWZ81 MGV17:MGV81 MQR17:MQR81 NAN17:NAN81 NKJ17:NKJ81 NUF17:NUF81 OEB17:OEB81 ONX17:ONX81 OXT17:OXT81 PHP17:PHP81 PRL17:PRL81 QBH17:QBH81 QLD17:QLD81 QUZ17:QUZ81 REV17:REV81 ROR17:ROR81 RYN17:RYN81 SIJ17:SIJ81 SSF17:SSF81 TCB17:TCB81 TLX17:TLX81 TVT17:TVT81 UFP17:UFP81 UPL17:UPL81 UZH17:UZH81 VJD17:VJD81 VSZ17:VSZ81 WCV17:WCV81 WMR17:WMR81 WWN17:WWN81 AF65577:AF65617 KB65577:KB65617 TX65577:TX65617 ADT65577:ADT65617 ANP65577:ANP65617 AXL65577:AXL65617 BHH65577:BHH65617 BRD65577:BRD65617 CAZ65577:CAZ65617 CKV65577:CKV65617 CUR65577:CUR65617 DEN65577:DEN65617 DOJ65577:DOJ65617 DYF65577:DYF65617 EIB65577:EIB65617 ERX65577:ERX65617 FBT65577:FBT65617 FLP65577:FLP65617 FVL65577:FVL65617 GFH65577:GFH65617 GPD65577:GPD65617 GYZ65577:GYZ65617 HIV65577:HIV65617 HSR65577:HSR65617 ICN65577:ICN65617 IMJ65577:IMJ65617 IWF65577:IWF65617 JGB65577:JGB65617 JPX65577:JPX65617 JZT65577:JZT65617 KJP65577:KJP65617 KTL65577:KTL65617 LDH65577:LDH65617 LND65577:LND65617 LWZ65577:LWZ65617 MGV65577:MGV65617 MQR65577:MQR65617 NAN65577:NAN65617 NKJ65577:NKJ65617 NUF65577:NUF65617 OEB65577:OEB65617 ONX65577:ONX65617 OXT65577:OXT65617 PHP65577:PHP65617 PRL65577:PRL65617 QBH65577:QBH65617 QLD65577:QLD65617 QUZ65577:QUZ65617 REV65577:REV65617 ROR65577:ROR65617 RYN65577:RYN65617 SIJ65577:SIJ65617 SSF65577:SSF65617 TCB65577:TCB65617 TLX65577:TLX65617 TVT65577:TVT65617 UFP65577:UFP65617 UPL65577:UPL65617 UZH65577:UZH65617 VJD65577:VJD65617 VSZ65577:VSZ65617 WCV65577:WCV65617 WMR65577:WMR65617 WWN65577:WWN65617 AF131113:AF131153 KB131113:KB131153 TX131113:TX131153 ADT131113:ADT131153 ANP131113:ANP131153 AXL131113:AXL131153 BHH131113:BHH131153 BRD131113:BRD131153 CAZ131113:CAZ131153 CKV131113:CKV131153 CUR131113:CUR131153 DEN131113:DEN131153 DOJ131113:DOJ131153 DYF131113:DYF131153 EIB131113:EIB131153 ERX131113:ERX131153 FBT131113:FBT131153 FLP131113:FLP131153 FVL131113:FVL131153 GFH131113:GFH131153 GPD131113:GPD131153 GYZ131113:GYZ131153 HIV131113:HIV131153 HSR131113:HSR131153 ICN131113:ICN131153 IMJ131113:IMJ131153 IWF131113:IWF131153 JGB131113:JGB131153 JPX131113:JPX131153 JZT131113:JZT131153 KJP131113:KJP131153 KTL131113:KTL131153 LDH131113:LDH131153 LND131113:LND131153 LWZ131113:LWZ131153 MGV131113:MGV131153 MQR131113:MQR131153 NAN131113:NAN131153 NKJ131113:NKJ131153 NUF131113:NUF131153 OEB131113:OEB131153 ONX131113:ONX131153 OXT131113:OXT131153 PHP131113:PHP131153 PRL131113:PRL131153 QBH131113:QBH131153 QLD131113:QLD131153 QUZ131113:QUZ131153 REV131113:REV131153 ROR131113:ROR131153 RYN131113:RYN131153 SIJ131113:SIJ131153 SSF131113:SSF131153 TCB131113:TCB131153 TLX131113:TLX131153 TVT131113:TVT131153 UFP131113:UFP131153 UPL131113:UPL131153 UZH131113:UZH131153 VJD131113:VJD131153 VSZ131113:VSZ131153 WCV131113:WCV131153 WMR131113:WMR131153 WWN131113:WWN131153 AF196649:AF196689 KB196649:KB196689 TX196649:TX196689 ADT196649:ADT196689 ANP196649:ANP196689 AXL196649:AXL196689 BHH196649:BHH196689 BRD196649:BRD196689 CAZ196649:CAZ196689 CKV196649:CKV196689 CUR196649:CUR196689 DEN196649:DEN196689 DOJ196649:DOJ196689 DYF196649:DYF196689 EIB196649:EIB196689 ERX196649:ERX196689 FBT196649:FBT196689 FLP196649:FLP196689 FVL196649:FVL196689 GFH196649:GFH196689 GPD196649:GPD196689 GYZ196649:GYZ196689 HIV196649:HIV196689 HSR196649:HSR196689 ICN196649:ICN196689 IMJ196649:IMJ196689 IWF196649:IWF196689 JGB196649:JGB196689 JPX196649:JPX196689 JZT196649:JZT196689 KJP196649:KJP196689 KTL196649:KTL196689 LDH196649:LDH196689 LND196649:LND196689 LWZ196649:LWZ196689 MGV196649:MGV196689 MQR196649:MQR196689 NAN196649:NAN196689 NKJ196649:NKJ196689 NUF196649:NUF196689 OEB196649:OEB196689 ONX196649:ONX196689 OXT196649:OXT196689 PHP196649:PHP196689 PRL196649:PRL196689 QBH196649:QBH196689 QLD196649:QLD196689 QUZ196649:QUZ196689 REV196649:REV196689 ROR196649:ROR196689 RYN196649:RYN196689 SIJ196649:SIJ196689 SSF196649:SSF196689 TCB196649:TCB196689 TLX196649:TLX196689 TVT196649:TVT196689 UFP196649:UFP196689 UPL196649:UPL196689 UZH196649:UZH196689 VJD196649:VJD196689 VSZ196649:VSZ196689 WCV196649:WCV196689 WMR196649:WMR196689 WWN196649:WWN196689 AF262185:AF262225 KB262185:KB262225 TX262185:TX262225 ADT262185:ADT262225 ANP262185:ANP262225 AXL262185:AXL262225 BHH262185:BHH262225 BRD262185:BRD262225 CAZ262185:CAZ262225 CKV262185:CKV262225 CUR262185:CUR262225 DEN262185:DEN262225 DOJ262185:DOJ262225 DYF262185:DYF262225 EIB262185:EIB262225 ERX262185:ERX262225 FBT262185:FBT262225 FLP262185:FLP262225 FVL262185:FVL262225 GFH262185:GFH262225 GPD262185:GPD262225 GYZ262185:GYZ262225 HIV262185:HIV262225 HSR262185:HSR262225 ICN262185:ICN262225 IMJ262185:IMJ262225 IWF262185:IWF262225 JGB262185:JGB262225 JPX262185:JPX262225 JZT262185:JZT262225 KJP262185:KJP262225 KTL262185:KTL262225 LDH262185:LDH262225 LND262185:LND262225 LWZ262185:LWZ262225 MGV262185:MGV262225 MQR262185:MQR262225 NAN262185:NAN262225 NKJ262185:NKJ262225 NUF262185:NUF262225 OEB262185:OEB262225 ONX262185:ONX262225 OXT262185:OXT262225 PHP262185:PHP262225 PRL262185:PRL262225 QBH262185:QBH262225 QLD262185:QLD262225 QUZ262185:QUZ262225 REV262185:REV262225 ROR262185:ROR262225 RYN262185:RYN262225 SIJ262185:SIJ262225 SSF262185:SSF262225 TCB262185:TCB262225 TLX262185:TLX262225 TVT262185:TVT262225 UFP262185:UFP262225 UPL262185:UPL262225 UZH262185:UZH262225 VJD262185:VJD262225 VSZ262185:VSZ262225 WCV262185:WCV262225 WMR262185:WMR262225 WWN262185:WWN262225 AF327721:AF327761 KB327721:KB327761 TX327721:TX327761 ADT327721:ADT327761 ANP327721:ANP327761 AXL327721:AXL327761 BHH327721:BHH327761 BRD327721:BRD327761 CAZ327721:CAZ327761 CKV327721:CKV327761 CUR327721:CUR327761 DEN327721:DEN327761 DOJ327721:DOJ327761 DYF327721:DYF327761 EIB327721:EIB327761 ERX327721:ERX327761 FBT327721:FBT327761 FLP327721:FLP327761 FVL327721:FVL327761 GFH327721:GFH327761 GPD327721:GPD327761 GYZ327721:GYZ327761 HIV327721:HIV327761 HSR327721:HSR327761 ICN327721:ICN327761 IMJ327721:IMJ327761 IWF327721:IWF327761 JGB327721:JGB327761 JPX327721:JPX327761 JZT327721:JZT327761 KJP327721:KJP327761 KTL327721:KTL327761 LDH327721:LDH327761 LND327721:LND327761 LWZ327721:LWZ327761 MGV327721:MGV327761 MQR327721:MQR327761 NAN327721:NAN327761 NKJ327721:NKJ327761 NUF327721:NUF327761 OEB327721:OEB327761 ONX327721:ONX327761 OXT327721:OXT327761 PHP327721:PHP327761 PRL327721:PRL327761 QBH327721:QBH327761 QLD327721:QLD327761 QUZ327721:QUZ327761 REV327721:REV327761 ROR327721:ROR327761 RYN327721:RYN327761 SIJ327721:SIJ327761 SSF327721:SSF327761 TCB327721:TCB327761 TLX327721:TLX327761 TVT327721:TVT327761 UFP327721:UFP327761 UPL327721:UPL327761 UZH327721:UZH327761 VJD327721:VJD327761 VSZ327721:VSZ327761 WCV327721:WCV327761 WMR327721:WMR327761 WWN327721:WWN327761 AF393257:AF393297 KB393257:KB393297 TX393257:TX393297 ADT393257:ADT393297 ANP393257:ANP393297 AXL393257:AXL393297 BHH393257:BHH393297 BRD393257:BRD393297 CAZ393257:CAZ393297 CKV393257:CKV393297 CUR393257:CUR393297 DEN393257:DEN393297 DOJ393257:DOJ393297 DYF393257:DYF393297 EIB393257:EIB393297 ERX393257:ERX393297 FBT393257:FBT393297 FLP393257:FLP393297 FVL393257:FVL393297 GFH393257:GFH393297 GPD393257:GPD393297 GYZ393257:GYZ393297 HIV393257:HIV393297 HSR393257:HSR393297 ICN393257:ICN393297 IMJ393257:IMJ393297 IWF393257:IWF393297 JGB393257:JGB393297 JPX393257:JPX393297 JZT393257:JZT393297 KJP393257:KJP393297 KTL393257:KTL393297 LDH393257:LDH393297 LND393257:LND393297 LWZ393257:LWZ393297 MGV393257:MGV393297 MQR393257:MQR393297 NAN393257:NAN393297 NKJ393257:NKJ393297 NUF393257:NUF393297 OEB393257:OEB393297 ONX393257:ONX393297 OXT393257:OXT393297 PHP393257:PHP393297 PRL393257:PRL393297 QBH393257:QBH393297 QLD393257:QLD393297 QUZ393257:QUZ393297 REV393257:REV393297 ROR393257:ROR393297 RYN393257:RYN393297 SIJ393257:SIJ393297 SSF393257:SSF393297 TCB393257:TCB393297 TLX393257:TLX393297 TVT393257:TVT393297 UFP393257:UFP393297 UPL393257:UPL393297 UZH393257:UZH393297 VJD393257:VJD393297 VSZ393257:VSZ393297 WCV393257:WCV393297 WMR393257:WMR393297 WWN393257:WWN393297 AF458793:AF458833 KB458793:KB458833 TX458793:TX458833 ADT458793:ADT458833 ANP458793:ANP458833 AXL458793:AXL458833 BHH458793:BHH458833 BRD458793:BRD458833 CAZ458793:CAZ458833 CKV458793:CKV458833 CUR458793:CUR458833 DEN458793:DEN458833 DOJ458793:DOJ458833 DYF458793:DYF458833 EIB458793:EIB458833 ERX458793:ERX458833 FBT458793:FBT458833 FLP458793:FLP458833 FVL458793:FVL458833 GFH458793:GFH458833 GPD458793:GPD458833 GYZ458793:GYZ458833 HIV458793:HIV458833 HSR458793:HSR458833 ICN458793:ICN458833 IMJ458793:IMJ458833 IWF458793:IWF458833 JGB458793:JGB458833 JPX458793:JPX458833 JZT458793:JZT458833 KJP458793:KJP458833 KTL458793:KTL458833 LDH458793:LDH458833 LND458793:LND458833 LWZ458793:LWZ458833 MGV458793:MGV458833 MQR458793:MQR458833 NAN458793:NAN458833 NKJ458793:NKJ458833 NUF458793:NUF458833 OEB458793:OEB458833 ONX458793:ONX458833 OXT458793:OXT458833 PHP458793:PHP458833 PRL458793:PRL458833 QBH458793:QBH458833 QLD458793:QLD458833 QUZ458793:QUZ458833 REV458793:REV458833 ROR458793:ROR458833 RYN458793:RYN458833 SIJ458793:SIJ458833 SSF458793:SSF458833 TCB458793:TCB458833 TLX458793:TLX458833 TVT458793:TVT458833 UFP458793:UFP458833 UPL458793:UPL458833 UZH458793:UZH458833 VJD458793:VJD458833 VSZ458793:VSZ458833 WCV458793:WCV458833 WMR458793:WMR458833 WWN458793:WWN458833 AF524329:AF524369 KB524329:KB524369 TX524329:TX524369 ADT524329:ADT524369 ANP524329:ANP524369 AXL524329:AXL524369 BHH524329:BHH524369 BRD524329:BRD524369 CAZ524329:CAZ524369 CKV524329:CKV524369 CUR524329:CUR524369 DEN524329:DEN524369 DOJ524329:DOJ524369 DYF524329:DYF524369 EIB524329:EIB524369 ERX524329:ERX524369 FBT524329:FBT524369 FLP524329:FLP524369 FVL524329:FVL524369 GFH524329:GFH524369 GPD524329:GPD524369 GYZ524329:GYZ524369 HIV524329:HIV524369 HSR524329:HSR524369 ICN524329:ICN524369 IMJ524329:IMJ524369 IWF524329:IWF524369 JGB524329:JGB524369 JPX524329:JPX524369 JZT524329:JZT524369 KJP524329:KJP524369 KTL524329:KTL524369 LDH524329:LDH524369 LND524329:LND524369 LWZ524329:LWZ524369 MGV524329:MGV524369 MQR524329:MQR524369 NAN524329:NAN524369 NKJ524329:NKJ524369 NUF524329:NUF524369 OEB524329:OEB524369 ONX524329:ONX524369 OXT524329:OXT524369 PHP524329:PHP524369 PRL524329:PRL524369 QBH524329:QBH524369 QLD524329:QLD524369 QUZ524329:QUZ524369 REV524329:REV524369 ROR524329:ROR524369 RYN524329:RYN524369 SIJ524329:SIJ524369 SSF524329:SSF524369 TCB524329:TCB524369 TLX524329:TLX524369 TVT524329:TVT524369 UFP524329:UFP524369 UPL524329:UPL524369 UZH524329:UZH524369 VJD524329:VJD524369 VSZ524329:VSZ524369 WCV524329:WCV524369 WMR524329:WMR524369 WWN524329:WWN524369 AF589865:AF589905 KB589865:KB589905 TX589865:TX589905 ADT589865:ADT589905 ANP589865:ANP589905 AXL589865:AXL589905 BHH589865:BHH589905 BRD589865:BRD589905 CAZ589865:CAZ589905 CKV589865:CKV589905 CUR589865:CUR589905 DEN589865:DEN589905 DOJ589865:DOJ589905 DYF589865:DYF589905 EIB589865:EIB589905 ERX589865:ERX589905 FBT589865:FBT589905 FLP589865:FLP589905 FVL589865:FVL589905 GFH589865:GFH589905 GPD589865:GPD589905 GYZ589865:GYZ589905 HIV589865:HIV589905 HSR589865:HSR589905 ICN589865:ICN589905 IMJ589865:IMJ589905 IWF589865:IWF589905 JGB589865:JGB589905 JPX589865:JPX589905 JZT589865:JZT589905 KJP589865:KJP589905 KTL589865:KTL589905 LDH589865:LDH589905 LND589865:LND589905 LWZ589865:LWZ589905 MGV589865:MGV589905 MQR589865:MQR589905 NAN589865:NAN589905 NKJ589865:NKJ589905 NUF589865:NUF589905 OEB589865:OEB589905 ONX589865:ONX589905 OXT589865:OXT589905 PHP589865:PHP589905 PRL589865:PRL589905 QBH589865:QBH589905 QLD589865:QLD589905 QUZ589865:QUZ589905 REV589865:REV589905 ROR589865:ROR589905 RYN589865:RYN589905 SIJ589865:SIJ589905 SSF589865:SSF589905 TCB589865:TCB589905 TLX589865:TLX589905 TVT589865:TVT589905 UFP589865:UFP589905 UPL589865:UPL589905 UZH589865:UZH589905 VJD589865:VJD589905 VSZ589865:VSZ589905 WCV589865:WCV589905 WMR589865:WMR589905 WWN589865:WWN589905 AF655401:AF655441 KB655401:KB655441 TX655401:TX655441 ADT655401:ADT655441 ANP655401:ANP655441 AXL655401:AXL655441 BHH655401:BHH655441 BRD655401:BRD655441 CAZ655401:CAZ655441 CKV655401:CKV655441 CUR655401:CUR655441 DEN655401:DEN655441 DOJ655401:DOJ655441 DYF655401:DYF655441 EIB655401:EIB655441 ERX655401:ERX655441 FBT655401:FBT655441 FLP655401:FLP655441 FVL655401:FVL655441 GFH655401:GFH655441 GPD655401:GPD655441 GYZ655401:GYZ655441 HIV655401:HIV655441 HSR655401:HSR655441 ICN655401:ICN655441 IMJ655401:IMJ655441 IWF655401:IWF655441 JGB655401:JGB655441 JPX655401:JPX655441 JZT655401:JZT655441 KJP655401:KJP655441 KTL655401:KTL655441 LDH655401:LDH655441 LND655401:LND655441 LWZ655401:LWZ655441 MGV655401:MGV655441 MQR655401:MQR655441 NAN655401:NAN655441 NKJ655401:NKJ655441 NUF655401:NUF655441 OEB655401:OEB655441 ONX655401:ONX655441 OXT655401:OXT655441 PHP655401:PHP655441 PRL655401:PRL655441 QBH655401:QBH655441 QLD655401:QLD655441 QUZ655401:QUZ655441 REV655401:REV655441 ROR655401:ROR655441 RYN655401:RYN655441 SIJ655401:SIJ655441 SSF655401:SSF655441 TCB655401:TCB655441 TLX655401:TLX655441 TVT655401:TVT655441 UFP655401:UFP655441 UPL655401:UPL655441 UZH655401:UZH655441 VJD655401:VJD655441 VSZ655401:VSZ655441 WCV655401:WCV655441 WMR655401:WMR655441 WWN655401:WWN655441 AF720937:AF720977 KB720937:KB720977 TX720937:TX720977 ADT720937:ADT720977 ANP720937:ANP720977 AXL720937:AXL720977 BHH720937:BHH720977 BRD720937:BRD720977 CAZ720937:CAZ720977 CKV720937:CKV720977 CUR720937:CUR720977 DEN720937:DEN720977 DOJ720937:DOJ720977 DYF720937:DYF720977 EIB720937:EIB720977 ERX720937:ERX720977 FBT720937:FBT720977 FLP720937:FLP720977 FVL720937:FVL720977 GFH720937:GFH720977 GPD720937:GPD720977 GYZ720937:GYZ720977 HIV720937:HIV720977 HSR720937:HSR720977 ICN720937:ICN720977 IMJ720937:IMJ720977 IWF720937:IWF720977 JGB720937:JGB720977 JPX720937:JPX720977 JZT720937:JZT720977 KJP720937:KJP720977 KTL720937:KTL720977 LDH720937:LDH720977 LND720937:LND720977 LWZ720937:LWZ720977 MGV720937:MGV720977 MQR720937:MQR720977 NAN720937:NAN720977 NKJ720937:NKJ720977 NUF720937:NUF720977 OEB720937:OEB720977 ONX720937:ONX720977 OXT720937:OXT720977 PHP720937:PHP720977 PRL720937:PRL720977 QBH720937:QBH720977 QLD720937:QLD720977 QUZ720937:QUZ720977 REV720937:REV720977 ROR720937:ROR720977 RYN720937:RYN720977 SIJ720937:SIJ720977 SSF720937:SSF720977 TCB720937:TCB720977 TLX720937:TLX720977 TVT720937:TVT720977 UFP720937:UFP720977 UPL720937:UPL720977 UZH720937:UZH720977 VJD720937:VJD720977 VSZ720937:VSZ720977 WCV720937:WCV720977 WMR720937:WMR720977 WWN720937:WWN720977 AF786473:AF786513 KB786473:KB786513 TX786473:TX786513 ADT786473:ADT786513 ANP786473:ANP786513 AXL786473:AXL786513 BHH786473:BHH786513 BRD786473:BRD786513 CAZ786473:CAZ786513 CKV786473:CKV786513 CUR786473:CUR786513 DEN786473:DEN786513 DOJ786473:DOJ786513 DYF786473:DYF786513 EIB786473:EIB786513 ERX786473:ERX786513 FBT786473:FBT786513 FLP786473:FLP786513 FVL786473:FVL786513 GFH786473:GFH786513 GPD786473:GPD786513 GYZ786473:GYZ786513 HIV786473:HIV786513 HSR786473:HSR786513 ICN786473:ICN786513 IMJ786473:IMJ786513 IWF786473:IWF786513 JGB786473:JGB786513 JPX786473:JPX786513 JZT786473:JZT786513 KJP786473:KJP786513 KTL786473:KTL786513 LDH786473:LDH786513 LND786473:LND786513 LWZ786473:LWZ786513 MGV786473:MGV786513 MQR786473:MQR786513 NAN786473:NAN786513 NKJ786473:NKJ786513 NUF786473:NUF786513 OEB786473:OEB786513 ONX786473:ONX786513 OXT786473:OXT786513 PHP786473:PHP786513 PRL786473:PRL786513 QBH786473:QBH786513 QLD786473:QLD786513 QUZ786473:QUZ786513 REV786473:REV786513 ROR786473:ROR786513 RYN786473:RYN786513 SIJ786473:SIJ786513 SSF786473:SSF786513 TCB786473:TCB786513 TLX786473:TLX786513 TVT786473:TVT786513 UFP786473:UFP786513 UPL786473:UPL786513 UZH786473:UZH786513 VJD786473:VJD786513 VSZ786473:VSZ786513 WCV786473:WCV786513 WMR786473:WMR786513 WWN786473:WWN786513 AF852009:AF852049 KB852009:KB852049 TX852009:TX852049 ADT852009:ADT852049 ANP852009:ANP852049 AXL852009:AXL852049 BHH852009:BHH852049 BRD852009:BRD852049 CAZ852009:CAZ852049 CKV852009:CKV852049 CUR852009:CUR852049 DEN852009:DEN852049 DOJ852009:DOJ852049 DYF852009:DYF852049 EIB852009:EIB852049 ERX852009:ERX852049 FBT852009:FBT852049 FLP852009:FLP852049 FVL852009:FVL852049 GFH852009:GFH852049 GPD852009:GPD852049 GYZ852009:GYZ852049 HIV852009:HIV852049 HSR852009:HSR852049 ICN852009:ICN852049 IMJ852009:IMJ852049 IWF852009:IWF852049 JGB852009:JGB852049 JPX852009:JPX852049 JZT852009:JZT852049 KJP852009:KJP852049 KTL852009:KTL852049 LDH852009:LDH852049 LND852009:LND852049 LWZ852009:LWZ852049 MGV852009:MGV852049 MQR852009:MQR852049 NAN852009:NAN852049 NKJ852009:NKJ852049 NUF852009:NUF852049 OEB852009:OEB852049 ONX852009:ONX852049 OXT852009:OXT852049 PHP852009:PHP852049 PRL852009:PRL852049 QBH852009:QBH852049 QLD852009:QLD852049 QUZ852009:QUZ852049 REV852009:REV852049 ROR852009:ROR852049 RYN852009:RYN852049 SIJ852009:SIJ852049 SSF852009:SSF852049 TCB852009:TCB852049 TLX852009:TLX852049 TVT852009:TVT852049 UFP852009:UFP852049 UPL852009:UPL852049 UZH852009:UZH852049 VJD852009:VJD852049 VSZ852009:VSZ852049 WCV852009:WCV852049 WMR852009:WMR852049 WWN852009:WWN852049 AF917545:AF917585 KB917545:KB917585 TX917545:TX917585 ADT917545:ADT917585 ANP917545:ANP917585 AXL917545:AXL917585 BHH917545:BHH917585 BRD917545:BRD917585 CAZ917545:CAZ917585 CKV917545:CKV917585 CUR917545:CUR917585 DEN917545:DEN917585 DOJ917545:DOJ917585 DYF917545:DYF917585 EIB917545:EIB917585 ERX917545:ERX917585 FBT917545:FBT917585 FLP917545:FLP917585 FVL917545:FVL917585 GFH917545:GFH917585 GPD917545:GPD917585 GYZ917545:GYZ917585 HIV917545:HIV917585 HSR917545:HSR917585 ICN917545:ICN917585 IMJ917545:IMJ917585 IWF917545:IWF917585 JGB917545:JGB917585 JPX917545:JPX917585 JZT917545:JZT917585 KJP917545:KJP917585 KTL917545:KTL917585 LDH917545:LDH917585 LND917545:LND917585 LWZ917545:LWZ917585 MGV917545:MGV917585 MQR917545:MQR917585 NAN917545:NAN917585 NKJ917545:NKJ917585 NUF917545:NUF917585 OEB917545:OEB917585 ONX917545:ONX917585 OXT917545:OXT917585 PHP917545:PHP917585 PRL917545:PRL917585 QBH917545:QBH917585 QLD917545:QLD917585 QUZ917545:QUZ917585 REV917545:REV917585 ROR917545:ROR917585 RYN917545:RYN917585 SIJ917545:SIJ917585 SSF917545:SSF917585 TCB917545:TCB917585 TLX917545:TLX917585 TVT917545:TVT917585 UFP917545:UFP917585 UPL917545:UPL917585 UZH917545:UZH917585 VJD917545:VJD917585 VSZ917545:VSZ917585 WCV917545:WCV917585 WMR917545:WMR917585 WWN917545:WWN917585 AF983081:AF983121 KB983081:KB983121 TX983081:TX983121 ADT983081:ADT983121 ANP983081:ANP983121 AXL983081:AXL983121 BHH983081:BHH983121 BRD983081:BRD983121 CAZ983081:CAZ983121 CKV983081:CKV983121 CUR983081:CUR983121 DEN983081:DEN983121 DOJ983081:DOJ983121 DYF983081:DYF983121 EIB983081:EIB983121 ERX983081:ERX983121 FBT983081:FBT983121 FLP983081:FLP983121 FVL983081:FVL983121 GFH983081:GFH983121 GPD983081:GPD983121 GYZ983081:GYZ983121 HIV983081:HIV983121 HSR983081:HSR983121 ICN983081:ICN983121 IMJ983081:IMJ983121 IWF983081:IWF983121 JGB983081:JGB983121 JPX983081:JPX983121 JZT983081:JZT983121 KJP983081:KJP983121 KTL983081:KTL983121 LDH983081:LDH983121 LND983081:LND983121 LWZ983081:LWZ983121 MGV983081:MGV983121 MQR983081:MQR983121 NAN983081:NAN983121 NKJ983081:NKJ983121 NUF983081:NUF983121 OEB983081:OEB983121 ONX983081:ONX983121 OXT983081:OXT983121 PHP983081:PHP983121 PRL983081:PRL983121 QBH983081:QBH983121 QLD983081:QLD983121 QUZ983081:QUZ983121 REV983081:REV983121 ROR983081:ROR983121 RYN983081:RYN983121 SIJ983081:SIJ983121 SSF983081:SSF983121 TCB983081:TCB983121 TLX983081:TLX983121 TVT983081:TVT983121 UFP983081:UFP983121 UPL983081:UPL983121 UZH983081:UZH983121 VJD983081:VJD983121 VSZ983081:VSZ983121 WCV983081:WCV983121 WMR983081:WMR983121 WWN983081:WWN983121">
      <formula1>900</formula1>
    </dataValidation>
  </dataValidations>
  <pageMargins left="0" right="0" top="0.74803149606299213" bottom="0.55118110236220474" header="0.31496062992125984" footer="0.31496062992125984"/>
  <pageSetup paperSize="9" scale="60" orientation="landscape" r:id="rId1"/>
  <extLst>
    <ext xmlns:x14="http://schemas.microsoft.com/office/spreadsheetml/2009/9/main" uri="{CCE6A557-97BC-4b89-ADB6-D9C93CAAB3DF}">
      <x14:dataValidations xmlns:xm="http://schemas.microsoft.com/office/excel/2006/main" count="1">
        <x14:dataValidation type="decimal" allowBlank="1" showErrorMessage="1" errorTitle="Ошибка" error="Допускается ввод только неотрицательных чисел!">
          <x14:formula1>
            <xm:f>0</xm:f>
          </x14:formula1>
          <x14:formula2>
            <xm:f>9.99999999999999E+23</xm:f>
          </x14:formula2>
          <xm:sqref>AB78:AB81 JZ78:JZ81 TV78:TV81 ADR78:ADR81 ANN78:ANN81 AXJ78:AXJ81 BHF78:BHF81 BRB78:BRB81 CAX78:CAX81 CKT78:CKT81 CUP78:CUP81 DEL78:DEL81 DOH78:DOH81 DYD78:DYD81 EHZ78:EHZ81 ERV78:ERV81 FBR78:FBR81 FLN78:FLN81 FVJ78:FVJ81 GFF78:GFF81 GPB78:GPB81 GYX78:GYX81 HIT78:HIT81 HSP78:HSP81 ICL78:ICL81 IMH78:IMH81 IWD78:IWD81 JFZ78:JFZ81 JPV78:JPV81 JZR78:JZR81 KJN78:KJN81 KTJ78:KTJ81 LDF78:LDF81 LNB78:LNB81 LWX78:LWX81 MGT78:MGT81 MQP78:MQP81 NAL78:NAL81 NKH78:NKH81 NUD78:NUD81 ODZ78:ODZ81 ONV78:ONV81 OXR78:OXR81 PHN78:PHN81 PRJ78:PRJ81 QBF78:QBF81 QLB78:QLB81 QUX78:QUX81 RET78:RET81 ROP78:ROP81 RYL78:RYL81 SIH78:SIH81 SSD78:SSD81 TBZ78:TBZ81 TLV78:TLV81 TVR78:TVR81 UFN78:UFN81 UPJ78:UPJ81 UZF78:UZF81 VJB78:VJB81 VSX78:VSX81 WCT78:WCT81 WMP78:WMP81 WWL78:WWL81 AB65614:AB65617 JZ65614:JZ65617 TV65614:TV65617 ADR65614:ADR65617 ANN65614:ANN65617 AXJ65614:AXJ65617 BHF65614:BHF65617 BRB65614:BRB65617 CAX65614:CAX65617 CKT65614:CKT65617 CUP65614:CUP65617 DEL65614:DEL65617 DOH65614:DOH65617 DYD65614:DYD65617 EHZ65614:EHZ65617 ERV65614:ERV65617 FBR65614:FBR65617 FLN65614:FLN65617 FVJ65614:FVJ65617 GFF65614:GFF65617 GPB65614:GPB65617 GYX65614:GYX65617 HIT65614:HIT65617 HSP65614:HSP65617 ICL65614:ICL65617 IMH65614:IMH65617 IWD65614:IWD65617 JFZ65614:JFZ65617 JPV65614:JPV65617 JZR65614:JZR65617 KJN65614:KJN65617 KTJ65614:KTJ65617 LDF65614:LDF65617 LNB65614:LNB65617 LWX65614:LWX65617 MGT65614:MGT65617 MQP65614:MQP65617 NAL65614:NAL65617 NKH65614:NKH65617 NUD65614:NUD65617 ODZ65614:ODZ65617 ONV65614:ONV65617 OXR65614:OXR65617 PHN65614:PHN65617 PRJ65614:PRJ65617 QBF65614:QBF65617 QLB65614:QLB65617 QUX65614:QUX65617 RET65614:RET65617 ROP65614:ROP65617 RYL65614:RYL65617 SIH65614:SIH65617 SSD65614:SSD65617 TBZ65614:TBZ65617 TLV65614:TLV65617 TVR65614:TVR65617 UFN65614:UFN65617 UPJ65614:UPJ65617 UZF65614:UZF65617 VJB65614:VJB65617 VSX65614:VSX65617 WCT65614:WCT65617 WMP65614:WMP65617 WWL65614:WWL65617 AB131150:AB131153 JZ131150:JZ131153 TV131150:TV131153 ADR131150:ADR131153 ANN131150:ANN131153 AXJ131150:AXJ131153 BHF131150:BHF131153 BRB131150:BRB131153 CAX131150:CAX131153 CKT131150:CKT131153 CUP131150:CUP131153 DEL131150:DEL131153 DOH131150:DOH131153 DYD131150:DYD131153 EHZ131150:EHZ131153 ERV131150:ERV131153 FBR131150:FBR131153 FLN131150:FLN131153 FVJ131150:FVJ131153 GFF131150:GFF131153 GPB131150:GPB131153 GYX131150:GYX131153 HIT131150:HIT131153 HSP131150:HSP131153 ICL131150:ICL131153 IMH131150:IMH131153 IWD131150:IWD131153 JFZ131150:JFZ131153 JPV131150:JPV131153 JZR131150:JZR131153 KJN131150:KJN131153 KTJ131150:KTJ131153 LDF131150:LDF131153 LNB131150:LNB131153 LWX131150:LWX131153 MGT131150:MGT131153 MQP131150:MQP131153 NAL131150:NAL131153 NKH131150:NKH131153 NUD131150:NUD131153 ODZ131150:ODZ131153 ONV131150:ONV131153 OXR131150:OXR131153 PHN131150:PHN131153 PRJ131150:PRJ131153 QBF131150:QBF131153 QLB131150:QLB131153 QUX131150:QUX131153 RET131150:RET131153 ROP131150:ROP131153 RYL131150:RYL131153 SIH131150:SIH131153 SSD131150:SSD131153 TBZ131150:TBZ131153 TLV131150:TLV131153 TVR131150:TVR131153 UFN131150:UFN131153 UPJ131150:UPJ131153 UZF131150:UZF131153 VJB131150:VJB131153 VSX131150:VSX131153 WCT131150:WCT131153 WMP131150:WMP131153 WWL131150:WWL131153 AB196686:AB196689 JZ196686:JZ196689 TV196686:TV196689 ADR196686:ADR196689 ANN196686:ANN196689 AXJ196686:AXJ196689 BHF196686:BHF196689 BRB196686:BRB196689 CAX196686:CAX196689 CKT196686:CKT196689 CUP196686:CUP196689 DEL196686:DEL196689 DOH196686:DOH196689 DYD196686:DYD196689 EHZ196686:EHZ196689 ERV196686:ERV196689 FBR196686:FBR196689 FLN196686:FLN196689 FVJ196686:FVJ196689 GFF196686:GFF196689 GPB196686:GPB196689 GYX196686:GYX196689 HIT196686:HIT196689 HSP196686:HSP196689 ICL196686:ICL196689 IMH196686:IMH196689 IWD196686:IWD196689 JFZ196686:JFZ196689 JPV196686:JPV196689 JZR196686:JZR196689 KJN196686:KJN196689 KTJ196686:KTJ196689 LDF196686:LDF196689 LNB196686:LNB196689 LWX196686:LWX196689 MGT196686:MGT196689 MQP196686:MQP196689 NAL196686:NAL196689 NKH196686:NKH196689 NUD196686:NUD196689 ODZ196686:ODZ196689 ONV196686:ONV196689 OXR196686:OXR196689 PHN196686:PHN196689 PRJ196686:PRJ196689 QBF196686:QBF196689 QLB196686:QLB196689 QUX196686:QUX196689 RET196686:RET196689 ROP196686:ROP196689 RYL196686:RYL196689 SIH196686:SIH196689 SSD196686:SSD196689 TBZ196686:TBZ196689 TLV196686:TLV196689 TVR196686:TVR196689 UFN196686:UFN196689 UPJ196686:UPJ196689 UZF196686:UZF196689 VJB196686:VJB196689 VSX196686:VSX196689 WCT196686:WCT196689 WMP196686:WMP196689 WWL196686:WWL196689 AB262222:AB262225 JZ262222:JZ262225 TV262222:TV262225 ADR262222:ADR262225 ANN262222:ANN262225 AXJ262222:AXJ262225 BHF262222:BHF262225 BRB262222:BRB262225 CAX262222:CAX262225 CKT262222:CKT262225 CUP262222:CUP262225 DEL262222:DEL262225 DOH262222:DOH262225 DYD262222:DYD262225 EHZ262222:EHZ262225 ERV262222:ERV262225 FBR262222:FBR262225 FLN262222:FLN262225 FVJ262222:FVJ262225 GFF262222:GFF262225 GPB262222:GPB262225 GYX262222:GYX262225 HIT262222:HIT262225 HSP262222:HSP262225 ICL262222:ICL262225 IMH262222:IMH262225 IWD262222:IWD262225 JFZ262222:JFZ262225 JPV262222:JPV262225 JZR262222:JZR262225 KJN262222:KJN262225 KTJ262222:KTJ262225 LDF262222:LDF262225 LNB262222:LNB262225 LWX262222:LWX262225 MGT262222:MGT262225 MQP262222:MQP262225 NAL262222:NAL262225 NKH262222:NKH262225 NUD262222:NUD262225 ODZ262222:ODZ262225 ONV262222:ONV262225 OXR262222:OXR262225 PHN262222:PHN262225 PRJ262222:PRJ262225 QBF262222:QBF262225 QLB262222:QLB262225 QUX262222:QUX262225 RET262222:RET262225 ROP262222:ROP262225 RYL262222:RYL262225 SIH262222:SIH262225 SSD262222:SSD262225 TBZ262222:TBZ262225 TLV262222:TLV262225 TVR262222:TVR262225 UFN262222:UFN262225 UPJ262222:UPJ262225 UZF262222:UZF262225 VJB262222:VJB262225 VSX262222:VSX262225 WCT262222:WCT262225 WMP262222:WMP262225 WWL262222:WWL262225 AB327758:AB327761 JZ327758:JZ327761 TV327758:TV327761 ADR327758:ADR327761 ANN327758:ANN327761 AXJ327758:AXJ327761 BHF327758:BHF327761 BRB327758:BRB327761 CAX327758:CAX327761 CKT327758:CKT327761 CUP327758:CUP327761 DEL327758:DEL327761 DOH327758:DOH327761 DYD327758:DYD327761 EHZ327758:EHZ327761 ERV327758:ERV327761 FBR327758:FBR327761 FLN327758:FLN327761 FVJ327758:FVJ327761 GFF327758:GFF327761 GPB327758:GPB327761 GYX327758:GYX327761 HIT327758:HIT327761 HSP327758:HSP327761 ICL327758:ICL327761 IMH327758:IMH327761 IWD327758:IWD327761 JFZ327758:JFZ327761 JPV327758:JPV327761 JZR327758:JZR327761 KJN327758:KJN327761 KTJ327758:KTJ327761 LDF327758:LDF327761 LNB327758:LNB327761 LWX327758:LWX327761 MGT327758:MGT327761 MQP327758:MQP327761 NAL327758:NAL327761 NKH327758:NKH327761 NUD327758:NUD327761 ODZ327758:ODZ327761 ONV327758:ONV327761 OXR327758:OXR327761 PHN327758:PHN327761 PRJ327758:PRJ327761 QBF327758:QBF327761 QLB327758:QLB327761 QUX327758:QUX327761 RET327758:RET327761 ROP327758:ROP327761 RYL327758:RYL327761 SIH327758:SIH327761 SSD327758:SSD327761 TBZ327758:TBZ327761 TLV327758:TLV327761 TVR327758:TVR327761 UFN327758:UFN327761 UPJ327758:UPJ327761 UZF327758:UZF327761 VJB327758:VJB327761 VSX327758:VSX327761 WCT327758:WCT327761 WMP327758:WMP327761 WWL327758:WWL327761 AB393294:AB393297 JZ393294:JZ393297 TV393294:TV393297 ADR393294:ADR393297 ANN393294:ANN393297 AXJ393294:AXJ393297 BHF393294:BHF393297 BRB393294:BRB393297 CAX393294:CAX393297 CKT393294:CKT393297 CUP393294:CUP393297 DEL393294:DEL393297 DOH393294:DOH393297 DYD393294:DYD393297 EHZ393294:EHZ393297 ERV393294:ERV393297 FBR393294:FBR393297 FLN393294:FLN393297 FVJ393294:FVJ393297 GFF393294:GFF393297 GPB393294:GPB393297 GYX393294:GYX393297 HIT393294:HIT393297 HSP393294:HSP393297 ICL393294:ICL393297 IMH393294:IMH393297 IWD393294:IWD393297 JFZ393294:JFZ393297 JPV393294:JPV393297 JZR393294:JZR393297 KJN393294:KJN393297 KTJ393294:KTJ393297 LDF393294:LDF393297 LNB393294:LNB393297 LWX393294:LWX393297 MGT393294:MGT393297 MQP393294:MQP393297 NAL393294:NAL393297 NKH393294:NKH393297 NUD393294:NUD393297 ODZ393294:ODZ393297 ONV393294:ONV393297 OXR393294:OXR393297 PHN393294:PHN393297 PRJ393294:PRJ393297 QBF393294:QBF393297 QLB393294:QLB393297 QUX393294:QUX393297 RET393294:RET393297 ROP393294:ROP393297 RYL393294:RYL393297 SIH393294:SIH393297 SSD393294:SSD393297 TBZ393294:TBZ393297 TLV393294:TLV393297 TVR393294:TVR393297 UFN393294:UFN393297 UPJ393294:UPJ393297 UZF393294:UZF393297 VJB393294:VJB393297 VSX393294:VSX393297 WCT393294:WCT393297 WMP393294:WMP393297 WWL393294:WWL393297 AB458830:AB458833 JZ458830:JZ458833 TV458830:TV458833 ADR458830:ADR458833 ANN458830:ANN458833 AXJ458830:AXJ458833 BHF458830:BHF458833 BRB458830:BRB458833 CAX458830:CAX458833 CKT458830:CKT458833 CUP458830:CUP458833 DEL458830:DEL458833 DOH458830:DOH458833 DYD458830:DYD458833 EHZ458830:EHZ458833 ERV458830:ERV458833 FBR458830:FBR458833 FLN458830:FLN458833 FVJ458830:FVJ458833 GFF458830:GFF458833 GPB458830:GPB458833 GYX458830:GYX458833 HIT458830:HIT458833 HSP458830:HSP458833 ICL458830:ICL458833 IMH458830:IMH458833 IWD458830:IWD458833 JFZ458830:JFZ458833 JPV458830:JPV458833 JZR458830:JZR458833 KJN458830:KJN458833 KTJ458830:KTJ458833 LDF458830:LDF458833 LNB458830:LNB458833 LWX458830:LWX458833 MGT458830:MGT458833 MQP458830:MQP458833 NAL458830:NAL458833 NKH458830:NKH458833 NUD458830:NUD458833 ODZ458830:ODZ458833 ONV458830:ONV458833 OXR458830:OXR458833 PHN458830:PHN458833 PRJ458830:PRJ458833 QBF458830:QBF458833 QLB458830:QLB458833 QUX458830:QUX458833 RET458830:RET458833 ROP458830:ROP458833 RYL458830:RYL458833 SIH458830:SIH458833 SSD458830:SSD458833 TBZ458830:TBZ458833 TLV458830:TLV458833 TVR458830:TVR458833 UFN458830:UFN458833 UPJ458830:UPJ458833 UZF458830:UZF458833 VJB458830:VJB458833 VSX458830:VSX458833 WCT458830:WCT458833 WMP458830:WMP458833 WWL458830:WWL458833 AB524366:AB524369 JZ524366:JZ524369 TV524366:TV524369 ADR524366:ADR524369 ANN524366:ANN524369 AXJ524366:AXJ524369 BHF524366:BHF524369 BRB524366:BRB524369 CAX524366:CAX524369 CKT524366:CKT524369 CUP524366:CUP524369 DEL524366:DEL524369 DOH524366:DOH524369 DYD524366:DYD524369 EHZ524366:EHZ524369 ERV524366:ERV524369 FBR524366:FBR524369 FLN524366:FLN524369 FVJ524366:FVJ524369 GFF524366:GFF524369 GPB524366:GPB524369 GYX524366:GYX524369 HIT524366:HIT524369 HSP524366:HSP524369 ICL524366:ICL524369 IMH524366:IMH524369 IWD524366:IWD524369 JFZ524366:JFZ524369 JPV524366:JPV524369 JZR524366:JZR524369 KJN524366:KJN524369 KTJ524366:KTJ524369 LDF524366:LDF524369 LNB524366:LNB524369 LWX524366:LWX524369 MGT524366:MGT524369 MQP524366:MQP524369 NAL524366:NAL524369 NKH524366:NKH524369 NUD524366:NUD524369 ODZ524366:ODZ524369 ONV524366:ONV524369 OXR524366:OXR524369 PHN524366:PHN524369 PRJ524366:PRJ524369 QBF524366:QBF524369 QLB524366:QLB524369 QUX524366:QUX524369 RET524366:RET524369 ROP524366:ROP524369 RYL524366:RYL524369 SIH524366:SIH524369 SSD524366:SSD524369 TBZ524366:TBZ524369 TLV524366:TLV524369 TVR524366:TVR524369 UFN524366:UFN524369 UPJ524366:UPJ524369 UZF524366:UZF524369 VJB524366:VJB524369 VSX524366:VSX524369 WCT524366:WCT524369 WMP524366:WMP524369 WWL524366:WWL524369 AB589902:AB589905 JZ589902:JZ589905 TV589902:TV589905 ADR589902:ADR589905 ANN589902:ANN589905 AXJ589902:AXJ589905 BHF589902:BHF589905 BRB589902:BRB589905 CAX589902:CAX589905 CKT589902:CKT589905 CUP589902:CUP589905 DEL589902:DEL589905 DOH589902:DOH589905 DYD589902:DYD589905 EHZ589902:EHZ589905 ERV589902:ERV589905 FBR589902:FBR589905 FLN589902:FLN589905 FVJ589902:FVJ589905 GFF589902:GFF589905 GPB589902:GPB589905 GYX589902:GYX589905 HIT589902:HIT589905 HSP589902:HSP589905 ICL589902:ICL589905 IMH589902:IMH589905 IWD589902:IWD589905 JFZ589902:JFZ589905 JPV589902:JPV589905 JZR589902:JZR589905 KJN589902:KJN589905 KTJ589902:KTJ589905 LDF589902:LDF589905 LNB589902:LNB589905 LWX589902:LWX589905 MGT589902:MGT589905 MQP589902:MQP589905 NAL589902:NAL589905 NKH589902:NKH589905 NUD589902:NUD589905 ODZ589902:ODZ589905 ONV589902:ONV589905 OXR589902:OXR589905 PHN589902:PHN589905 PRJ589902:PRJ589905 QBF589902:QBF589905 QLB589902:QLB589905 QUX589902:QUX589905 RET589902:RET589905 ROP589902:ROP589905 RYL589902:RYL589905 SIH589902:SIH589905 SSD589902:SSD589905 TBZ589902:TBZ589905 TLV589902:TLV589905 TVR589902:TVR589905 UFN589902:UFN589905 UPJ589902:UPJ589905 UZF589902:UZF589905 VJB589902:VJB589905 VSX589902:VSX589905 WCT589902:WCT589905 WMP589902:WMP589905 WWL589902:WWL589905 AB655438:AB655441 JZ655438:JZ655441 TV655438:TV655441 ADR655438:ADR655441 ANN655438:ANN655441 AXJ655438:AXJ655441 BHF655438:BHF655441 BRB655438:BRB655441 CAX655438:CAX655441 CKT655438:CKT655441 CUP655438:CUP655441 DEL655438:DEL655441 DOH655438:DOH655441 DYD655438:DYD655441 EHZ655438:EHZ655441 ERV655438:ERV655441 FBR655438:FBR655441 FLN655438:FLN655441 FVJ655438:FVJ655441 GFF655438:GFF655441 GPB655438:GPB655441 GYX655438:GYX655441 HIT655438:HIT655441 HSP655438:HSP655441 ICL655438:ICL655441 IMH655438:IMH655441 IWD655438:IWD655441 JFZ655438:JFZ655441 JPV655438:JPV655441 JZR655438:JZR655441 KJN655438:KJN655441 KTJ655438:KTJ655441 LDF655438:LDF655441 LNB655438:LNB655441 LWX655438:LWX655441 MGT655438:MGT655441 MQP655438:MQP655441 NAL655438:NAL655441 NKH655438:NKH655441 NUD655438:NUD655441 ODZ655438:ODZ655441 ONV655438:ONV655441 OXR655438:OXR655441 PHN655438:PHN655441 PRJ655438:PRJ655441 QBF655438:QBF655441 QLB655438:QLB655441 QUX655438:QUX655441 RET655438:RET655441 ROP655438:ROP655441 RYL655438:RYL655441 SIH655438:SIH655441 SSD655438:SSD655441 TBZ655438:TBZ655441 TLV655438:TLV655441 TVR655438:TVR655441 UFN655438:UFN655441 UPJ655438:UPJ655441 UZF655438:UZF655441 VJB655438:VJB655441 VSX655438:VSX655441 WCT655438:WCT655441 WMP655438:WMP655441 WWL655438:WWL655441 AB720974:AB720977 JZ720974:JZ720977 TV720974:TV720977 ADR720974:ADR720977 ANN720974:ANN720977 AXJ720974:AXJ720977 BHF720974:BHF720977 BRB720974:BRB720977 CAX720974:CAX720977 CKT720974:CKT720977 CUP720974:CUP720977 DEL720974:DEL720977 DOH720974:DOH720977 DYD720974:DYD720977 EHZ720974:EHZ720977 ERV720974:ERV720977 FBR720974:FBR720977 FLN720974:FLN720977 FVJ720974:FVJ720977 GFF720974:GFF720977 GPB720974:GPB720977 GYX720974:GYX720977 HIT720974:HIT720977 HSP720974:HSP720977 ICL720974:ICL720977 IMH720974:IMH720977 IWD720974:IWD720977 JFZ720974:JFZ720977 JPV720974:JPV720977 JZR720974:JZR720977 KJN720974:KJN720977 KTJ720974:KTJ720977 LDF720974:LDF720977 LNB720974:LNB720977 LWX720974:LWX720977 MGT720974:MGT720977 MQP720974:MQP720977 NAL720974:NAL720977 NKH720974:NKH720977 NUD720974:NUD720977 ODZ720974:ODZ720977 ONV720974:ONV720977 OXR720974:OXR720977 PHN720974:PHN720977 PRJ720974:PRJ720977 QBF720974:QBF720977 QLB720974:QLB720977 QUX720974:QUX720977 RET720974:RET720977 ROP720974:ROP720977 RYL720974:RYL720977 SIH720974:SIH720977 SSD720974:SSD720977 TBZ720974:TBZ720977 TLV720974:TLV720977 TVR720974:TVR720977 UFN720974:UFN720977 UPJ720974:UPJ720977 UZF720974:UZF720977 VJB720974:VJB720977 VSX720974:VSX720977 WCT720974:WCT720977 WMP720974:WMP720977 WWL720974:WWL720977 AB786510:AB786513 JZ786510:JZ786513 TV786510:TV786513 ADR786510:ADR786513 ANN786510:ANN786513 AXJ786510:AXJ786513 BHF786510:BHF786513 BRB786510:BRB786513 CAX786510:CAX786513 CKT786510:CKT786513 CUP786510:CUP786513 DEL786510:DEL786513 DOH786510:DOH786513 DYD786510:DYD786513 EHZ786510:EHZ786513 ERV786510:ERV786513 FBR786510:FBR786513 FLN786510:FLN786513 FVJ786510:FVJ786513 GFF786510:GFF786513 GPB786510:GPB786513 GYX786510:GYX786513 HIT786510:HIT786513 HSP786510:HSP786513 ICL786510:ICL786513 IMH786510:IMH786513 IWD786510:IWD786513 JFZ786510:JFZ786513 JPV786510:JPV786513 JZR786510:JZR786513 KJN786510:KJN786513 KTJ786510:KTJ786513 LDF786510:LDF786513 LNB786510:LNB786513 LWX786510:LWX786513 MGT786510:MGT786513 MQP786510:MQP786513 NAL786510:NAL786513 NKH786510:NKH786513 NUD786510:NUD786513 ODZ786510:ODZ786513 ONV786510:ONV786513 OXR786510:OXR786513 PHN786510:PHN786513 PRJ786510:PRJ786513 QBF786510:QBF786513 QLB786510:QLB786513 QUX786510:QUX786513 RET786510:RET786513 ROP786510:ROP786513 RYL786510:RYL786513 SIH786510:SIH786513 SSD786510:SSD786513 TBZ786510:TBZ786513 TLV786510:TLV786513 TVR786510:TVR786513 UFN786510:UFN786513 UPJ786510:UPJ786513 UZF786510:UZF786513 VJB786510:VJB786513 VSX786510:VSX786513 WCT786510:WCT786513 WMP786510:WMP786513 WWL786510:WWL786513 AB852046:AB852049 JZ852046:JZ852049 TV852046:TV852049 ADR852046:ADR852049 ANN852046:ANN852049 AXJ852046:AXJ852049 BHF852046:BHF852049 BRB852046:BRB852049 CAX852046:CAX852049 CKT852046:CKT852049 CUP852046:CUP852049 DEL852046:DEL852049 DOH852046:DOH852049 DYD852046:DYD852049 EHZ852046:EHZ852049 ERV852046:ERV852049 FBR852046:FBR852049 FLN852046:FLN852049 FVJ852046:FVJ852049 GFF852046:GFF852049 GPB852046:GPB852049 GYX852046:GYX852049 HIT852046:HIT852049 HSP852046:HSP852049 ICL852046:ICL852049 IMH852046:IMH852049 IWD852046:IWD852049 JFZ852046:JFZ852049 JPV852046:JPV852049 JZR852046:JZR852049 KJN852046:KJN852049 KTJ852046:KTJ852049 LDF852046:LDF852049 LNB852046:LNB852049 LWX852046:LWX852049 MGT852046:MGT852049 MQP852046:MQP852049 NAL852046:NAL852049 NKH852046:NKH852049 NUD852046:NUD852049 ODZ852046:ODZ852049 ONV852046:ONV852049 OXR852046:OXR852049 PHN852046:PHN852049 PRJ852046:PRJ852049 QBF852046:QBF852049 QLB852046:QLB852049 QUX852046:QUX852049 RET852046:RET852049 ROP852046:ROP852049 RYL852046:RYL852049 SIH852046:SIH852049 SSD852046:SSD852049 TBZ852046:TBZ852049 TLV852046:TLV852049 TVR852046:TVR852049 UFN852046:UFN852049 UPJ852046:UPJ852049 UZF852046:UZF852049 VJB852046:VJB852049 VSX852046:VSX852049 WCT852046:WCT852049 WMP852046:WMP852049 WWL852046:WWL852049 AB917582:AB917585 JZ917582:JZ917585 TV917582:TV917585 ADR917582:ADR917585 ANN917582:ANN917585 AXJ917582:AXJ917585 BHF917582:BHF917585 BRB917582:BRB917585 CAX917582:CAX917585 CKT917582:CKT917585 CUP917582:CUP917585 DEL917582:DEL917585 DOH917582:DOH917585 DYD917582:DYD917585 EHZ917582:EHZ917585 ERV917582:ERV917585 FBR917582:FBR917585 FLN917582:FLN917585 FVJ917582:FVJ917585 GFF917582:GFF917585 GPB917582:GPB917585 GYX917582:GYX917585 HIT917582:HIT917585 HSP917582:HSP917585 ICL917582:ICL917585 IMH917582:IMH917585 IWD917582:IWD917585 JFZ917582:JFZ917585 JPV917582:JPV917585 JZR917582:JZR917585 KJN917582:KJN917585 KTJ917582:KTJ917585 LDF917582:LDF917585 LNB917582:LNB917585 LWX917582:LWX917585 MGT917582:MGT917585 MQP917582:MQP917585 NAL917582:NAL917585 NKH917582:NKH917585 NUD917582:NUD917585 ODZ917582:ODZ917585 ONV917582:ONV917585 OXR917582:OXR917585 PHN917582:PHN917585 PRJ917582:PRJ917585 QBF917582:QBF917585 QLB917582:QLB917585 QUX917582:QUX917585 RET917582:RET917585 ROP917582:ROP917585 RYL917582:RYL917585 SIH917582:SIH917585 SSD917582:SSD917585 TBZ917582:TBZ917585 TLV917582:TLV917585 TVR917582:TVR917585 UFN917582:UFN917585 UPJ917582:UPJ917585 UZF917582:UZF917585 VJB917582:VJB917585 VSX917582:VSX917585 WCT917582:WCT917585 WMP917582:WMP917585 WWL917582:WWL917585 AB983118:AB983121 JZ983118:JZ983121 TV983118:TV983121 ADR983118:ADR983121 ANN983118:ANN983121 AXJ983118:AXJ983121 BHF983118:BHF983121 BRB983118:BRB983121 CAX983118:CAX983121 CKT983118:CKT983121 CUP983118:CUP983121 DEL983118:DEL983121 DOH983118:DOH983121 DYD983118:DYD983121 EHZ983118:EHZ983121 ERV983118:ERV983121 FBR983118:FBR983121 FLN983118:FLN983121 FVJ983118:FVJ983121 GFF983118:GFF983121 GPB983118:GPB983121 GYX983118:GYX983121 HIT983118:HIT983121 HSP983118:HSP983121 ICL983118:ICL983121 IMH983118:IMH983121 IWD983118:IWD983121 JFZ983118:JFZ983121 JPV983118:JPV983121 JZR983118:JZR983121 KJN983118:KJN983121 KTJ983118:KTJ983121 LDF983118:LDF983121 LNB983118:LNB983121 LWX983118:LWX983121 MGT983118:MGT983121 MQP983118:MQP983121 NAL983118:NAL983121 NKH983118:NKH983121 NUD983118:NUD983121 ODZ983118:ODZ983121 ONV983118:ONV983121 OXR983118:OXR983121 PHN983118:PHN983121 PRJ983118:PRJ983121 QBF983118:QBF983121 QLB983118:QLB983121 QUX983118:QUX983121 RET983118:RET983121 ROP983118:ROP983121 RYL983118:RYL983121 SIH983118:SIH983121 SSD983118:SSD983121 TBZ983118:TBZ983121 TLV983118:TLV983121 TVR983118:TVR983121 UFN983118:UFN983121 UPJ983118:UPJ983121 UZF983118:UZF983121 VJB983118:VJB983121 VSX983118:VSX983121 WCT983118:WCT983121 WMP983118:WMP983121 WWL983118:WWL983121 JW78:JW81 TS78:TS81 ADO78:ADO81 ANK78:ANK81 AXG78:AXG81 BHC78:BHC81 BQY78:BQY81 CAU78:CAU81 CKQ78:CKQ81 CUM78:CUM81 DEI78:DEI81 DOE78:DOE81 DYA78:DYA81 EHW78:EHW81 ERS78:ERS81 FBO78:FBO81 FLK78:FLK81 FVG78:FVG81 GFC78:GFC81 GOY78:GOY81 GYU78:GYU81 HIQ78:HIQ81 HSM78:HSM81 ICI78:ICI81 IME78:IME81 IWA78:IWA81 JFW78:JFW81 JPS78:JPS81 JZO78:JZO81 KJK78:KJK81 KTG78:KTG81 LDC78:LDC81 LMY78:LMY81 LWU78:LWU81 MGQ78:MGQ81 MQM78:MQM81 NAI78:NAI81 NKE78:NKE81 NUA78:NUA81 ODW78:ODW81 ONS78:ONS81 OXO78:OXO81 PHK78:PHK81 PRG78:PRG81 QBC78:QBC81 QKY78:QKY81 QUU78:QUU81 REQ78:REQ81 ROM78:ROM81 RYI78:RYI81 SIE78:SIE81 SSA78:SSA81 TBW78:TBW81 TLS78:TLS81 TVO78:TVO81 UFK78:UFK81 UPG78:UPG81 UZC78:UZC81 VIY78:VIY81 VSU78:VSU81 WCQ78:WCQ81 WMM78:WMM81 WWI78:WWI81 JW65614:JW65617 TS65614:TS65617 ADO65614:ADO65617 ANK65614:ANK65617 AXG65614:AXG65617 BHC65614:BHC65617 BQY65614:BQY65617 CAU65614:CAU65617 CKQ65614:CKQ65617 CUM65614:CUM65617 DEI65614:DEI65617 DOE65614:DOE65617 DYA65614:DYA65617 EHW65614:EHW65617 ERS65614:ERS65617 FBO65614:FBO65617 FLK65614:FLK65617 FVG65614:FVG65617 GFC65614:GFC65617 GOY65614:GOY65617 GYU65614:GYU65617 HIQ65614:HIQ65617 HSM65614:HSM65617 ICI65614:ICI65617 IME65614:IME65617 IWA65614:IWA65617 JFW65614:JFW65617 JPS65614:JPS65617 JZO65614:JZO65617 KJK65614:KJK65617 KTG65614:KTG65617 LDC65614:LDC65617 LMY65614:LMY65617 LWU65614:LWU65617 MGQ65614:MGQ65617 MQM65614:MQM65617 NAI65614:NAI65617 NKE65614:NKE65617 NUA65614:NUA65617 ODW65614:ODW65617 ONS65614:ONS65617 OXO65614:OXO65617 PHK65614:PHK65617 PRG65614:PRG65617 QBC65614:QBC65617 QKY65614:QKY65617 QUU65614:QUU65617 REQ65614:REQ65617 ROM65614:ROM65617 RYI65614:RYI65617 SIE65614:SIE65617 SSA65614:SSA65617 TBW65614:TBW65617 TLS65614:TLS65617 TVO65614:TVO65617 UFK65614:UFK65617 UPG65614:UPG65617 UZC65614:UZC65617 VIY65614:VIY65617 VSU65614:VSU65617 WCQ65614:WCQ65617 WMM65614:WMM65617 WWI65614:WWI65617 JW131150:JW131153 TS131150:TS131153 ADO131150:ADO131153 ANK131150:ANK131153 AXG131150:AXG131153 BHC131150:BHC131153 BQY131150:BQY131153 CAU131150:CAU131153 CKQ131150:CKQ131153 CUM131150:CUM131153 DEI131150:DEI131153 DOE131150:DOE131153 DYA131150:DYA131153 EHW131150:EHW131153 ERS131150:ERS131153 FBO131150:FBO131153 FLK131150:FLK131153 FVG131150:FVG131153 GFC131150:GFC131153 GOY131150:GOY131153 GYU131150:GYU131153 HIQ131150:HIQ131153 HSM131150:HSM131153 ICI131150:ICI131153 IME131150:IME131153 IWA131150:IWA131153 JFW131150:JFW131153 JPS131150:JPS131153 JZO131150:JZO131153 KJK131150:KJK131153 KTG131150:KTG131153 LDC131150:LDC131153 LMY131150:LMY131153 LWU131150:LWU131153 MGQ131150:MGQ131153 MQM131150:MQM131153 NAI131150:NAI131153 NKE131150:NKE131153 NUA131150:NUA131153 ODW131150:ODW131153 ONS131150:ONS131153 OXO131150:OXO131153 PHK131150:PHK131153 PRG131150:PRG131153 QBC131150:QBC131153 QKY131150:QKY131153 QUU131150:QUU131153 REQ131150:REQ131153 ROM131150:ROM131153 RYI131150:RYI131153 SIE131150:SIE131153 SSA131150:SSA131153 TBW131150:TBW131153 TLS131150:TLS131153 TVO131150:TVO131153 UFK131150:UFK131153 UPG131150:UPG131153 UZC131150:UZC131153 VIY131150:VIY131153 VSU131150:VSU131153 WCQ131150:WCQ131153 WMM131150:WMM131153 WWI131150:WWI131153 JW196686:JW196689 TS196686:TS196689 ADO196686:ADO196689 ANK196686:ANK196689 AXG196686:AXG196689 BHC196686:BHC196689 BQY196686:BQY196689 CAU196686:CAU196689 CKQ196686:CKQ196689 CUM196686:CUM196689 DEI196686:DEI196689 DOE196686:DOE196689 DYA196686:DYA196689 EHW196686:EHW196689 ERS196686:ERS196689 FBO196686:FBO196689 FLK196686:FLK196689 FVG196686:FVG196689 GFC196686:GFC196689 GOY196686:GOY196689 GYU196686:GYU196689 HIQ196686:HIQ196689 HSM196686:HSM196689 ICI196686:ICI196689 IME196686:IME196689 IWA196686:IWA196689 JFW196686:JFW196689 JPS196686:JPS196689 JZO196686:JZO196689 KJK196686:KJK196689 KTG196686:KTG196689 LDC196686:LDC196689 LMY196686:LMY196689 LWU196686:LWU196689 MGQ196686:MGQ196689 MQM196686:MQM196689 NAI196686:NAI196689 NKE196686:NKE196689 NUA196686:NUA196689 ODW196686:ODW196689 ONS196686:ONS196689 OXO196686:OXO196689 PHK196686:PHK196689 PRG196686:PRG196689 QBC196686:QBC196689 QKY196686:QKY196689 QUU196686:QUU196689 REQ196686:REQ196689 ROM196686:ROM196689 RYI196686:RYI196689 SIE196686:SIE196689 SSA196686:SSA196689 TBW196686:TBW196689 TLS196686:TLS196689 TVO196686:TVO196689 UFK196686:UFK196689 UPG196686:UPG196689 UZC196686:UZC196689 VIY196686:VIY196689 VSU196686:VSU196689 WCQ196686:WCQ196689 WMM196686:WMM196689 WWI196686:WWI196689 JW262222:JW262225 TS262222:TS262225 ADO262222:ADO262225 ANK262222:ANK262225 AXG262222:AXG262225 BHC262222:BHC262225 BQY262222:BQY262225 CAU262222:CAU262225 CKQ262222:CKQ262225 CUM262222:CUM262225 DEI262222:DEI262225 DOE262222:DOE262225 DYA262222:DYA262225 EHW262222:EHW262225 ERS262222:ERS262225 FBO262222:FBO262225 FLK262222:FLK262225 FVG262222:FVG262225 GFC262222:GFC262225 GOY262222:GOY262225 GYU262222:GYU262225 HIQ262222:HIQ262225 HSM262222:HSM262225 ICI262222:ICI262225 IME262222:IME262225 IWA262222:IWA262225 JFW262222:JFW262225 JPS262222:JPS262225 JZO262222:JZO262225 KJK262222:KJK262225 KTG262222:KTG262225 LDC262222:LDC262225 LMY262222:LMY262225 LWU262222:LWU262225 MGQ262222:MGQ262225 MQM262222:MQM262225 NAI262222:NAI262225 NKE262222:NKE262225 NUA262222:NUA262225 ODW262222:ODW262225 ONS262222:ONS262225 OXO262222:OXO262225 PHK262222:PHK262225 PRG262222:PRG262225 QBC262222:QBC262225 QKY262222:QKY262225 QUU262222:QUU262225 REQ262222:REQ262225 ROM262222:ROM262225 RYI262222:RYI262225 SIE262222:SIE262225 SSA262222:SSA262225 TBW262222:TBW262225 TLS262222:TLS262225 TVO262222:TVO262225 UFK262222:UFK262225 UPG262222:UPG262225 UZC262222:UZC262225 VIY262222:VIY262225 VSU262222:VSU262225 WCQ262222:WCQ262225 WMM262222:WMM262225 WWI262222:WWI262225 JW327758:JW327761 TS327758:TS327761 ADO327758:ADO327761 ANK327758:ANK327761 AXG327758:AXG327761 BHC327758:BHC327761 BQY327758:BQY327761 CAU327758:CAU327761 CKQ327758:CKQ327761 CUM327758:CUM327761 DEI327758:DEI327761 DOE327758:DOE327761 DYA327758:DYA327761 EHW327758:EHW327761 ERS327758:ERS327761 FBO327758:FBO327761 FLK327758:FLK327761 FVG327758:FVG327761 GFC327758:GFC327761 GOY327758:GOY327761 GYU327758:GYU327761 HIQ327758:HIQ327761 HSM327758:HSM327761 ICI327758:ICI327761 IME327758:IME327761 IWA327758:IWA327761 JFW327758:JFW327761 JPS327758:JPS327761 JZO327758:JZO327761 KJK327758:KJK327761 KTG327758:KTG327761 LDC327758:LDC327761 LMY327758:LMY327761 LWU327758:LWU327761 MGQ327758:MGQ327761 MQM327758:MQM327761 NAI327758:NAI327761 NKE327758:NKE327761 NUA327758:NUA327761 ODW327758:ODW327761 ONS327758:ONS327761 OXO327758:OXO327761 PHK327758:PHK327761 PRG327758:PRG327761 QBC327758:QBC327761 QKY327758:QKY327761 QUU327758:QUU327761 REQ327758:REQ327761 ROM327758:ROM327761 RYI327758:RYI327761 SIE327758:SIE327761 SSA327758:SSA327761 TBW327758:TBW327761 TLS327758:TLS327761 TVO327758:TVO327761 UFK327758:UFK327761 UPG327758:UPG327761 UZC327758:UZC327761 VIY327758:VIY327761 VSU327758:VSU327761 WCQ327758:WCQ327761 WMM327758:WMM327761 WWI327758:WWI327761 JW393294:JW393297 TS393294:TS393297 ADO393294:ADO393297 ANK393294:ANK393297 AXG393294:AXG393297 BHC393294:BHC393297 BQY393294:BQY393297 CAU393294:CAU393297 CKQ393294:CKQ393297 CUM393294:CUM393297 DEI393294:DEI393297 DOE393294:DOE393297 DYA393294:DYA393297 EHW393294:EHW393297 ERS393294:ERS393297 FBO393294:FBO393297 FLK393294:FLK393297 FVG393294:FVG393297 GFC393294:GFC393297 GOY393294:GOY393297 GYU393294:GYU393297 HIQ393294:HIQ393297 HSM393294:HSM393297 ICI393294:ICI393297 IME393294:IME393297 IWA393294:IWA393297 JFW393294:JFW393297 JPS393294:JPS393297 JZO393294:JZO393297 KJK393294:KJK393297 KTG393294:KTG393297 LDC393294:LDC393297 LMY393294:LMY393297 LWU393294:LWU393297 MGQ393294:MGQ393297 MQM393294:MQM393297 NAI393294:NAI393297 NKE393294:NKE393297 NUA393294:NUA393297 ODW393294:ODW393297 ONS393294:ONS393297 OXO393294:OXO393297 PHK393294:PHK393297 PRG393294:PRG393297 QBC393294:QBC393297 QKY393294:QKY393297 QUU393294:QUU393297 REQ393294:REQ393297 ROM393294:ROM393297 RYI393294:RYI393297 SIE393294:SIE393297 SSA393294:SSA393297 TBW393294:TBW393297 TLS393294:TLS393297 TVO393294:TVO393297 UFK393294:UFK393297 UPG393294:UPG393297 UZC393294:UZC393297 VIY393294:VIY393297 VSU393294:VSU393297 WCQ393294:WCQ393297 WMM393294:WMM393297 WWI393294:WWI393297 JW458830:JW458833 TS458830:TS458833 ADO458830:ADO458833 ANK458830:ANK458833 AXG458830:AXG458833 BHC458830:BHC458833 BQY458830:BQY458833 CAU458830:CAU458833 CKQ458830:CKQ458833 CUM458830:CUM458833 DEI458830:DEI458833 DOE458830:DOE458833 DYA458830:DYA458833 EHW458830:EHW458833 ERS458830:ERS458833 FBO458830:FBO458833 FLK458830:FLK458833 FVG458830:FVG458833 GFC458830:GFC458833 GOY458830:GOY458833 GYU458830:GYU458833 HIQ458830:HIQ458833 HSM458830:HSM458833 ICI458830:ICI458833 IME458830:IME458833 IWA458830:IWA458833 JFW458830:JFW458833 JPS458830:JPS458833 JZO458830:JZO458833 KJK458830:KJK458833 KTG458830:KTG458833 LDC458830:LDC458833 LMY458830:LMY458833 LWU458830:LWU458833 MGQ458830:MGQ458833 MQM458830:MQM458833 NAI458830:NAI458833 NKE458830:NKE458833 NUA458830:NUA458833 ODW458830:ODW458833 ONS458830:ONS458833 OXO458830:OXO458833 PHK458830:PHK458833 PRG458830:PRG458833 QBC458830:QBC458833 QKY458830:QKY458833 QUU458830:QUU458833 REQ458830:REQ458833 ROM458830:ROM458833 RYI458830:RYI458833 SIE458830:SIE458833 SSA458830:SSA458833 TBW458830:TBW458833 TLS458830:TLS458833 TVO458830:TVO458833 UFK458830:UFK458833 UPG458830:UPG458833 UZC458830:UZC458833 VIY458830:VIY458833 VSU458830:VSU458833 WCQ458830:WCQ458833 WMM458830:WMM458833 WWI458830:WWI458833 JW524366:JW524369 TS524366:TS524369 ADO524366:ADO524369 ANK524366:ANK524369 AXG524366:AXG524369 BHC524366:BHC524369 BQY524366:BQY524369 CAU524366:CAU524369 CKQ524366:CKQ524369 CUM524366:CUM524369 DEI524366:DEI524369 DOE524366:DOE524369 DYA524366:DYA524369 EHW524366:EHW524369 ERS524366:ERS524369 FBO524366:FBO524369 FLK524366:FLK524369 FVG524366:FVG524369 GFC524366:GFC524369 GOY524366:GOY524369 GYU524366:GYU524369 HIQ524366:HIQ524369 HSM524366:HSM524369 ICI524366:ICI524369 IME524366:IME524369 IWA524366:IWA524369 JFW524366:JFW524369 JPS524366:JPS524369 JZO524366:JZO524369 KJK524366:KJK524369 KTG524366:KTG524369 LDC524366:LDC524369 LMY524366:LMY524369 LWU524366:LWU524369 MGQ524366:MGQ524369 MQM524366:MQM524369 NAI524366:NAI524369 NKE524366:NKE524369 NUA524366:NUA524369 ODW524366:ODW524369 ONS524366:ONS524369 OXO524366:OXO524369 PHK524366:PHK524369 PRG524366:PRG524369 QBC524366:QBC524369 QKY524366:QKY524369 QUU524366:QUU524369 REQ524366:REQ524369 ROM524366:ROM524369 RYI524366:RYI524369 SIE524366:SIE524369 SSA524366:SSA524369 TBW524366:TBW524369 TLS524366:TLS524369 TVO524366:TVO524369 UFK524366:UFK524369 UPG524366:UPG524369 UZC524366:UZC524369 VIY524366:VIY524369 VSU524366:VSU524369 WCQ524366:WCQ524369 WMM524366:WMM524369 WWI524366:WWI524369 JW589902:JW589905 TS589902:TS589905 ADO589902:ADO589905 ANK589902:ANK589905 AXG589902:AXG589905 BHC589902:BHC589905 BQY589902:BQY589905 CAU589902:CAU589905 CKQ589902:CKQ589905 CUM589902:CUM589905 DEI589902:DEI589905 DOE589902:DOE589905 DYA589902:DYA589905 EHW589902:EHW589905 ERS589902:ERS589905 FBO589902:FBO589905 FLK589902:FLK589905 FVG589902:FVG589905 GFC589902:GFC589905 GOY589902:GOY589905 GYU589902:GYU589905 HIQ589902:HIQ589905 HSM589902:HSM589905 ICI589902:ICI589905 IME589902:IME589905 IWA589902:IWA589905 JFW589902:JFW589905 JPS589902:JPS589905 JZO589902:JZO589905 KJK589902:KJK589905 KTG589902:KTG589905 LDC589902:LDC589905 LMY589902:LMY589905 LWU589902:LWU589905 MGQ589902:MGQ589905 MQM589902:MQM589905 NAI589902:NAI589905 NKE589902:NKE589905 NUA589902:NUA589905 ODW589902:ODW589905 ONS589902:ONS589905 OXO589902:OXO589905 PHK589902:PHK589905 PRG589902:PRG589905 QBC589902:QBC589905 QKY589902:QKY589905 QUU589902:QUU589905 REQ589902:REQ589905 ROM589902:ROM589905 RYI589902:RYI589905 SIE589902:SIE589905 SSA589902:SSA589905 TBW589902:TBW589905 TLS589902:TLS589905 TVO589902:TVO589905 UFK589902:UFK589905 UPG589902:UPG589905 UZC589902:UZC589905 VIY589902:VIY589905 VSU589902:VSU589905 WCQ589902:WCQ589905 WMM589902:WMM589905 WWI589902:WWI589905 JW655438:JW655441 TS655438:TS655441 ADO655438:ADO655441 ANK655438:ANK655441 AXG655438:AXG655441 BHC655438:BHC655441 BQY655438:BQY655441 CAU655438:CAU655441 CKQ655438:CKQ655441 CUM655438:CUM655441 DEI655438:DEI655441 DOE655438:DOE655441 DYA655438:DYA655441 EHW655438:EHW655441 ERS655438:ERS655441 FBO655438:FBO655441 FLK655438:FLK655441 FVG655438:FVG655441 GFC655438:GFC655441 GOY655438:GOY655441 GYU655438:GYU655441 HIQ655438:HIQ655441 HSM655438:HSM655441 ICI655438:ICI655441 IME655438:IME655441 IWA655438:IWA655441 JFW655438:JFW655441 JPS655438:JPS655441 JZO655438:JZO655441 KJK655438:KJK655441 KTG655438:KTG655441 LDC655438:LDC655441 LMY655438:LMY655441 LWU655438:LWU655441 MGQ655438:MGQ655441 MQM655438:MQM655441 NAI655438:NAI655441 NKE655438:NKE655441 NUA655438:NUA655441 ODW655438:ODW655441 ONS655438:ONS655441 OXO655438:OXO655441 PHK655438:PHK655441 PRG655438:PRG655441 QBC655438:QBC655441 QKY655438:QKY655441 QUU655438:QUU655441 REQ655438:REQ655441 ROM655438:ROM655441 RYI655438:RYI655441 SIE655438:SIE655441 SSA655438:SSA655441 TBW655438:TBW655441 TLS655438:TLS655441 TVO655438:TVO655441 UFK655438:UFK655441 UPG655438:UPG655441 UZC655438:UZC655441 VIY655438:VIY655441 VSU655438:VSU655441 WCQ655438:WCQ655441 WMM655438:WMM655441 WWI655438:WWI655441 JW720974:JW720977 TS720974:TS720977 ADO720974:ADO720977 ANK720974:ANK720977 AXG720974:AXG720977 BHC720974:BHC720977 BQY720974:BQY720977 CAU720974:CAU720977 CKQ720974:CKQ720977 CUM720974:CUM720977 DEI720974:DEI720977 DOE720974:DOE720977 DYA720974:DYA720977 EHW720974:EHW720977 ERS720974:ERS720977 FBO720974:FBO720977 FLK720974:FLK720977 FVG720974:FVG720977 GFC720974:GFC720977 GOY720974:GOY720977 GYU720974:GYU720977 HIQ720974:HIQ720977 HSM720974:HSM720977 ICI720974:ICI720977 IME720974:IME720977 IWA720974:IWA720977 JFW720974:JFW720977 JPS720974:JPS720977 JZO720974:JZO720977 KJK720974:KJK720977 KTG720974:KTG720977 LDC720974:LDC720977 LMY720974:LMY720977 LWU720974:LWU720977 MGQ720974:MGQ720977 MQM720974:MQM720977 NAI720974:NAI720977 NKE720974:NKE720977 NUA720974:NUA720977 ODW720974:ODW720977 ONS720974:ONS720977 OXO720974:OXO720977 PHK720974:PHK720977 PRG720974:PRG720977 QBC720974:QBC720977 QKY720974:QKY720977 QUU720974:QUU720977 REQ720974:REQ720977 ROM720974:ROM720977 RYI720974:RYI720977 SIE720974:SIE720977 SSA720974:SSA720977 TBW720974:TBW720977 TLS720974:TLS720977 TVO720974:TVO720977 UFK720974:UFK720977 UPG720974:UPG720977 UZC720974:UZC720977 VIY720974:VIY720977 VSU720974:VSU720977 WCQ720974:WCQ720977 WMM720974:WMM720977 WWI720974:WWI720977 JW786510:JW786513 TS786510:TS786513 ADO786510:ADO786513 ANK786510:ANK786513 AXG786510:AXG786513 BHC786510:BHC786513 BQY786510:BQY786513 CAU786510:CAU786513 CKQ786510:CKQ786513 CUM786510:CUM786513 DEI786510:DEI786513 DOE786510:DOE786513 DYA786510:DYA786513 EHW786510:EHW786513 ERS786510:ERS786513 FBO786510:FBO786513 FLK786510:FLK786513 FVG786510:FVG786513 GFC786510:GFC786513 GOY786510:GOY786513 GYU786510:GYU786513 HIQ786510:HIQ786513 HSM786510:HSM786513 ICI786510:ICI786513 IME786510:IME786513 IWA786510:IWA786513 JFW786510:JFW786513 JPS786510:JPS786513 JZO786510:JZO786513 KJK786510:KJK786513 KTG786510:KTG786513 LDC786510:LDC786513 LMY786510:LMY786513 LWU786510:LWU786513 MGQ786510:MGQ786513 MQM786510:MQM786513 NAI786510:NAI786513 NKE786510:NKE786513 NUA786510:NUA786513 ODW786510:ODW786513 ONS786510:ONS786513 OXO786510:OXO786513 PHK786510:PHK786513 PRG786510:PRG786513 QBC786510:QBC786513 QKY786510:QKY786513 QUU786510:QUU786513 REQ786510:REQ786513 ROM786510:ROM786513 RYI786510:RYI786513 SIE786510:SIE786513 SSA786510:SSA786513 TBW786510:TBW786513 TLS786510:TLS786513 TVO786510:TVO786513 UFK786510:UFK786513 UPG786510:UPG786513 UZC786510:UZC786513 VIY786510:VIY786513 VSU786510:VSU786513 WCQ786510:WCQ786513 WMM786510:WMM786513 WWI786510:WWI786513 JW852046:JW852049 TS852046:TS852049 ADO852046:ADO852049 ANK852046:ANK852049 AXG852046:AXG852049 BHC852046:BHC852049 BQY852046:BQY852049 CAU852046:CAU852049 CKQ852046:CKQ852049 CUM852046:CUM852049 DEI852046:DEI852049 DOE852046:DOE852049 DYA852046:DYA852049 EHW852046:EHW852049 ERS852046:ERS852049 FBO852046:FBO852049 FLK852046:FLK852049 FVG852046:FVG852049 GFC852046:GFC852049 GOY852046:GOY852049 GYU852046:GYU852049 HIQ852046:HIQ852049 HSM852046:HSM852049 ICI852046:ICI852049 IME852046:IME852049 IWA852046:IWA852049 JFW852046:JFW852049 JPS852046:JPS852049 JZO852046:JZO852049 KJK852046:KJK852049 KTG852046:KTG852049 LDC852046:LDC852049 LMY852046:LMY852049 LWU852046:LWU852049 MGQ852046:MGQ852049 MQM852046:MQM852049 NAI852046:NAI852049 NKE852046:NKE852049 NUA852046:NUA852049 ODW852046:ODW852049 ONS852046:ONS852049 OXO852046:OXO852049 PHK852046:PHK852049 PRG852046:PRG852049 QBC852046:QBC852049 QKY852046:QKY852049 QUU852046:QUU852049 REQ852046:REQ852049 ROM852046:ROM852049 RYI852046:RYI852049 SIE852046:SIE852049 SSA852046:SSA852049 TBW852046:TBW852049 TLS852046:TLS852049 TVO852046:TVO852049 UFK852046:UFK852049 UPG852046:UPG852049 UZC852046:UZC852049 VIY852046:VIY852049 VSU852046:VSU852049 WCQ852046:WCQ852049 WMM852046:WMM852049 WWI852046:WWI852049 JW917582:JW917585 TS917582:TS917585 ADO917582:ADO917585 ANK917582:ANK917585 AXG917582:AXG917585 BHC917582:BHC917585 BQY917582:BQY917585 CAU917582:CAU917585 CKQ917582:CKQ917585 CUM917582:CUM917585 DEI917582:DEI917585 DOE917582:DOE917585 DYA917582:DYA917585 EHW917582:EHW917585 ERS917582:ERS917585 FBO917582:FBO917585 FLK917582:FLK917585 FVG917582:FVG917585 GFC917582:GFC917585 GOY917582:GOY917585 GYU917582:GYU917585 HIQ917582:HIQ917585 HSM917582:HSM917585 ICI917582:ICI917585 IME917582:IME917585 IWA917582:IWA917585 JFW917582:JFW917585 JPS917582:JPS917585 JZO917582:JZO917585 KJK917582:KJK917585 KTG917582:KTG917585 LDC917582:LDC917585 LMY917582:LMY917585 LWU917582:LWU917585 MGQ917582:MGQ917585 MQM917582:MQM917585 NAI917582:NAI917585 NKE917582:NKE917585 NUA917582:NUA917585 ODW917582:ODW917585 ONS917582:ONS917585 OXO917582:OXO917585 PHK917582:PHK917585 PRG917582:PRG917585 QBC917582:QBC917585 QKY917582:QKY917585 QUU917582:QUU917585 REQ917582:REQ917585 ROM917582:ROM917585 RYI917582:RYI917585 SIE917582:SIE917585 SSA917582:SSA917585 TBW917582:TBW917585 TLS917582:TLS917585 TVO917582:TVO917585 UFK917582:UFK917585 UPG917582:UPG917585 UZC917582:UZC917585 VIY917582:VIY917585 VSU917582:VSU917585 WCQ917582:WCQ917585 WMM917582:WMM917585 WWI917582:WWI917585 JW983118:JW983121 TS983118:TS983121 ADO983118:ADO983121 ANK983118:ANK983121 AXG983118:AXG983121 BHC983118:BHC983121 BQY983118:BQY983121 CAU983118:CAU983121 CKQ983118:CKQ983121 CUM983118:CUM983121 DEI983118:DEI983121 DOE983118:DOE983121 DYA983118:DYA983121 EHW983118:EHW983121 ERS983118:ERS983121 FBO983118:FBO983121 FLK983118:FLK983121 FVG983118:FVG983121 GFC983118:GFC983121 GOY983118:GOY983121 GYU983118:GYU983121 HIQ983118:HIQ983121 HSM983118:HSM983121 ICI983118:ICI983121 IME983118:IME983121 IWA983118:IWA983121 JFW983118:JFW983121 JPS983118:JPS983121 JZO983118:JZO983121 KJK983118:KJK983121 KTG983118:KTG983121 LDC983118:LDC983121 LMY983118:LMY983121 LWU983118:LWU983121 MGQ983118:MGQ983121 MQM983118:MQM983121 NAI983118:NAI983121 NKE983118:NKE983121 NUA983118:NUA983121 ODW983118:ODW983121 ONS983118:ONS983121 OXO983118:OXO983121 PHK983118:PHK983121 PRG983118:PRG983121 QBC983118:QBC983121 QKY983118:QKY983121 QUU983118:QUU983121 REQ983118:REQ983121 ROM983118:ROM983121 RYI983118:RYI983121 SIE983118:SIE983121 SSA983118:SSA983121 TBW983118:TBW983121 TLS983118:TLS983121 TVO983118:TVO983121 UFK983118:UFK983121 UPG983118:UPG983121 UZC983118:UZC983121 VIY983118:VIY983121 VSU983118:VSU983121 WCQ983118:WCQ983121 WMM983118:WMM983121 WWI983118:WWI983121 JT78:JT81 TP78:TP81 ADL78:ADL81 ANH78:ANH81 AXD78:AXD81 BGZ78:BGZ81 BQV78:BQV81 CAR78:CAR81 CKN78:CKN81 CUJ78:CUJ81 DEF78:DEF81 DOB78:DOB81 DXX78:DXX81 EHT78:EHT81 ERP78:ERP81 FBL78:FBL81 FLH78:FLH81 FVD78:FVD81 GEZ78:GEZ81 GOV78:GOV81 GYR78:GYR81 HIN78:HIN81 HSJ78:HSJ81 ICF78:ICF81 IMB78:IMB81 IVX78:IVX81 JFT78:JFT81 JPP78:JPP81 JZL78:JZL81 KJH78:KJH81 KTD78:KTD81 LCZ78:LCZ81 LMV78:LMV81 LWR78:LWR81 MGN78:MGN81 MQJ78:MQJ81 NAF78:NAF81 NKB78:NKB81 NTX78:NTX81 ODT78:ODT81 ONP78:ONP81 OXL78:OXL81 PHH78:PHH81 PRD78:PRD81 QAZ78:QAZ81 QKV78:QKV81 QUR78:QUR81 REN78:REN81 ROJ78:ROJ81 RYF78:RYF81 SIB78:SIB81 SRX78:SRX81 TBT78:TBT81 TLP78:TLP81 TVL78:TVL81 UFH78:UFH81 UPD78:UPD81 UYZ78:UYZ81 VIV78:VIV81 VSR78:VSR81 WCN78:WCN81 WMJ78:WMJ81 WWF78:WWF81 JT65614:JT65617 TP65614:TP65617 ADL65614:ADL65617 ANH65614:ANH65617 AXD65614:AXD65617 BGZ65614:BGZ65617 BQV65614:BQV65617 CAR65614:CAR65617 CKN65614:CKN65617 CUJ65614:CUJ65617 DEF65614:DEF65617 DOB65614:DOB65617 DXX65614:DXX65617 EHT65614:EHT65617 ERP65614:ERP65617 FBL65614:FBL65617 FLH65614:FLH65617 FVD65614:FVD65617 GEZ65614:GEZ65617 GOV65614:GOV65617 GYR65614:GYR65617 HIN65614:HIN65617 HSJ65614:HSJ65617 ICF65614:ICF65617 IMB65614:IMB65617 IVX65614:IVX65617 JFT65614:JFT65617 JPP65614:JPP65617 JZL65614:JZL65617 KJH65614:KJH65617 KTD65614:KTD65617 LCZ65614:LCZ65617 LMV65614:LMV65617 LWR65614:LWR65617 MGN65614:MGN65617 MQJ65614:MQJ65617 NAF65614:NAF65617 NKB65614:NKB65617 NTX65614:NTX65617 ODT65614:ODT65617 ONP65614:ONP65617 OXL65614:OXL65617 PHH65614:PHH65617 PRD65614:PRD65617 QAZ65614:QAZ65617 QKV65614:QKV65617 QUR65614:QUR65617 REN65614:REN65617 ROJ65614:ROJ65617 RYF65614:RYF65617 SIB65614:SIB65617 SRX65614:SRX65617 TBT65614:TBT65617 TLP65614:TLP65617 TVL65614:TVL65617 UFH65614:UFH65617 UPD65614:UPD65617 UYZ65614:UYZ65617 VIV65614:VIV65617 VSR65614:VSR65617 WCN65614:WCN65617 WMJ65614:WMJ65617 WWF65614:WWF65617 JT131150:JT131153 TP131150:TP131153 ADL131150:ADL131153 ANH131150:ANH131153 AXD131150:AXD131153 BGZ131150:BGZ131153 BQV131150:BQV131153 CAR131150:CAR131153 CKN131150:CKN131153 CUJ131150:CUJ131153 DEF131150:DEF131153 DOB131150:DOB131153 DXX131150:DXX131153 EHT131150:EHT131153 ERP131150:ERP131153 FBL131150:FBL131153 FLH131150:FLH131153 FVD131150:FVD131153 GEZ131150:GEZ131153 GOV131150:GOV131153 GYR131150:GYR131153 HIN131150:HIN131153 HSJ131150:HSJ131153 ICF131150:ICF131153 IMB131150:IMB131153 IVX131150:IVX131153 JFT131150:JFT131153 JPP131150:JPP131153 JZL131150:JZL131153 KJH131150:KJH131153 KTD131150:KTD131153 LCZ131150:LCZ131153 LMV131150:LMV131153 LWR131150:LWR131153 MGN131150:MGN131153 MQJ131150:MQJ131153 NAF131150:NAF131153 NKB131150:NKB131153 NTX131150:NTX131153 ODT131150:ODT131153 ONP131150:ONP131153 OXL131150:OXL131153 PHH131150:PHH131153 PRD131150:PRD131153 QAZ131150:QAZ131153 QKV131150:QKV131153 QUR131150:QUR131153 REN131150:REN131153 ROJ131150:ROJ131153 RYF131150:RYF131153 SIB131150:SIB131153 SRX131150:SRX131153 TBT131150:TBT131153 TLP131150:TLP131153 TVL131150:TVL131153 UFH131150:UFH131153 UPD131150:UPD131153 UYZ131150:UYZ131153 VIV131150:VIV131153 VSR131150:VSR131153 WCN131150:WCN131153 WMJ131150:WMJ131153 WWF131150:WWF131153 JT196686:JT196689 TP196686:TP196689 ADL196686:ADL196689 ANH196686:ANH196689 AXD196686:AXD196689 BGZ196686:BGZ196689 BQV196686:BQV196689 CAR196686:CAR196689 CKN196686:CKN196689 CUJ196686:CUJ196689 DEF196686:DEF196689 DOB196686:DOB196689 DXX196686:DXX196689 EHT196686:EHT196689 ERP196686:ERP196689 FBL196686:FBL196689 FLH196686:FLH196689 FVD196686:FVD196689 GEZ196686:GEZ196689 GOV196686:GOV196689 GYR196686:GYR196689 HIN196686:HIN196689 HSJ196686:HSJ196689 ICF196686:ICF196689 IMB196686:IMB196689 IVX196686:IVX196689 JFT196686:JFT196689 JPP196686:JPP196689 JZL196686:JZL196689 KJH196686:KJH196689 KTD196686:KTD196689 LCZ196686:LCZ196689 LMV196686:LMV196689 LWR196686:LWR196689 MGN196686:MGN196689 MQJ196686:MQJ196689 NAF196686:NAF196689 NKB196686:NKB196689 NTX196686:NTX196689 ODT196686:ODT196689 ONP196686:ONP196689 OXL196686:OXL196689 PHH196686:PHH196689 PRD196686:PRD196689 QAZ196686:QAZ196689 QKV196686:QKV196689 QUR196686:QUR196689 REN196686:REN196689 ROJ196686:ROJ196689 RYF196686:RYF196689 SIB196686:SIB196689 SRX196686:SRX196689 TBT196686:TBT196689 TLP196686:TLP196689 TVL196686:TVL196689 UFH196686:UFH196689 UPD196686:UPD196689 UYZ196686:UYZ196689 VIV196686:VIV196689 VSR196686:VSR196689 WCN196686:WCN196689 WMJ196686:WMJ196689 WWF196686:WWF196689 JT262222:JT262225 TP262222:TP262225 ADL262222:ADL262225 ANH262222:ANH262225 AXD262222:AXD262225 BGZ262222:BGZ262225 BQV262222:BQV262225 CAR262222:CAR262225 CKN262222:CKN262225 CUJ262222:CUJ262225 DEF262222:DEF262225 DOB262222:DOB262225 DXX262222:DXX262225 EHT262222:EHT262225 ERP262222:ERP262225 FBL262222:FBL262225 FLH262222:FLH262225 FVD262222:FVD262225 GEZ262222:GEZ262225 GOV262222:GOV262225 GYR262222:GYR262225 HIN262222:HIN262225 HSJ262222:HSJ262225 ICF262222:ICF262225 IMB262222:IMB262225 IVX262222:IVX262225 JFT262222:JFT262225 JPP262222:JPP262225 JZL262222:JZL262225 KJH262222:KJH262225 KTD262222:KTD262225 LCZ262222:LCZ262225 LMV262222:LMV262225 LWR262222:LWR262225 MGN262222:MGN262225 MQJ262222:MQJ262225 NAF262222:NAF262225 NKB262222:NKB262225 NTX262222:NTX262225 ODT262222:ODT262225 ONP262222:ONP262225 OXL262222:OXL262225 PHH262222:PHH262225 PRD262222:PRD262225 QAZ262222:QAZ262225 QKV262222:QKV262225 QUR262222:QUR262225 REN262222:REN262225 ROJ262222:ROJ262225 RYF262222:RYF262225 SIB262222:SIB262225 SRX262222:SRX262225 TBT262222:TBT262225 TLP262222:TLP262225 TVL262222:TVL262225 UFH262222:UFH262225 UPD262222:UPD262225 UYZ262222:UYZ262225 VIV262222:VIV262225 VSR262222:VSR262225 WCN262222:WCN262225 WMJ262222:WMJ262225 WWF262222:WWF262225 JT327758:JT327761 TP327758:TP327761 ADL327758:ADL327761 ANH327758:ANH327761 AXD327758:AXD327761 BGZ327758:BGZ327761 BQV327758:BQV327761 CAR327758:CAR327761 CKN327758:CKN327761 CUJ327758:CUJ327761 DEF327758:DEF327761 DOB327758:DOB327761 DXX327758:DXX327761 EHT327758:EHT327761 ERP327758:ERP327761 FBL327758:FBL327761 FLH327758:FLH327761 FVD327758:FVD327761 GEZ327758:GEZ327761 GOV327758:GOV327761 GYR327758:GYR327761 HIN327758:HIN327761 HSJ327758:HSJ327761 ICF327758:ICF327761 IMB327758:IMB327761 IVX327758:IVX327761 JFT327758:JFT327761 JPP327758:JPP327761 JZL327758:JZL327761 KJH327758:KJH327761 KTD327758:KTD327761 LCZ327758:LCZ327761 LMV327758:LMV327761 LWR327758:LWR327761 MGN327758:MGN327761 MQJ327758:MQJ327761 NAF327758:NAF327761 NKB327758:NKB327761 NTX327758:NTX327761 ODT327758:ODT327761 ONP327758:ONP327761 OXL327758:OXL327761 PHH327758:PHH327761 PRD327758:PRD327761 QAZ327758:QAZ327761 QKV327758:QKV327761 QUR327758:QUR327761 REN327758:REN327761 ROJ327758:ROJ327761 RYF327758:RYF327761 SIB327758:SIB327761 SRX327758:SRX327761 TBT327758:TBT327761 TLP327758:TLP327761 TVL327758:TVL327761 UFH327758:UFH327761 UPD327758:UPD327761 UYZ327758:UYZ327761 VIV327758:VIV327761 VSR327758:VSR327761 WCN327758:WCN327761 WMJ327758:WMJ327761 WWF327758:WWF327761 JT393294:JT393297 TP393294:TP393297 ADL393294:ADL393297 ANH393294:ANH393297 AXD393294:AXD393297 BGZ393294:BGZ393297 BQV393294:BQV393297 CAR393294:CAR393297 CKN393294:CKN393297 CUJ393294:CUJ393297 DEF393294:DEF393297 DOB393294:DOB393297 DXX393294:DXX393297 EHT393294:EHT393297 ERP393294:ERP393297 FBL393294:FBL393297 FLH393294:FLH393297 FVD393294:FVD393297 GEZ393294:GEZ393297 GOV393294:GOV393297 GYR393294:GYR393297 HIN393294:HIN393297 HSJ393294:HSJ393297 ICF393294:ICF393297 IMB393294:IMB393297 IVX393294:IVX393297 JFT393294:JFT393297 JPP393294:JPP393297 JZL393294:JZL393297 KJH393294:KJH393297 KTD393294:KTD393297 LCZ393294:LCZ393297 LMV393294:LMV393297 LWR393294:LWR393297 MGN393294:MGN393297 MQJ393294:MQJ393297 NAF393294:NAF393297 NKB393294:NKB393297 NTX393294:NTX393297 ODT393294:ODT393297 ONP393294:ONP393297 OXL393294:OXL393297 PHH393294:PHH393297 PRD393294:PRD393297 QAZ393294:QAZ393297 QKV393294:QKV393297 QUR393294:QUR393297 REN393294:REN393297 ROJ393294:ROJ393297 RYF393294:RYF393297 SIB393294:SIB393297 SRX393294:SRX393297 TBT393294:TBT393297 TLP393294:TLP393297 TVL393294:TVL393297 UFH393294:UFH393297 UPD393294:UPD393297 UYZ393294:UYZ393297 VIV393294:VIV393297 VSR393294:VSR393297 WCN393294:WCN393297 WMJ393294:WMJ393297 WWF393294:WWF393297 JT458830:JT458833 TP458830:TP458833 ADL458830:ADL458833 ANH458830:ANH458833 AXD458830:AXD458833 BGZ458830:BGZ458833 BQV458830:BQV458833 CAR458830:CAR458833 CKN458830:CKN458833 CUJ458830:CUJ458833 DEF458830:DEF458833 DOB458830:DOB458833 DXX458830:DXX458833 EHT458830:EHT458833 ERP458830:ERP458833 FBL458830:FBL458833 FLH458830:FLH458833 FVD458830:FVD458833 GEZ458830:GEZ458833 GOV458830:GOV458833 GYR458830:GYR458833 HIN458830:HIN458833 HSJ458830:HSJ458833 ICF458830:ICF458833 IMB458830:IMB458833 IVX458830:IVX458833 JFT458830:JFT458833 JPP458830:JPP458833 JZL458830:JZL458833 KJH458830:KJH458833 KTD458830:KTD458833 LCZ458830:LCZ458833 LMV458830:LMV458833 LWR458830:LWR458833 MGN458830:MGN458833 MQJ458830:MQJ458833 NAF458830:NAF458833 NKB458830:NKB458833 NTX458830:NTX458833 ODT458830:ODT458833 ONP458830:ONP458833 OXL458830:OXL458833 PHH458830:PHH458833 PRD458830:PRD458833 QAZ458830:QAZ458833 QKV458830:QKV458833 QUR458830:QUR458833 REN458830:REN458833 ROJ458830:ROJ458833 RYF458830:RYF458833 SIB458830:SIB458833 SRX458830:SRX458833 TBT458830:TBT458833 TLP458830:TLP458833 TVL458830:TVL458833 UFH458830:UFH458833 UPD458830:UPD458833 UYZ458830:UYZ458833 VIV458830:VIV458833 VSR458830:VSR458833 WCN458830:WCN458833 WMJ458830:WMJ458833 WWF458830:WWF458833 JT524366:JT524369 TP524366:TP524369 ADL524366:ADL524369 ANH524366:ANH524369 AXD524366:AXD524369 BGZ524366:BGZ524369 BQV524366:BQV524369 CAR524366:CAR524369 CKN524366:CKN524369 CUJ524366:CUJ524369 DEF524366:DEF524369 DOB524366:DOB524369 DXX524366:DXX524369 EHT524366:EHT524369 ERP524366:ERP524369 FBL524366:FBL524369 FLH524366:FLH524369 FVD524366:FVD524369 GEZ524366:GEZ524369 GOV524366:GOV524369 GYR524366:GYR524369 HIN524366:HIN524369 HSJ524366:HSJ524369 ICF524366:ICF524369 IMB524366:IMB524369 IVX524366:IVX524369 JFT524366:JFT524369 JPP524366:JPP524369 JZL524366:JZL524369 KJH524366:KJH524369 KTD524366:KTD524369 LCZ524366:LCZ524369 LMV524366:LMV524369 LWR524366:LWR524369 MGN524366:MGN524369 MQJ524366:MQJ524369 NAF524366:NAF524369 NKB524366:NKB524369 NTX524366:NTX524369 ODT524366:ODT524369 ONP524366:ONP524369 OXL524366:OXL524369 PHH524366:PHH524369 PRD524366:PRD524369 QAZ524366:QAZ524369 QKV524366:QKV524369 QUR524366:QUR524369 REN524366:REN524369 ROJ524366:ROJ524369 RYF524366:RYF524369 SIB524366:SIB524369 SRX524366:SRX524369 TBT524366:TBT524369 TLP524366:TLP524369 TVL524366:TVL524369 UFH524366:UFH524369 UPD524366:UPD524369 UYZ524366:UYZ524369 VIV524366:VIV524369 VSR524366:VSR524369 WCN524366:WCN524369 WMJ524366:WMJ524369 WWF524366:WWF524369 JT589902:JT589905 TP589902:TP589905 ADL589902:ADL589905 ANH589902:ANH589905 AXD589902:AXD589905 BGZ589902:BGZ589905 BQV589902:BQV589905 CAR589902:CAR589905 CKN589902:CKN589905 CUJ589902:CUJ589905 DEF589902:DEF589905 DOB589902:DOB589905 DXX589902:DXX589905 EHT589902:EHT589905 ERP589902:ERP589905 FBL589902:FBL589905 FLH589902:FLH589905 FVD589902:FVD589905 GEZ589902:GEZ589905 GOV589902:GOV589905 GYR589902:GYR589905 HIN589902:HIN589905 HSJ589902:HSJ589905 ICF589902:ICF589905 IMB589902:IMB589905 IVX589902:IVX589905 JFT589902:JFT589905 JPP589902:JPP589905 JZL589902:JZL589905 KJH589902:KJH589905 KTD589902:KTD589905 LCZ589902:LCZ589905 LMV589902:LMV589905 LWR589902:LWR589905 MGN589902:MGN589905 MQJ589902:MQJ589905 NAF589902:NAF589905 NKB589902:NKB589905 NTX589902:NTX589905 ODT589902:ODT589905 ONP589902:ONP589905 OXL589902:OXL589905 PHH589902:PHH589905 PRD589902:PRD589905 QAZ589902:QAZ589905 QKV589902:QKV589905 QUR589902:QUR589905 REN589902:REN589905 ROJ589902:ROJ589905 RYF589902:RYF589905 SIB589902:SIB589905 SRX589902:SRX589905 TBT589902:TBT589905 TLP589902:TLP589905 TVL589902:TVL589905 UFH589902:UFH589905 UPD589902:UPD589905 UYZ589902:UYZ589905 VIV589902:VIV589905 VSR589902:VSR589905 WCN589902:WCN589905 WMJ589902:WMJ589905 WWF589902:WWF589905 JT655438:JT655441 TP655438:TP655441 ADL655438:ADL655441 ANH655438:ANH655441 AXD655438:AXD655441 BGZ655438:BGZ655441 BQV655438:BQV655441 CAR655438:CAR655441 CKN655438:CKN655441 CUJ655438:CUJ655441 DEF655438:DEF655441 DOB655438:DOB655441 DXX655438:DXX655441 EHT655438:EHT655441 ERP655438:ERP655441 FBL655438:FBL655441 FLH655438:FLH655441 FVD655438:FVD655441 GEZ655438:GEZ655441 GOV655438:GOV655441 GYR655438:GYR655441 HIN655438:HIN655441 HSJ655438:HSJ655441 ICF655438:ICF655441 IMB655438:IMB655441 IVX655438:IVX655441 JFT655438:JFT655441 JPP655438:JPP655441 JZL655438:JZL655441 KJH655438:KJH655441 KTD655438:KTD655441 LCZ655438:LCZ655441 LMV655438:LMV655441 LWR655438:LWR655441 MGN655438:MGN655441 MQJ655438:MQJ655441 NAF655438:NAF655441 NKB655438:NKB655441 NTX655438:NTX655441 ODT655438:ODT655441 ONP655438:ONP655441 OXL655438:OXL655441 PHH655438:PHH655441 PRD655438:PRD655441 QAZ655438:QAZ655441 QKV655438:QKV655441 QUR655438:QUR655441 REN655438:REN655441 ROJ655438:ROJ655441 RYF655438:RYF655441 SIB655438:SIB655441 SRX655438:SRX655441 TBT655438:TBT655441 TLP655438:TLP655441 TVL655438:TVL655441 UFH655438:UFH655441 UPD655438:UPD655441 UYZ655438:UYZ655441 VIV655438:VIV655441 VSR655438:VSR655441 WCN655438:WCN655441 WMJ655438:WMJ655441 WWF655438:WWF655441 JT720974:JT720977 TP720974:TP720977 ADL720974:ADL720977 ANH720974:ANH720977 AXD720974:AXD720977 BGZ720974:BGZ720977 BQV720974:BQV720977 CAR720974:CAR720977 CKN720974:CKN720977 CUJ720974:CUJ720977 DEF720974:DEF720977 DOB720974:DOB720977 DXX720974:DXX720977 EHT720974:EHT720977 ERP720974:ERP720977 FBL720974:FBL720977 FLH720974:FLH720977 FVD720974:FVD720977 GEZ720974:GEZ720977 GOV720974:GOV720977 GYR720974:GYR720977 HIN720974:HIN720977 HSJ720974:HSJ720977 ICF720974:ICF720977 IMB720974:IMB720977 IVX720974:IVX720977 JFT720974:JFT720977 JPP720974:JPP720977 JZL720974:JZL720977 KJH720974:KJH720977 KTD720974:KTD720977 LCZ720974:LCZ720977 LMV720974:LMV720977 LWR720974:LWR720977 MGN720974:MGN720977 MQJ720974:MQJ720977 NAF720974:NAF720977 NKB720974:NKB720977 NTX720974:NTX720977 ODT720974:ODT720977 ONP720974:ONP720977 OXL720974:OXL720977 PHH720974:PHH720977 PRD720974:PRD720977 QAZ720974:QAZ720977 QKV720974:QKV720977 QUR720974:QUR720977 REN720974:REN720977 ROJ720974:ROJ720977 RYF720974:RYF720977 SIB720974:SIB720977 SRX720974:SRX720977 TBT720974:TBT720977 TLP720974:TLP720977 TVL720974:TVL720977 UFH720974:UFH720977 UPD720974:UPD720977 UYZ720974:UYZ720977 VIV720974:VIV720977 VSR720974:VSR720977 WCN720974:WCN720977 WMJ720974:WMJ720977 WWF720974:WWF720977 JT786510:JT786513 TP786510:TP786513 ADL786510:ADL786513 ANH786510:ANH786513 AXD786510:AXD786513 BGZ786510:BGZ786513 BQV786510:BQV786513 CAR786510:CAR786513 CKN786510:CKN786513 CUJ786510:CUJ786513 DEF786510:DEF786513 DOB786510:DOB786513 DXX786510:DXX786513 EHT786510:EHT786513 ERP786510:ERP786513 FBL786510:FBL786513 FLH786510:FLH786513 FVD786510:FVD786513 GEZ786510:GEZ786513 GOV786510:GOV786513 GYR786510:GYR786513 HIN786510:HIN786513 HSJ786510:HSJ786513 ICF786510:ICF786513 IMB786510:IMB786513 IVX786510:IVX786513 JFT786510:JFT786513 JPP786510:JPP786513 JZL786510:JZL786513 KJH786510:KJH786513 KTD786510:KTD786513 LCZ786510:LCZ786513 LMV786510:LMV786513 LWR786510:LWR786513 MGN786510:MGN786513 MQJ786510:MQJ786513 NAF786510:NAF786513 NKB786510:NKB786513 NTX786510:NTX786513 ODT786510:ODT786513 ONP786510:ONP786513 OXL786510:OXL786513 PHH786510:PHH786513 PRD786510:PRD786513 QAZ786510:QAZ786513 QKV786510:QKV786513 QUR786510:QUR786513 REN786510:REN786513 ROJ786510:ROJ786513 RYF786510:RYF786513 SIB786510:SIB786513 SRX786510:SRX786513 TBT786510:TBT786513 TLP786510:TLP786513 TVL786510:TVL786513 UFH786510:UFH786513 UPD786510:UPD786513 UYZ786510:UYZ786513 VIV786510:VIV786513 VSR786510:VSR786513 WCN786510:WCN786513 WMJ786510:WMJ786513 WWF786510:WWF786513 JT852046:JT852049 TP852046:TP852049 ADL852046:ADL852049 ANH852046:ANH852049 AXD852046:AXD852049 BGZ852046:BGZ852049 BQV852046:BQV852049 CAR852046:CAR852049 CKN852046:CKN852049 CUJ852046:CUJ852049 DEF852046:DEF852049 DOB852046:DOB852049 DXX852046:DXX852049 EHT852046:EHT852049 ERP852046:ERP852049 FBL852046:FBL852049 FLH852046:FLH852049 FVD852046:FVD852049 GEZ852046:GEZ852049 GOV852046:GOV852049 GYR852046:GYR852049 HIN852046:HIN852049 HSJ852046:HSJ852049 ICF852046:ICF852049 IMB852046:IMB852049 IVX852046:IVX852049 JFT852046:JFT852049 JPP852046:JPP852049 JZL852046:JZL852049 KJH852046:KJH852049 KTD852046:KTD852049 LCZ852046:LCZ852049 LMV852046:LMV852049 LWR852046:LWR852049 MGN852046:MGN852049 MQJ852046:MQJ852049 NAF852046:NAF852049 NKB852046:NKB852049 NTX852046:NTX852049 ODT852046:ODT852049 ONP852046:ONP852049 OXL852046:OXL852049 PHH852046:PHH852049 PRD852046:PRD852049 QAZ852046:QAZ852049 QKV852046:QKV852049 QUR852046:QUR852049 REN852046:REN852049 ROJ852046:ROJ852049 RYF852046:RYF852049 SIB852046:SIB852049 SRX852046:SRX852049 TBT852046:TBT852049 TLP852046:TLP852049 TVL852046:TVL852049 UFH852046:UFH852049 UPD852046:UPD852049 UYZ852046:UYZ852049 VIV852046:VIV852049 VSR852046:VSR852049 WCN852046:WCN852049 WMJ852046:WMJ852049 WWF852046:WWF852049 JT917582:JT917585 TP917582:TP917585 ADL917582:ADL917585 ANH917582:ANH917585 AXD917582:AXD917585 BGZ917582:BGZ917585 BQV917582:BQV917585 CAR917582:CAR917585 CKN917582:CKN917585 CUJ917582:CUJ917585 DEF917582:DEF917585 DOB917582:DOB917585 DXX917582:DXX917585 EHT917582:EHT917585 ERP917582:ERP917585 FBL917582:FBL917585 FLH917582:FLH917585 FVD917582:FVD917585 GEZ917582:GEZ917585 GOV917582:GOV917585 GYR917582:GYR917585 HIN917582:HIN917585 HSJ917582:HSJ917585 ICF917582:ICF917585 IMB917582:IMB917585 IVX917582:IVX917585 JFT917582:JFT917585 JPP917582:JPP917585 JZL917582:JZL917585 KJH917582:KJH917585 KTD917582:KTD917585 LCZ917582:LCZ917585 LMV917582:LMV917585 LWR917582:LWR917585 MGN917582:MGN917585 MQJ917582:MQJ917585 NAF917582:NAF917585 NKB917582:NKB917585 NTX917582:NTX917585 ODT917582:ODT917585 ONP917582:ONP917585 OXL917582:OXL917585 PHH917582:PHH917585 PRD917582:PRD917585 QAZ917582:QAZ917585 QKV917582:QKV917585 QUR917582:QUR917585 REN917582:REN917585 ROJ917582:ROJ917585 RYF917582:RYF917585 SIB917582:SIB917585 SRX917582:SRX917585 TBT917582:TBT917585 TLP917582:TLP917585 TVL917582:TVL917585 UFH917582:UFH917585 UPD917582:UPD917585 UYZ917582:UYZ917585 VIV917582:VIV917585 VSR917582:VSR917585 WCN917582:WCN917585 WMJ917582:WMJ917585 WWF917582:WWF917585 JT983118:JT983121 TP983118:TP983121 ADL983118:ADL983121 ANH983118:ANH983121 AXD983118:AXD983121 BGZ983118:BGZ983121 BQV983118:BQV983121 CAR983118:CAR983121 CKN983118:CKN983121 CUJ983118:CUJ983121 DEF983118:DEF983121 DOB983118:DOB983121 DXX983118:DXX983121 EHT983118:EHT983121 ERP983118:ERP983121 FBL983118:FBL983121 FLH983118:FLH983121 FVD983118:FVD983121 GEZ983118:GEZ983121 GOV983118:GOV983121 GYR983118:GYR983121 HIN983118:HIN983121 HSJ983118:HSJ983121 ICF983118:ICF983121 IMB983118:IMB983121 IVX983118:IVX983121 JFT983118:JFT983121 JPP983118:JPP983121 JZL983118:JZL983121 KJH983118:KJH983121 KTD983118:KTD983121 LCZ983118:LCZ983121 LMV983118:LMV983121 LWR983118:LWR983121 MGN983118:MGN983121 MQJ983118:MQJ983121 NAF983118:NAF983121 NKB983118:NKB983121 NTX983118:NTX983121 ODT983118:ODT983121 ONP983118:ONP983121 OXL983118:OXL983121 PHH983118:PHH983121 PRD983118:PRD983121 QAZ983118:QAZ983121 QKV983118:QKV983121 QUR983118:QUR983121 REN983118:REN983121 ROJ983118:ROJ983121 RYF983118:RYF983121 SIB983118:SIB983121 SRX983118:SRX983121 TBT983118:TBT983121 TLP983118:TLP983121 TVL983118:TVL983121 UFH983118:UFH983121 UPD983118:UPD983121 UYZ983118:UYZ983121 VIV983118:VIV983121 VSR983118:VSR983121 WCN983118:WCN983121 WMJ983118:WMJ983121 WWF983118:WWF983121 JT17:JT76 TP17:TP76 ADL17:ADL76 ANH17:ANH76 AXD17:AXD76 BGZ17:BGZ76 BQV17:BQV76 CAR17:CAR76 CKN17:CKN76 CUJ17:CUJ76 DEF17:DEF76 DOB17:DOB76 DXX17:DXX76 EHT17:EHT76 ERP17:ERP76 FBL17:FBL76 FLH17:FLH76 FVD17:FVD76 GEZ17:GEZ76 GOV17:GOV76 GYR17:GYR76 HIN17:HIN76 HSJ17:HSJ76 ICF17:ICF76 IMB17:IMB76 IVX17:IVX76 JFT17:JFT76 JPP17:JPP76 JZL17:JZL76 KJH17:KJH76 KTD17:KTD76 LCZ17:LCZ76 LMV17:LMV76 LWR17:LWR76 MGN17:MGN76 MQJ17:MQJ76 NAF17:NAF76 NKB17:NKB76 NTX17:NTX76 ODT17:ODT76 ONP17:ONP76 OXL17:OXL76 PHH17:PHH76 PRD17:PRD76 QAZ17:QAZ76 QKV17:QKV76 QUR17:QUR76 REN17:REN76 ROJ17:ROJ76 RYF17:RYF76 SIB17:SIB76 SRX17:SRX76 TBT17:TBT76 TLP17:TLP76 TVL17:TVL76 UFH17:UFH76 UPD17:UPD76 UYZ17:UYZ76 VIV17:VIV76 VSR17:VSR76 WCN17:WCN76 WMJ17:WMJ76 WWF17:WWF76 JT65577:JT65612 TP65577:TP65612 ADL65577:ADL65612 ANH65577:ANH65612 AXD65577:AXD65612 BGZ65577:BGZ65612 BQV65577:BQV65612 CAR65577:CAR65612 CKN65577:CKN65612 CUJ65577:CUJ65612 DEF65577:DEF65612 DOB65577:DOB65612 DXX65577:DXX65612 EHT65577:EHT65612 ERP65577:ERP65612 FBL65577:FBL65612 FLH65577:FLH65612 FVD65577:FVD65612 GEZ65577:GEZ65612 GOV65577:GOV65612 GYR65577:GYR65612 HIN65577:HIN65612 HSJ65577:HSJ65612 ICF65577:ICF65612 IMB65577:IMB65612 IVX65577:IVX65612 JFT65577:JFT65612 JPP65577:JPP65612 JZL65577:JZL65612 KJH65577:KJH65612 KTD65577:KTD65612 LCZ65577:LCZ65612 LMV65577:LMV65612 LWR65577:LWR65612 MGN65577:MGN65612 MQJ65577:MQJ65612 NAF65577:NAF65612 NKB65577:NKB65612 NTX65577:NTX65612 ODT65577:ODT65612 ONP65577:ONP65612 OXL65577:OXL65612 PHH65577:PHH65612 PRD65577:PRD65612 QAZ65577:QAZ65612 QKV65577:QKV65612 QUR65577:QUR65612 REN65577:REN65612 ROJ65577:ROJ65612 RYF65577:RYF65612 SIB65577:SIB65612 SRX65577:SRX65612 TBT65577:TBT65612 TLP65577:TLP65612 TVL65577:TVL65612 UFH65577:UFH65612 UPD65577:UPD65612 UYZ65577:UYZ65612 VIV65577:VIV65612 VSR65577:VSR65612 WCN65577:WCN65612 WMJ65577:WMJ65612 WWF65577:WWF65612 JT131113:JT131148 TP131113:TP131148 ADL131113:ADL131148 ANH131113:ANH131148 AXD131113:AXD131148 BGZ131113:BGZ131148 BQV131113:BQV131148 CAR131113:CAR131148 CKN131113:CKN131148 CUJ131113:CUJ131148 DEF131113:DEF131148 DOB131113:DOB131148 DXX131113:DXX131148 EHT131113:EHT131148 ERP131113:ERP131148 FBL131113:FBL131148 FLH131113:FLH131148 FVD131113:FVD131148 GEZ131113:GEZ131148 GOV131113:GOV131148 GYR131113:GYR131148 HIN131113:HIN131148 HSJ131113:HSJ131148 ICF131113:ICF131148 IMB131113:IMB131148 IVX131113:IVX131148 JFT131113:JFT131148 JPP131113:JPP131148 JZL131113:JZL131148 KJH131113:KJH131148 KTD131113:KTD131148 LCZ131113:LCZ131148 LMV131113:LMV131148 LWR131113:LWR131148 MGN131113:MGN131148 MQJ131113:MQJ131148 NAF131113:NAF131148 NKB131113:NKB131148 NTX131113:NTX131148 ODT131113:ODT131148 ONP131113:ONP131148 OXL131113:OXL131148 PHH131113:PHH131148 PRD131113:PRD131148 QAZ131113:QAZ131148 QKV131113:QKV131148 QUR131113:QUR131148 REN131113:REN131148 ROJ131113:ROJ131148 RYF131113:RYF131148 SIB131113:SIB131148 SRX131113:SRX131148 TBT131113:TBT131148 TLP131113:TLP131148 TVL131113:TVL131148 UFH131113:UFH131148 UPD131113:UPD131148 UYZ131113:UYZ131148 VIV131113:VIV131148 VSR131113:VSR131148 WCN131113:WCN131148 WMJ131113:WMJ131148 WWF131113:WWF131148 JT196649:JT196684 TP196649:TP196684 ADL196649:ADL196684 ANH196649:ANH196684 AXD196649:AXD196684 BGZ196649:BGZ196684 BQV196649:BQV196684 CAR196649:CAR196684 CKN196649:CKN196684 CUJ196649:CUJ196684 DEF196649:DEF196684 DOB196649:DOB196684 DXX196649:DXX196684 EHT196649:EHT196684 ERP196649:ERP196684 FBL196649:FBL196684 FLH196649:FLH196684 FVD196649:FVD196684 GEZ196649:GEZ196684 GOV196649:GOV196684 GYR196649:GYR196684 HIN196649:HIN196684 HSJ196649:HSJ196684 ICF196649:ICF196684 IMB196649:IMB196684 IVX196649:IVX196684 JFT196649:JFT196684 JPP196649:JPP196684 JZL196649:JZL196684 KJH196649:KJH196684 KTD196649:KTD196684 LCZ196649:LCZ196684 LMV196649:LMV196684 LWR196649:LWR196684 MGN196649:MGN196684 MQJ196649:MQJ196684 NAF196649:NAF196684 NKB196649:NKB196684 NTX196649:NTX196684 ODT196649:ODT196684 ONP196649:ONP196684 OXL196649:OXL196684 PHH196649:PHH196684 PRD196649:PRD196684 QAZ196649:QAZ196684 QKV196649:QKV196684 QUR196649:QUR196684 REN196649:REN196684 ROJ196649:ROJ196684 RYF196649:RYF196684 SIB196649:SIB196684 SRX196649:SRX196684 TBT196649:TBT196684 TLP196649:TLP196684 TVL196649:TVL196684 UFH196649:UFH196684 UPD196649:UPD196684 UYZ196649:UYZ196684 VIV196649:VIV196684 VSR196649:VSR196684 WCN196649:WCN196684 WMJ196649:WMJ196684 WWF196649:WWF196684 JT262185:JT262220 TP262185:TP262220 ADL262185:ADL262220 ANH262185:ANH262220 AXD262185:AXD262220 BGZ262185:BGZ262220 BQV262185:BQV262220 CAR262185:CAR262220 CKN262185:CKN262220 CUJ262185:CUJ262220 DEF262185:DEF262220 DOB262185:DOB262220 DXX262185:DXX262220 EHT262185:EHT262220 ERP262185:ERP262220 FBL262185:FBL262220 FLH262185:FLH262220 FVD262185:FVD262220 GEZ262185:GEZ262220 GOV262185:GOV262220 GYR262185:GYR262220 HIN262185:HIN262220 HSJ262185:HSJ262220 ICF262185:ICF262220 IMB262185:IMB262220 IVX262185:IVX262220 JFT262185:JFT262220 JPP262185:JPP262220 JZL262185:JZL262220 KJH262185:KJH262220 KTD262185:KTD262220 LCZ262185:LCZ262220 LMV262185:LMV262220 LWR262185:LWR262220 MGN262185:MGN262220 MQJ262185:MQJ262220 NAF262185:NAF262220 NKB262185:NKB262220 NTX262185:NTX262220 ODT262185:ODT262220 ONP262185:ONP262220 OXL262185:OXL262220 PHH262185:PHH262220 PRD262185:PRD262220 QAZ262185:QAZ262220 QKV262185:QKV262220 QUR262185:QUR262220 REN262185:REN262220 ROJ262185:ROJ262220 RYF262185:RYF262220 SIB262185:SIB262220 SRX262185:SRX262220 TBT262185:TBT262220 TLP262185:TLP262220 TVL262185:TVL262220 UFH262185:UFH262220 UPD262185:UPD262220 UYZ262185:UYZ262220 VIV262185:VIV262220 VSR262185:VSR262220 WCN262185:WCN262220 WMJ262185:WMJ262220 WWF262185:WWF262220 JT327721:JT327756 TP327721:TP327756 ADL327721:ADL327756 ANH327721:ANH327756 AXD327721:AXD327756 BGZ327721:BGZ327756 BQV327721:BQV327756 CAR327721:CAR327756 CKN327721:CKN327756 CUJ327721:CUJ327756 DEF327721:DEF327756 DOB327721:DOB327756 DXX327721:DXX327756 EHT327721:EHT327756 ERP327721:ERP327756 FBL327721:FBL327756 FLH327721:FLH327756 FVD327721:FVD327756 GEZ327721:GEZ327756 GOV327721:GOV327756 GYR327721:GYR327756 HIN327721:HIN327756 HSJ327721:HSJ327756 ICF327721:ICF327756 IMB327721:IMB327756 IVX327721:IVX327756 JFT327721:JFT327756 JPP327721:JPP327756 JZL327721:JZL327756 KJH327721:KJH327756 KTD327721:KTD327756 LCZ327721:LCZ327756 LMV327721:LMV327756 LWR327721:LWR327756 MGN327721:MGN327756 MQJ327721:MQJ327756 NAF327721:NAF327756 NKB327721:NKB327756 NTX327721:NTX327756 ODT327721:ODT327756 ONP327721:ONP327756 OXL327721:OXL327756 PHH327721:PHH327756 PRD327721:PRD327756 QAZ327721:QAZ327756 QKV327721:QKV327756 QUR327721:QUR327756 REN327721:REN327756 ROJ327721:ROJ327756 RYF327721:RYF327756 SIB327721:SIB327756 SRX327721:SRX327756 TBT327721:TBT327756 TLP327721:TLP327756 TVL327721:TVL327756 UFH327721:UFH327756 UPD327721:UPD327756 UYZ327721:UYZ327756 VIV327721:VIV327756 VSR327721:VSR327756 WCN327721:WCN327756 WMJ327721:WMJ327756 WWF327721:WWF327756 JT393257:JT393292 TP393257:TP393292 ADL393257:ADL393292 ANH393257:ANH393292 AXD393257:AXD393292 BGZ393257:BGZ393292 BQV393257:BQV393292 CAR393257:CAR393292 CKN393257:CKN393292 CUJ393257:CUJ393292 DEF393257:DEF393292 DOB393257:DOB393292 DXX393257:DXX393292 EHT393257:EHT393292 ERP393257:ERP393292 FBL393257:FBL393292 FLH393257:FLH393292 FVD393257:FVD393292 GEZ393257:GEZ393292 GOV393257:GOV393292 GYR393257:GYR393292 HIN393257:HIN393292 HSJ393257:HSJ393292 ICF393257:ICF393292 IMB393257:IMB393292 IVX393257:IVX393292 JFT393257:JFT393292 JPP393257:JPP393292 JZL393257:JZL393292 KJH393257:KJH393292 KTD393257:KTD393292 LCZ393257:LCZ393292 LMV393257:LMV393292 LWR393257:LWR393292 MGN393257:MGN393292 MQJ393257:MQJ393292 NAF393257:NAF393292 NKB393257:NKB393292 NTX393257:NTX393292 ODT393257:ODT393292 ONP393257:ONP393292 OXL393257:OXL393292 PHH393257:PHH393292 PRD393257:PRD393292 QAZ393257:QAZ393292 QKV393257:QKV393292 QUR393257:QUR393292 REN393257:REN393292 ROJ393257:ROJ393292 RYF393257:RYF393292 SIB393257:SIB393292 SRX393257:SRX393292 TBT393257:TBT393292 TLP393257:TLP393292 TVL393257:TVL393292 UFH393257:UFH393292 UPD393257:UPD393292 UYZ393257:UYZ393292 VIV393257:VIV393292 VSR393257:VSR393292 WCN393257:WCN393292 WMJ393257:WMJ393292 WWF393257:WWF393292 JT458793:JT458828 TP458793:TP458828 ADL458793:ADL458828 ANH458793:ANH458828 AXD458793:AXD458828 BGZ458793:BGZ458828 BQV458793:BQV458828 CAR458793:CAR458828 CKN458793:CKN458828 CUJ458793:CUJ458828 DEF458793:DEF458828 DOB458793:DOB458828 DXX458793:DXX458828 EHT458793:EHT458828 ERP458793:ERP458828 FBL458793:FBL458828 FLH458793:FLH458828 FVD458793:FVD458828 GEZ458793:GEZ458828 GOV458793:GOV458828 GYR458793:GYR458828 HIN458793:HIN458828 HSJ458793:HSJ458828 ICF458793:ICF458828 IMB458793:IMB458828 IVX458793:IVX458828 JFT458793:JFT458828 JPP458793:JPP458828 JZL458793:JZL458828 KJH458793:KJH458828 KTD458793:KTD458828 LCZ458793:LCZ458828 LMV458793:LMV458828 LWR458793:LWR458828 MGN458793:MGN458828 MQJ458793:MQJ458828 NAF458793:NAF458828 NKB458793:NKB458828 NTX458793:NTX458828 ODT458793:ODT458828 ONP458793:ONP458828 OXL458793:OXL458828 PHH458793:PHH458828 PRD458793:PRD458828 QAZ458793:QAZ458828 QKV458793:QKV458828 QUR458793:QUR458828 REN458793:REN458828 ROJ458793:ROJ458828 RYF458793:RYF458828 SIB458793:SIB458828 SRX458793:SRX458828 TBT458793:TBT458828 TLP458793:TLP458828 TVL458793:TVL458828 UFH458793:UFH458828 UPD458793:UPD458828 UYZ458793:UYZ458828 VIV458793:VIV458828 VSR458793:VSR458828 WCN458793:WCN458828 WMJ458793:WMJ458828 WWF458793:WWF458828 JT524329:JT524364 TP524329:TP524364 ADL524329:ADL524364 ANH524329:ANH524364 AXD524329:AXD524364 BGZ524329:BGZ524364 BQV524329:BQV524364 CAR524329:CAR524364 CKN524329:CKN524364 CUJ524329:CUJ524364 DEF524329:DEF524364 DOB524329:DOB524364 DXX524329:DXX524364 EHT524329:EHT524364 ERP524329:ERP524364 FBL524329:FBL524364 FLH524329:FLH524364 FVD524329:FVD524364 GEZ524329:GEZ524364 GOV524329:GOV524364 GYR524329:GYR524364 HIN524329:HIN524364 HSJ524329:HSJ524364 ICF524329:ICF524364 IMB524329:IMB524364 IVX524329:IVX524364 JFT524329:JFT524364 JPP524329:JPP524364 JZL524329:JZL524364 KJH524329:KJH524364 KTD524329:KTD524364 LCZ524329:LCZ524364 LMV524329:LMV524364 LWR524329:LWR524364 MGN524329:MGN524364 MQJ524329:MQJ524364 NAF524329:NAF524364 NKB524329:NKB524364 NTX524329:NTX524364 ODT524329:ODT524364 ONP524329:ONP524364 OXL524329:OXL524364 PHH524329:PHH524364 PRD524329:PRD524364 QAZ524329:QAZ524364 QKV524329:QKV524364 QUR524329:QUR524364 REN524329:REN524364 ROJ524329:ROJ524364 RYF524329:RYF524364 SIB524329:SIB524364 SRX524329:SRX524364 TBT524329:TBT524364 TLP524329:TLP524364 TVL524329:TVL524364 UFH524329:UFH524364 UPD524329:UPD524364 UYZ524329:UYZ524364 VIV524329:VIV524364 VSR524329:VSR524364 WCN524329:WCN524364 WMJ524329:WMJ524364 WWF524329:WWF524364 JT589865:JT589900 TP589865:TP589900 ADL589865:ADL589900 ANH589865:ANH589900 AXD589865:AXD589900 BGZ589865:BGZ589900 BQV589865:BQV589900 CAR589865:CAR589900 CKN589865:CKN589900 CUJ589865:CUJ589900 DEF589865:DEF589900 DOB589865:DOB589900 DXX589865:DXX589900 EHT589865:EHT589900 ERP589865:ERP589900 FBL589865:FBL589900 FLH589865:FLH589900 FVD589865:FVD589900 GEZ589865:GEZ589900 GOV589865:GOV589900 GYR589865:GYR589900 HIN589865:HIN589900 HSJ589865:HSJ589900 ICF589865:ICF589900 IMB589865:IMB589900 IVX589865:IVX589900 JFT589865:JFT589900 JPP589865:JPP589900 JZL589865:JZL589900 KJH589865:KJH589900 KTD589865:KTD589900 LCZ589865:LCZ589900 LMV589865:LMV589900 LWR589865:LWR589900 MGN589865:MGN589900 MQJ589865:MQJ589900 NAF589865:NAF589900 NKB589865:NKB589900 NTX589865:NTX589900 ODT589865:ODT589900 ONP589865:ONP589900 OXL589865:OXL589900 PHH589865:PHH589900 PRD589865:PRD589900 QAZ589865:QAZ589900 QKV589865:QKV589900 QUR589865:QUR589900 REN589865:REN589900 ROJ589865:ROJ589900 RYF589865:RYF589900 SIB589865:SIB589900 SRX589865:SRX589900 TBT589865:TBT589900 TLP589865:TLP589900 TVL589865:TVL589900 UFH589865:UFH589900 UPD589865:UPD589900 UYZ589865:UYZ589900 VIV589865:VIV589900 VSR589865:VSR589900 WCN589865:WCN589900 WMJ589865:WMJ589900 WWF589865:WWF589900 JT655401:JT655436 TP655401:TP655436 ADL655401:ADL655436 ANH655401:ANH655436 AXD655401:AXD655436 BGZ655401:BGZ655436 BQV655401:BQV655436 CAR655401:CAR655436 CKN655401:CKN655436 CUJ655401:CUJ655436 DEF655401:DEF655436 DOB655401:DOB655436 DXX655401:DXX655436 EHT655401:EHT655436 ERP655401:ERP655436 FBL655401:FBL655436 FLH655401:FLH655436 FVD655401:FVD655436 GEZ655401:GEZ655436 GOV655401:GOV655436 GYR655401:GYR655436 HIN655401:HIN655436 HSJ655401:HSJ655436 ICF655401:ICF655436 IMB655401:IMB655436 IVX655401:IVX655436 JFT655401:JFT655436 JPP655401:JPP655436 JZL655401:JZL655436 KJH655401:KJH655436 KTD655401:KTD655436 LCZ655401:LCZ655436 LMV655401:LMV655436 LWR655401:LWR655436 MGN655401:MGN655436 MQJ655401:MQJ655436 NAF655401:NAF655436 NKB655401:NKB655436 NTX655401:NTX655436 ODT655401:ODT655436 ONP655401:ONP655436 OXL655401:OXL655436 PHH655401:PHH655436 PRD655401:PRD655436 QAZ655401:QAZ655436 QKV655401:QKV655436 QUR655401:QUR655436 REN655401:REN655436 ROJ655401:ROJ655436 RYF655401:RYF655436 SIB655401:SIB655436 SRX655401:SRX655436 TBT655401:TBT655436 TLP655401:TLP655436 TVL655401:TVL655436 UFH655401:UFH655436 UPD655401:UPD655436 UYZ655401:UYZ655436 VIV655401:VIV655436 VSR655401:VSR655436 WCN655401:WCN655436 WMJ655401:WMJ655436 WWF655401:WWF655436 JT720937:JT720972 TP720937:TP720972 ADL720937:ADL720972 ANH720937:ANH720972 AXD720937:AXD720972 BGZ720937:BGZ720972 BQV720937:BQV720972 CAR720937:CAR720972 CKN720937:CKN720972 CUJ720937:CUJ720972 DEF720937:DEF720972 DOB720937:DOB720972 DXX720937:DXX720972 EHT720937:EHT720972 ERP720937:ERP720972 FBL720937:FBL720972 FLH720937:FLH720972 FVD720937:FVD720972 GEZ720937:GEZ720972 GOV720937:GOV720972 GYR720937:GYR720972 HIN720937:HIN720972 HSJ720937:HSJ720972 ICF720937:ICF720972 IMB720937:IMB720972 IVX720937:IVX720972 JFT720937:JFT720972 JPP720937:JPP720972 JZL720937:JZL720972 KJH720937:KJH720972 KTD720937:KTD720972 LCZ720937:LCZ720972 LMV720937:LMV720972 LWR720937:LWR720972 MGN720937:MGN720972 MQJ720937:MQJ720972 NAF720937:NAF720972 NKB720937:NKB720972 NTX720937:NTX720972 ODT720937:ODT720972 ONP720937:ONP720972 OXL720937:OXL720972 PHH720937:PHH720972 PRD720937:PRD720972 QAZ720937:QAZ720972 QKV720937:QKV720972 QUR720937:QUR720972 REN720937:REN720972 ROJ720937:ROJ720972 RYF720937:RYF720972 SIB720937:SIB720972 SRX720937:SRX720972 TBT720937:TBT720972 TLP720937:TLP720972 TVL720937:TVL720972 UFH720937:UFH720972 UPD720937:UPD720972 UYZ720937:UYZ720972 VIV720937:VIV720972 VSR720937:VSR720972 WCN720937:WCN720972 WMJ720937:WMJ720972 WWF720937:WWF720972 JT786473:JT786508 TP786473:TP786508 ADL786473:ADL786508 ANH786473:ANH786508 AXD786473:AXD786508 BGZ786473:BGZ786508 BQV786473:BQV786508 CAR786473:CAR786508 CKN786473:CKN786508 CUJ786473:CUJ786508 DEF786473:DEF786508 DOB786473:DOB786508 DXX786473:DXX786508 EHT786473:EHT786508 ERP786473:ERP786508 FBL786473:FBL786508 FLH786473:FLH786508 FVD786473:FVD786508 GEZ786473:GEZ786508 GOV786473:GOV786508 GYR786473:GYR786508 HIN786473:HIN786508 HSJ786473:HSJ786508 ICF786473:ICF786508 IMB786473:IMB786508 IVX786473:IVX786508 JFT786473:JFT786508 JPP786473:JPP786508 JZL786473:JZL786508 KJH786473:KJH786508 KTD786473:KTD786508 LCZ786473:LCZ786508 LMV786473:LMV786508 LWR786473:LWR786508 MGN786473:MGN786508 MQJ786473:MQJ786508 NAF786473:NAF786508 NKB786473:NKB786508 NTX786473:NTX786508 ODT786473:ODT786508 ONP786473:ONP786508 OXL786473:OXL786508 PHH786473:PHH786508 PRD786473:PRD786508 QAZ786473:QAZ786508 QKV786473:QKV786508 QUR786473:QUR786508 REN786473:REN786508 ROJ786473:ROJ786508 RYF786473:RYF786508 SIB786473:SIB786508 SRX786473:SRX786508 TBT786473:TBT786508 TLP786473:TLP786508 TVL786473:TVL786508 UFH786473:UFH786508 UPD786473:UPD786508 UYZ786473:UYZ786508 VIV786473:VIV786508 VSR786473:VSR786508 WCN786473:WCN786508 WMJ786473:WMJ786508 WWF786473:WWF786508 JT852009:JT852044 TP852009:TP852044 ADL852009:ADL852044 ANH852009:ANH852044 AXD852009:AXD852044 BGZ852009:BGZ852044 BQV852009:BQV852044 CAR852009:CAR852044 CKN852009:CKN852044 CUJ852009:CUJ852044 DEF852009:DEF852044 DOB852009:DOB852044 DXX852009:DXX852044 EHT852009:EHT852044 ERP852009:ERP852044 FBL852009:FBL852044 FLH852009:FLH852044 FVD852009:FVD852044 GEZ852009:GEZ852044 GOV852009:GOV852044 GYR852009:GYR852044 HIN852009:HIN852044 HSJ852009:HSJ852044 ICF852009:ICF852044 IMB852009:IMB852044 IVX852009:IVX852044 JFT852009:JFT852044 JPP852009:JPP852044 JZL852009:JZL852044 KJH852009:KJH852044 KTD852009:KTD852044 LCZ852009:LCZ852044 LMV852009:LMV852044 LWR852009:LWR852044 MGN852009:MGN852044 MQJ852009:MQJ852044 NAF852009:NAF852044 NKB852009:NKB852044 NTX852009:NTX852044 ODT852009:ODT852044 ONP852009:ONP852044 OXL852009:OXL852044 PHH852009:PHH852044 PRD852009:PRD852044 QAZ852009:QAZ852044 QKV852009:QKV852044 QUR852009:QUR852044 REN852009:REN852044 ROJ852009:ROJ852044 RYF852009:RYF852044 SIB852009:SIB852044 SRX852009:SRX852044 TBT852009:TBT852044 TLP852009:TLP852044 TVL852009:TVL852044 UFH852009:UFH852044 UPD852009:UPD852044 UYZ852009:UYZ852044 VIV852009:VIV852044 VSR852009:VSR852044 WCN852009:WCN852044 WMJ852009:WMJ852044 WWF852009:WWF852044 JT917545:JT917580 TP917545:TP917580 ADL917545:ADL917580 ANH917545:ANH917580 AXD917545:AXD917580 BGZ917545:BGZ917580 BQV917545:BQV917580 CAR917545:CAR917580 CKN917545:CKN917580 CUJ917545:CUJ917580 DEF917545:DEF917580 DOB917545:DOB917580 DXX917545:DXX917580 EHT917545:EHT917580 ERP917545:ERP917580 FBL917545:FBL917580 FLH917545:FLH917580 FVD917545:FVD917580 GEZ917545:GEZ917580 GOV917545:GOV917580 GYR917545:GYR917580 HIN917545:HIN917580 HSJ917545:HSJ917580 ICF917545:ICF917580 IMB917545:IMB917580 IVX917545:IVX917580 JFT917545:JFT917580 JPP917545:JPP917580 JZL917545:JZL917580 KJH917545:KJH917580 KTD917545:KTD917580 LCZ917545:LCZ917580 LMV917545:LMV917580 LWR917545:LWR917580 MGN917545:MGN917580 MQJ917545:MQJ917580 NAF917545:NAF917580 NKB917545:NKB917580 NTX917545:NTX917580 ODT917545:ODT917580 ONP917545:ONP917580 OXL917545:OXL917580 PHH917545:PHH917580 PRD917545:PRD917580 QAZ917545:QAZ917580 QKV917545:QKV917580 QUR917545:QUR917580 REN917545:REN917580 ROJ917545:ROJ917580 RYF917545:RYF917580 SIB917545:SIB917580 SRX917545:SRX917580 TBT917545:TBT917580 TLP917545:TLP917580 TVL917545:TVL917580 UFH917545:UFH917580 UPD917545:UPD917580 UYZ917545:UYZ917580 VIV917545:VIV917580 VSR917545:VSR917580 WCN917545:WCN917580 WMJ917545:WMJ917580 WWF917545:WWF917580 JT983081:JT983116 TP983081:TP983116 ADL983081:ADL983116 ANH983081:ANH983116 AXD983081:AXD983116 BGZ983081:BGZ983116 BQV983081:BQV983116 CAR983081:CAR983116 CKN983081:CKN983116 CUJ983081:CUJ983116 DEF983081:DEF983116 DOB983081:DOB983116 DXX983081:DXX983116 EHT983081:EHT983116 ERP983081:ERP983116 FBL983081:FBL983116 FLH983081:FLH983116 FVD983081:FVD983116 GEZ983081:GEZ983116 GOV983081:GOV983116 GYR983081:GYR983116 HIN983081:HIN983116 HSJ983081:HSJ983116 ICF983081:ICF983116 IMB983081:IMB983116 IVX983081:IVX983116 JFT983081:JFT983116 JPP983081:JPP983116 JZL983081:JZL983116 KJH983081:KJH983116 KTD983081:KTD983116 LCZ983081:LCZ983116 LMV983081:LMV983116 LWR983081:LWR983116 MGN983081:MGN983116 MQJ983081:MQJ983116 NAF983081:NAF983116 NKB983081:NKB983116 NTX983081:NTX983116 ODT983081:ODT983116 ONP983081:ONP983116 OXL983081:OXL983116 PHH983081:PHH983116 PRD983081:PRD983116 QAZ983081:QAZ983116 QKV983081:QKV983116 QUR983081:QUR983116 REN983081:REN983116 ROJ983081:ROJ983116 RYF983081:RYF983116 SIB983081:SIB983116 SRX983081:SRX983116 TBT983081:TBT983116 TLP983081:TLP983116 TVL983081:TVL983116 UFH983081:UFH983116 UPD983081:UPD983116 UYZ983081:UYZ983116 VIV983081:VIV983116 VSR983081:VSR983116 WCN983081:WCN983116 WMJ983081:WMJ983116 WWF983081:WWF983116 JZ17:JZ76 TV17:TV76 ADR17:ADR76 ANN17:ANN76 AXJ17:AXJ76 BHF17:BHF76 BRB17:BRB76 CAX17:CAX76 CKT17:CKT76 CUP17:CUP76 DEL17:DEL76 DOH17:DOH76 DYD17:DYD76 EHZ17:EHZ76 ERV17:ERV76 FBR17:FBR76 FLN17:FLN76 FVJ17:FVJ76 GFF17:GFF76 GPB17:GPB76 GYX17:GYX76 HIT17:HIT76 HSP17:HSP76 ICL17:ICL76 IMH17:IMH76 IWD17:IWD76 JFZ17:JFZ76 JPV17:JPV76 JZR17:JZR76 KJN17:KJN76 KTJ17:KTJ76 LDF17:LDF76 LNB17:LNB76 LWX17:LWX76 MGT17:MGT76 MQP17:MQP76 NAL17:NAL76 NKH17:NKH76 NUD17:NUD76 ODZ17:ODZ76 ONV17:ONV76 OXR17:OXR76 PHN17:PHN76 PRJ17:PRJ76 QBF17:QBF76 QLB17:QLB76 QUX17:QUX76 RET17:RET76 ROP17:ROP76 RYL17:RYL76 SIH17:SIH76 SSD17:SSD76 TBZ17:TBZ76 TLV17:TLV76 TVR17:TVR76 UFN17:UFN76 UPJ17:UPJ76 UZF17:UZF76 VJB17:VJB76 VSX17:VSX76 WCT17:WCT76 WMP17:WMP76 WWL17:WWL76 AB65577:AB65612 JZ65577:JZ65612 TV65577:TV65612 ADR65577:ADR65612 ANN65577:ANN65612 AXJ65577:AXJ65612 BHF65577:BHF65612 BRB65577:BRB65612 CAX65577:CAX65612 CKT65577:CKT65612 CUP65577:CUP65612 DEL65577:DEL65612 DOH65577:DOH65612 DYD65577:DYD65612 EHZ65577:EHZ65612 ERV65577:ERV65612 FBR65577:FBR65612 FLN65577:FLN65612 FVJ65577:FVJ65612 GFF65577:GFF65612 GPB65577:GPB65612 GYX65577:GYX65612 HIT65577:HIT65612 HSP65577:HSP65612 ICL65577:ICL65612 IMH65577:IMH65612 IWD65577:IWD65612 JFZ65577:JFZ65612 JPV65577:JPV65612 JZR65577:JZR65612 KJN65577:KJN65612 KTJ65577:KTJ65612 LDF65577:LDF65612 LNB65577:LNB65612 LWX65577:LWX65612 MGT65577:MGT65612 MQP65577:MQP65612 NAL65577:NAL65612 NKH65577:NKH65612 NUD65577:NUD65612 ODZ65577:ODZ65612 ONV65577:ONV65612 OXR65577:OXR65612 PHN65577:PHN65612 PRJ65577:PRJ65612 QBF65577:QBF65612 QLB65577:QLB65612 QUX65577:QUX65612 RET65577:RET65612 ROP65577:ROP65612 RYL65577:RYL65612 SIH65577:SIH65612 SSD65577:SSD65612 TBZ65577:TBZ65612 TLV65577:TLV65612 TVR65577:TVR65612 UFN65577:UFN65612 UPJ65577:UPJ65612 UZF65577:UZF65612 VJB65577:VJB65612 VSX65577:VSX65612 WCT65577:WCT65612 WMP65577:WMP65612 WWL65577:WWL65612 AB131113:AB131148 JZ131113:JZ131148 TV131113:TV131148 ADR131113:ADR131148 ANN131113:ANN131148 AXJ131113:AXJ131148 BHF131113:BHF131148 BRB131113:BRB131148 CAX131113:CAX131148 CKT131113:CKT131148 CUP131113:CUP131148 DEL131113:DEL131148 DOH131113:DOH131148 DYD131113:DYD131148 EHZ131113:EHZ131148 ERV131113:ERV131148 FBR131113:FBR131148 FLN131113:FLN131148 FVJ131113:FVJ131148 GFF131113:GFF131148 GPB131113:GPB131148 GYX131113:GYX131148 HIT131113:HIT131148 HSP131113:HSP131148 ICL131113:ICL131148 IMH131113:IMH131148 IWD131113:IWD131148 JFZ131113:JFZ131148 JPV131113:JPV131148 JZR131113:JZR131148 KJN131113:KJN131148 KTJ131113:KTJ131148 LDF131113:LDF131148 LNB131113:LNB131148 LWX131113:LWX131148 MGT131113:MGT131148 MQP131113:MQP131148 NAL131113:NAL131148 NKH131113:NKH131148 NUD131113:NUD131148 ODZ131113:ODZ131148 ONV131113:ONV131148 OXR131113:OXR131148 PHN131113:PHN131148 PRJ131113:PRJ131148 QBF131113:QBF131148 QLB131113:QLB131148 QUX131113:QUX131148 RET131113:RET131148 ROP131113:ROP131148 RYL131113:RYL131148 SIH131113:SIH131148 SSD131113:SSD131148 TBZ131113:TBZ131148 TLV131113:TLV131148 TVR131113:TVR131148 UFN131113:UFN131148 UPJ131113:UPJ131148 UZF131113:UZF131148 VJB131113:VJB131148 VSX131113:VSX131148 WCT131113:WCT131148 WMP131113:WMP131148 WWL131113:WWL131148 AB196649:AB196684 JZ196649:JZ196684 TV196649:TV196684 ADR196649:ADR196684 ANN196649:ANN196684 AXJ196649:AXJ196684 BHF196649:BHF196684 BRB196649:BRB196684 CAX196649:CAX196684 CKT196649:CKT196684 CUP196649:CUP196684 DEL196649:DEL196684 DOH196649:DOH196684 DYD196649:DYD196684 EHZ196649:EHZ196684 ERV196649:ERV196684 FBR196649:FBR196684 FLN196649:FLN196684 FVJ196649:FVJ196684 GFF196649:GFF196684 GPB196649:GPB196684 GYX196649:GYX196684 HIT196649:HIT196684 HSP196649:HSP196684 ICL196649:ICL196684 IMH196649:IMH196684 IWD196649:IWD196684 JFZ196649:JFZ196684 JPV196649:JPV196684 JZR196649:JZR196684 KJN196649:KJN196684 KTJ196649:KTJ196684 LDF196649:LDF196684 LNB196649:LNB196684 LWX196649:LWX196684 MGT196649:MGT196684 MQP196649:MQP196684 NAL196649:NAL196684 NKH196649:NKH196684 NUD196649:NUD196684 ODZ196649:ODZ196684 ONV196649:ONV196684 OXR196649:OXR196684 PHN196649:PHN196684 PRJ196649:PRJ196684 QBF196649:QBF196684 QLB196649:QLB196684 QUX196649:QUX196684 RET196649:RET196684 ROP196649:ROP196684 RYL196649:RYL196684 SIH196649:SIH196684 SSD196649:SSD196684 TBZ196649:TBZ196684 TLV196649:TLV196684 TVR196649:TVR196684 UFN196649:UFN196684 UPJ196649:UPJ196684 UZF196649:UZF196684 VJB196649:VJB196684 VSX196649:VSX196684 WCT196649:WCT196684 WMP196649:WMP196684 WWL196649:WWL196684 AB262185:AB262220 JZ262185:JZ262220 TV262185:TV262220 ADR262185:ADR262220 ANN262185:ANN262220 AXJ262185:AXJ262220 BHF262185:BHF262220 BRB262185:BRB262220 CAX262185:CAX262220 CKT262185:CKT262220 CUP262185:CUP262220 DEL262185:DEL262220 DOH262185:DOH262220 DYD262185:DYD262220 EHZ262185:EHZ262220 ERV262185:ERV262220 FBR262185:FBR262220 FLN262185:FLN262220 FVJ262185:FVJ262220 GFF262185:GFF262220 GPB262185:GPB262220 GYX262185:GYX262220 HIT262185:HIT262220 HSP262185:HSP262220 ICL262185:ICL262220 IMH262185:IMH262220 IWD262185:IWD262220 JFZ262185:JFZ262220 JPV262185:JPV262220 JZR262185:JZR262220 KJN262185:KJN262220 KTJ262185:KTJ262220 LDF262185:LDF262220 LNB262185:LNB262220 LWX262185:LWX262220 MGT262185:MGT262220 MQP262185:MQP262220 NAL262185:NAL262220 NKH262185:NKH262220 NUD262185:NUD262220 ODZ262185:ODZ262220 ONV262185:ONV262220 OXR262185:OXR262220 PHN262185:PHN262220 PRJ262185:PRJ262220 QBF262185:QBF262220 QLB262185:QLB262220 QUX262185:QUX262220 RET262185:RET262220 ROP262185:ROP262220 RYL262185:RYL262220 SIH262185:SIH262220 SSD262185:SSD262220 TBZ262185:TBZ262220 TLV262185:TLV262220 TVR262185:TVR262220 UFN262185:UFN262220 UPJ262185:UPJ262220 UZF262185:UZF262220 VJB262185:VJB262220 VSX262185:VSX262220 WCT262185:WCT262220 WMP262185:WMP262220 WWL262185:WWL262220 AB327721:AB327756 JZ327721:JZ327756 TV327721:TV327756 ADR327721:ADR327756 ANN327721:ANN327756 AXJ327721:AXJ327756 BHF327721:BHF327756 BRB327721:BRB327756 CAX327721:CAX327756 CKT327721:CKT327756 CUP327721:CUP327756 DEL327721:DEL327756 DOH327721:DOH327756 DYD327721:DYD327756 EHZ327721:EHZ327756 ERV327721:ERV327756 FBR327721:FBR327756 FLN327721:FLN327756 FVJ327721:FVJ327756 GFF327721:GFF327756 GPB327721:GPB327756 GYX327721:GYX327756 HIT327721:HIT327756 HSP327721:HSP327756 ICL327721:ICL327756 IMH327721:IMH327756 IWD327721:IWD327756 JFZ327721:JFZ327756 JPV327721:JPV327756 JZR327721:JZR327756 KJN327721:KJN327756 KTJ327721:KTJ327756 LDF327721:LDF327756 LNB327721:LNB327756 LWX327721:LWX327756 MGT327721:MGT327756 MQP327721:MQP327756 NAL327721:NAL327756 NKH327721:NKH327756 NUD327721:NUD327756 ODZ327721:ODZ327756 ONV327721:ONV327756 OXR327721:OXR327756 PHN327721:PHN327756 PRJ327721:PRJ327756 QBF327721:QBF327756 QLB327721:QLB327756 QUX327721:QUX327756 RET327721:RET327756 ROP327721:ROP327756 RYL327721:RYL327756 SIH327721:SIH327756 SSD327721:SSD327756 TBZ327721:TBZ327756 TLV327721:TLV327756 TVR327721:TVR327756 UFN327721:UFN327756 UPJ327721:UPJ327756 UZF327721:UZF327756 VJB327721:VJB327756 VSX327721:VSX327756 WCT327721:WCT327756 WMP327721:WMP327756 WWL327721:WWL327756 AB393257:AB393292 JZ393257:JZ393292 TV393257:TV393292 ADR393257:ADR393292 ANN393257:ANN393292 AXJ393257:AXJ393292 BHF393257:BHF393292 BRB393257:BRB393292 CAX393257:CAX393292 CKT393257:CKT393292 CUP393257:CUP393292 DEL393257:DEL393292 DOH393257:DOH393292 DYD393257:DYD393292 EHZ393257:EHZ393292 ERV393257:ERV393292 FBR393257:FBR393292 FLN393257:FLN393292 FVJ393257:FVJ393292 GFF393257:GFF393292 GPB393257:GPB393292 GYX393257:GYX393292 HIT393257:HIT393292 HSP393257:HSP393292 ICL393257:ICL393292 IMH393257:IMH393292 IWD393257:IWD393292 JFZ393257:JFZ393292 JPV393257:JPV393292 JZR393257:JZR393292 KJN393257:KJN393292 KTJ393257:KTJ393292 LDF393257:LDF393292 LNB393257:LNB393292 LWX393257:LWX393292 MGT393257:MGT393292 MQP393257:MQP393292 NAL393257:NAL393292 NKH393257:NKH393292 NUD393257:NUD393292 ODZ393257:ODZ393292 ONV393257:ONV393292 OXR393257:OXR393292 PHN393257:PHN393292 PRJ393257:PRJ393292 QBF393257:QBF393292 QLB393257:QLB393292 QUX393257:QUX393292 RET393257:RET393292 ROP393257:ROP393292 RYL393257:RYL393292 SIH393257:SIH393292 SSD393257:SSD393292 TBZ393257:TBZ393292 TLV393257:TLV393292 TVR393257:TVR393292 UFN393257:UFN393292 UPJ393257:UPJ393292 UZF393257:UZF393292 VJB393257:VJB393292 VSX393257:VSX393292 WCT393257:WCT393292 WMP393257:WMP393292 WWL393257:WWL393292 AB458793:AB458828 JZ458793:JZ458828 TV458793:TV458828 ADR458793:ADR458828 ANN458793:ANN458828 AXJ458793:AXJ458828 BHF458793:BHF458828 BRB458793:BRB458828 CAX458793:CAX458828 CKT458793:CKT458828 CUP458793:CUP458828 DEL458793:DEL458828 DOH458793:DOH458828 DYD458793:DYD458828 EHZ458793:EHZ458828 ERV458793:ERV458828 FBR458793:FBR458828 FLN458793:FLN458828 FVJ458793:FVJ458828 GFF458793:GFF458828 GPB458793:GPB458828 GYX458793:GYX458828 HIT458793:HIT458828 HSP458793:HSP458828 ICL458793:ICL458828 IMH458793:IMH458828 IWD458793:IWD458828 JFZ458793:JFZ458828 JPV458793:JPV458828 JZR458793:JZR458828 KJN458793:KJN458828 KTJ458793:KTJ458828 LDF458793:LDF458828 LNB458793:LNB458828 LWX458793:LWX458828 MGT458793:MGT458828 MQP458793:MQP458828 NAL458793:NAL458828 NKH458793:NKH458828 NUD458793:NUD458828 ODZ458793:ODZ458828 ONV458793:ONV458828 OXR458793:OXR458828 PHN458793:PHN458828 PRJ458793:PRJ458828 QBF458793:QBF458828 QLB458793:QLB458828 QUX458793:QUX458828 RET458793:RET458828 ROP458793:ROP458828 RYL458793:RYL458828 SIH458793:SIH458828 SSD458793:SSD458828 TBZ458793:TBZ458828 TLV458793:TLV458828 TVR458793:TVR458828 UFN458793:UFN458828 UPJ458793:UPJ458828 UZF458793:UZF458828 VJB458793:VJB458828 VSX458793:VSX458828 WCT458793:WCT458828 WMP458793:WMP458828 WWL458793:WWL458828 AB524329:AB524364 JZ524329:JZ524364 TV524329:TV524364 ADR524329:ADR524364 ANN524329:ANN524364 AXJ524329:AXJ524364 BHF524329:BHF524364 BRB524329:BRB524364 CAX524329:CAX524364 CKT524329:CKT524364 CUP524329:CUP524364 DEL524329:DEL524364 DOH524329:DOH524364 DYD524329:DYD524364 EHZ524329:EHZ524364 ERV524329:ERV524364 FBR524329:FBR524364 FLN524329:FLN524364 FVJ524329:FVJ524364 GFF524329:GFF524364 GPB524329:GPB524364 GYX524329:GYX524364 HIT524329:HIT524364 HSP524329:HSP524364 ICL524329:ICL524364 IMH524329:IMH524364 IWD524329:IWD524364 JFZ524329:JFZ524364 JPV524329:JPV524364 JZR524329:JZR524364 KJN524329:KJN524364 KTJ524329:KTJ524364 LDF524329:LDF524364 LNB524329:LNB524364 LWX524329:LWX524364 MGT524329:MGT524364 MQP524329:MQP524364 NAL524329:NAL524364 NKH524329:NKH524364 NUD524329:NUD524364 ODZ524329:ODZ524364 ONV524329:ONV524364 OXR524329:OXR524364 PHN524329:PHN524364 PRJ524329:PRJ524364 QBF524329:QBF524364 QLB524329:QLB524364 QUX524329:QUX524364 RET524329:RET524364 ROP524329:ROP524364 RYL524329:RYL524364 SIH524329:SIH524364 SSD524329:SSD524364 TBZ524329:TBZ524364 TLV524329:TLV524364 TVR524329:TVR524364 UFN524329:UFN524364 UPJ524329:UPJ524364 UZF524329:UZF524364 VJB524329:VJB524364 VSX524329:VSX524364 WCT524329:WCT524364 WMP524329:WMP524364 WWL524329:WWL524364 AB589865:AB589900 JZ589865:JZ589900 TV589865:TV589900 ADR589865:ADR589900 ANN589865:ANN589900 AXJ589865:AXJ589900 BHF589865:BHF589900 BRB589865:BRB589900 CAX589865:CAX589900 CKT589865:CKT589900 CUP589865:CUP589900 DEL589865:DEL589900 DOH589865:DOH589900 DYD589865:DYD589900 EHZ589865:EHZ589900 ERV589865:ERV589900 FBR589865:FBR589900 FLN589865:FLN589900 FVJ589865:FVJ589900 GFF589865:GFF589900 GPB589865:GPB589900 GYX589865:GYX589900 HIT589865:HIT589900 HSP589865:HSP589900 ICL589865:ICL589900 IMH589865:IMH589900 IWD589865:IWD589900 JFZ589865:JFZ589900 JPV589865:JPV589900 JZR589865:JZR589900 KJN589865:KJN589900 KTJ589865:KTJ589900 LDF589865:LDF589900 LNB589865:LNB589900 LWX589865:LWX589900 MGT589865:MGT589900 MQP589865:MQP589900 NAL589865:NAL589900 NKH589865:NKH589900 NUD589865:NUD589900 ODZ589865:ODZ589900 ONV589865:ONV589900 OXR589865:OXR589900 PHN589865:PHN589900 PRJ589865:PRJ589900 QBF589865:QBF589900 QLB589865:QLB589900 QUX589865:QUX589900 RET589865:RET589900 ROP589865:ROP589900 RYL589865:RYL589900 SIH589865:SIH589900 SSD589865:SSD589900 TBZ589865:TBZ589900 TLV589865:TLV589900 TVR589865:TVR589900 UFN589865:UFN589900 UPJ589865:UPJ589900 UZF589865:UZF589900 VJB589865:VJB589900 VSX589865:VSX589900 WCT589865:WCT589900 WMP589865:WMP589900 WWL589865:WWL589900 AB655401:AB655436 JZ655401:JZ655436 TV655401:TV655436 ADR655401:ADR655436 ANN655401:ANN655436 AXJ655401:AXJ655436 BHF655401:BHF655436 BRB655401:BRB655436 CAX655401:CAX655436 CKT655401:CKT655436 CUP655401:CUP655436 DEL655401:DEL655436 DOH655401:DOH655436 DYD655401:DYD655436 EHZ655401:EHZ655436 ERV655401:ERV655436 FBR655401:FBR655436 FLN655401:FLN655436 FVJ655401:FVJ655436 GFF655401:GFF655436 GPB655401:GPB655436 GYX655401:GYX655436 HIT655401:HIT655436 HSP655401:HSP655436 ICL655401:ICL655436 IMH655401:IMH655436 IWD655401:IWD655436 JFZ655401:JFZ655436 JPV655401:JPV655436 JZR655401:JZR655436 KJN655401:KJN655436 KTJ655401:KTJ655436 LDF655401:LDF655436 LNB655401:LNB655436 LWX655401:LWX655436 MGT655401:MGT655436 MQP655401:MQP655436 NAL655401:NAL655436 NKH655401:NKH655436 NUD655401:NUD655436 ODZ655401:ODZ655436 ONV655401:ONV655436 OXR655401:OXR655436 PHN655401:PHN655436 PRJ655401:PRJ655436 QBF655401:QBF655436 QLB655401:QLB655436 QUX655401:QUX655436 RET655401:RET655436 ROP655401:ROP655436 RYL655401:RYL655436 SIH655401:SIH655436 SSD655401:SSD655436 TBZ655401:TBZ655436 TLV655401:TLV655436 TVR655401:TVR655436 UFN655401:UFN655436 UPJ655401:UPJ655436 UZF655401:UZF655436 VJB655401:VJB655436 VSX655401:VSX655436 WCT655401:WCT655436 WMP655401:WMP655436 WWL655401:WWL655436 AB720937:AB720972 JZ720937:JZ720972 TV720937:TV720972 ADR720937:ADR720972 ANN720937:ANN720972 AXJ720937:AXJ720972 BHF720937:BHF720972 BRB720937:BRB720972 CAX720937:CAX720972 CKT720937:CKT720972 CUP720937:CUP720972 DEL720937:DEL720972 DOH720937:DOH720972 DYD720937:DYD720972 EHZ720937:EHZ720972 ERV720937:ERV720972 FBR720937:FBR720972 FLN720937:FLN720972 FVJ720937:FVJ720972 GFF720937:GFF720972 GPB720937:GPB720972 GYX720937:GYX720972 HIT720937:HIT720972 HSP720937:HSP720972 ICL720937:ICL720972 IMH720937:IMH720972 IWD720937:IWD720972 JFZ720937:JFZ720972 JPV720937:JPV720972 JZR720937:JZR720972 KJN720937:KJN720972 KTJ720937:KTJ720972 LDF720937:LDF720972 LNB720937:LNB720972 LWX720937:LWX720972 MGT720937:MGT720972 MQP720937:MQP720972 NAL720937:NAL720972 NKH720937:NKH720972 NUD720937:NUD720972 ODZ720937:ODZ720972 ONV720937:ONV720972 OXR720937:OXR720972 PHN720937:PHN720972 PRJ720937:PRJ720972 QBF720937:QBF720972 QLB720937:QLB720972 QUX720937:QUX720972 RET720937:RET720972 ROP720937:ROP720972 RYL720937:RYL720972 SIH720937:SIH720972 SSD720937:SSD720972 TBZ720937:TBZ720972 TLV720937:TLV720972 TVR720937:TVR720972 UFN720937:UFN720972 UPJ720937:UPJ720972 UZF720937:UZF720972 VJB720937:VJB720972 VSX720937:VSX720972 WCT720937:WCT720972 WMP720937:WMP720972 WWL720937:WWL720972 AB786473:AB786508 JZ786473:JZ786508 TV786473:TV786508 ADR786473:ADR786508 ANN786473:ANN786508 AXJ786473:AXJ786508 BHF786473:BHF786508 BRB786473:BRB786508 CAX786473:CAX786508 CKT786473:CKT786508 CUP786473:CUP786508 DEL786473:DEL786508 DOH786473:DOH786508 DYD786473:DYD786508 EHZ786473:EHZ786508 ERV786473:ERV786508 FBR786473:FBR786508 FLN786473:FLN786508 FVJ786473:FVJ786508 GFF786473:GFF786508 GPB786473:GPB786508 GYX786473:GYX786508 HIT786473:HIT786508 HSP786473:HSP786508 ICL786473:ICL786508 IMH786473:IMH786508 IWD786473:IWD786508 JFZ786473:JFZ786508 JPV786473:JPV786508 JZR786473:JZR786508 KJN786473:KJN786508 KTJ786473:KTJ786508 LDF786473:LDF786508 LNB786473:LNB786508 LWX786473:LWX786508 MGT786473:MGT786508 MQP786473:MQP786508 NAL786473:NAL786508 NKH786473:NKH786508 NUD786473:NUD786508 ODZ786473:ODZ786508 ONV786473:ONV786508 OXR786473:OXR786508 PHN786473:PHN786508 PRJ786473:PRJ786508 QBF786473:QBF786508 QLB786473:QLB786508 QUX786473:QUX786508 RET786473:RET786508 ROP786473:ROP786508 RYL786473:RYL786508 SIH786473:SIH786508 SSD786473:SSD786508 TBZ786473:TBZ786508 TLV786473:TLV786508 TVR786473:TVR786508 UFN786473:UFN786508 UPJ786473:UPJ786508 UZF786473:UZF786508 VJB786473:VJB786508 VSX786473:VSX786508 WCT786473:WCT786508 WMP786473:WMP786508 WWL786473:WWL786508 AB852009:AB852044 JZ852009:JZ852044 TV852009:TV852044 ADR852009:ADR852044 ANN852009:ANN852044 AXJ852009:AXJ852044 BHF852009:BHF852044 BRB852009:BRB852044 CAX852009:CAX852044 CKT852009:CKT852044 CUP852009:CUP852044 DEL852009:DEL852044 DOH852009:DOH852044 DYD852009:DYD852044 EHZ852009:EHZ852044 ERV852009:ERV852044 FBR852009:FBR852044 FLN852009:FLN852044 FVJ852009:FVJ852044 GFF852009:GFF852044 GPB852009:GPB852044 GYX852009:GYX852044 HIT852009:HIT852044 HSP852009:HSP852044 ICL852009:ICL852044 IMH852009:IMH852044 IWD852009:IWD852044 JFZ852009:JFZ852044 JPV852009:JPV852044 JZR852009:JZR852044 KJN852009:KJN852044 KTJ852009:KTJ852044 LDF852009:LDF852044 LNB852009:LNB852044 LWX852009:LWX852044 MGT852009:MGT852044 MQP852009:MQP852044 NAL852009:NAL852044 NKH852009:NKH852044 NUD852009:NUD852044 ODZ852009:ODZ852044 ONV852009:ONV852044 OXR852009:OXR852044 PHN852009:PHN852044 PRJ852009:PRJ852044 QBF852009:QBF852044 QLB852009:QLB852044 QUX852009:QUX852044 RET852009:RET852044 ROP852009:ROP852044 RYL852009:RYL852044 SIH852009:SIH852044 SSD852009:SSD852044 TBZ852009:TBZ852044 TLV852009:TLV852044 TVR852009:TVR852044 UFN852009:UFN852044 UPJ852009:UPJ852044 UZF852009:UZF852044 VJB852009:VJB852044 VSX852009:VSX852044 WCT852009:WCT852044 WMP852009:WMP852044 WWL852009:WWL852044 AB917545:AB917580 JZ917545:JZ917580 TV917545:TV917580 ADR917545:ADR917580 ANN917545:ANN917580 AXJ917545:AXJ917580 BHF917545:BHF917580 BRB917545:BRB917580 CAX917545:CAX917580 CKT917545:CKT917580 CUP917545:CUP917580 DEL917545:DEL917580 DOH917545:DOH917580 DYD917545:DYD917580 EHZ917545:EHZ917580 ERV917545:ERV917580 FBR917545:FBR917580 FLN917545:FLN917580 FVJ917545:FVJ917580 GFF917545:GFF917580 GPB917545:GPB917580 GYX917545:GYX917580 HIT917545:HIT917580 HSP917545:HSP917580 ICL917545:ICL917580 IMH917545:IMH917580 IWD917545:IWD917580 JFZ917545:JFZ917580 JPV917545:JPV917580 JZR917545:JZR917580 KJN917545:KJN917580 KTJ917545:KTJ917580 LDF917545:LDF917580 LNB917545:LNB917580 LWX917545:LWX917580 MGT917545:MGT917580 MQP917545:MQP917580 NAL917545:NAL917580 NKH917545:NKH917580 NUD917545:NUD917580 ODZ917545:ODZ917580 ONV917545:ONV917580 OXR917545:OXR917580 PHN917545:PHN917580 PRJ917545:PRJ917580 QBF917545:QBF917580 QLB917545:QLB917580 QUX917545:QUX917580 RET917545:RET917580 ROP917545:ROP917580 RYL917545:RYL917580 SIH917545:SIH917580 SSD917545:SSD917580 TBZ917545:TBZ917580 TLV917545:TLV917580 TVR917545:TVR917580 UFN917545:UFN917580 UPJ917545:UPJ917580 UZF917545:UZF917580 VJB917545:VJB917580 VSX917545:VSX917580 WCT917545:WCT917580 WMP917545:WMP917580 WWL917545:WWL917580 AB983081:AB983116 JZ983081:JZ983116 TV983081:TV983116 ADR983081:ADR983116 ANN983081:ANN983116 AXJ983081:AXJ983116 BHF983081:BHF983116 BRB983081:BRB983116 CAX983081:CAX983116 CKT983081:CKT983116 CUP983081:CUP983116 DEL983081:DEL983116 DOH983081:DOH983116 DYD983081:DYD983116 EHZ983081:EHZ983116 ERV983081:ERV983116 FBR983081:FBR983116 FLN983081:FLN983116 FVJ983081:FVJ983116 GFF983081:GFF983116 GPB983081:GPB983116 GYX983081:GYX983116 HIT983081:HIT983116 HSP983081:HSP983116 ICL983081:ICL983116 IMH983081:IMH983116 IWD983081:IWD983116 JFZ983081:JFZ983116 JPV983081:JPV983116 JZR983081:JZR983116 KJN983081:KJN983116 KTJ983081:KTJ983116 LDF983081:LDF983116 LNB983081:LNB983116 LWX983081:LWX983116 MGT983081:MGT983116 MQP983081:MQP983116 NAL983081:NAL983116 NKH983081:NKH983116 NUD983081:NUD983116 ODZ983081:ODZ983116 ONV983081:ONV983116 OXR983081:OXR983116 PHN983081:PHN983116 PRJ983081:PRJ983116 QBF983081:QBF983116 QLB983081:QLB983116 QUX983081:QUX983116 RET983081:RET983116 ROP983081:ROP983116 RYL983081:RYL983116 SIH983081:SIH983116 SSD983081:SSD983116 TBZ983081:TBZ983116 TLV983081:TLV983116 TVR983081:TVR983116 UFN983081:UFN983116 UPJ983081:UPJ983116 UZF983081:UZF983116 VJB983081:VJB983116 VSX983081:VSX983116 WCT983081:WCT983116 WMP983081:WMP983116 WWL983081:WWL983116 JW17:JW76 TS17:TS76 ADO17:ADO76 ANK17:ANK76 AXG17:AXG76 BHC17:BHC76 BQY17:BQY76 CAU17:CAU76 CKQ17:CKQ76 CUM17:CUM76 DEI17:DEI76 DOE17:DOE76 DYA17:DYA76 EHW17:EHW76 ERS17:ERS76 FBO17:FBO76 FLK17:FLK76 FVG17:FVG76 GFC17:GFC76 GOY17:GOY76 GYU17:GYU76 HIQ17:HIQ76 HSM17:HSM76 ICI17:ICI76 IME17:IME76 IWA17:IWA76 JFW17:JFW76 JPS17:JPS76 JZO17:JZO76 KJK17:KJK76 KTG17:KTG76 LDC17:LDC76 LMY17:LMY76 LWU17:LWU76 MGQ17:MGQ76 MQM17:MQM76 NAI17:NAI76 NKE17:NKE76 NUA17:NUA76 ODW17:ODW76 ONS17:ONS76 OXO17:OXO76 PHK17:PHK76 PRG17:PRG76 QBC17:QBC76 QKY17:QKY76 QUU17:QUU76 REQ17:REQ76 ROM17:ROM76 RYI17:RYI76 SIE17:SIE76 SSA17:SSA76 TBW17:TBW76 TLS17:TLS76 TVO17:TVO76 UFK17:UFK76 UPG17:UPG76 UZC17:UZC76 VIY17:VIY76 VSU17:VSU76 WCQ17:WCQ76 WMM17:WMM76 WWI17:WWI76 JW65577:JW65612 TS65577:TS65612 ADO65577:ADO65612 ANK65577:ANK65612 AXG65577:AXG65612 BHC65577:BHC65612 BQY65577:BQY65612 CAU65577:CAU65612 CKQ65577:CKQ65612 CUM65577:CUM65612 DEI65577:DEI65612 DOE65577:DOE65612 DYA65577:DYA65612 EHW65577:EHW65612 ERS65577:ERS65612 FBO65577:FBO65612 FLK65577:FLK65612 FVG65577:FVG65612 GFC65577:GFC65612 GOY65577:GOY65612 GYU65577:GYU65612 HIQ65577:HIQ65612 HSM65577:HSM65612 ICI65577:ICI65612 IME65577:IME65612 IWA65577:IWA65612 JFW65577:JFW65612 JPS65577:JPS65612 JZO65577:JZO65612 KJK65577:KJK65612 KTG65577:KTG65612 LDC65577:LDC65612 LMY65577:LMY65612 LWU65577:LWU65612 MGQ65577:MGQ65612 MQM65577:MQM65612 NAI65577:NAI65612 NKE65577:NKE65612 NUA65577:NUA65612 ODW65577:ODW65612 ONS65577:ONS65612 OXO65577:OXO65612 PHK65577:PHK65612 PRG65577:PRG65612 QBC65577:QBC65612 QKY65577:QKY65612 QUU65577:QUU65612 REQ65577:REQ65612 ROM65577:ROM65612 RYI65577:RYI65612 SIE65577:SIE65612 SSA65577:SSA65612 TBW65577:TBW65612 TLS65577:TLS65612 TVO65577:TVO65612 UFK65577:UFK65612 UPG65577:UPG65612 UZC65577:UZC65612 VIY65577:VIY65612 VSU65577:VSU65612 WCQ65577:WCQ65612 WMM65577:WMM65612 WWI65577:WWI65612 JW131113:JW131148 TS131113:TS131148 ADO131113:ADO131148 ANK131113:ANK131148 AXG131113:AXG131148 BHC131113:BHC131148 BQY131113:BQY131148 CAU131113:CAU131148 CKQ131113:CKQ131148 CUM131113:CUM131148 DEI131113:DEI131148 DOE131113:DOE131148 DYA131113:DYA131148 EHW131113:EHW131148 ERS131113:ERS131148 FBO131113:FBO131148 FLK131113:FLK131148 FVG131113:FVG131148 GFC131113:GFC131148 GOY131113:GOY131148 GYU131113:GYU131148 HIQ131113:HIQ131148 HSM131113:HSM131148 ICI131113:ICI131148 IME131113:IME131148 IWA131113:IWA131148 JFW131113:JFW131148 JPS131113:JPS131148 JZO131113:JZO131148 KJK131113:KJK131148 KTG131113:KTG131148 LDC131113:LDC131148 LMY131113:LMY131148 LWU131113:LWU131148 MGQ131113:MGQ131148 MQM131113:MQM131148 NAI131113:NAI131148 NKE131113:NKE131148 NUA131113:NUA131148 ODW131113:ODW131148 ONS131113:ONS131148 OXO131113:OXO131148 PHK131113:PHK131148 PRG131113:PRG131148 QBC131113:QBC131148 QKY131113:QKY131148 QUU131113:QUU131148 REQ131113:REQ131148 ROM131113:ROM131148 RYI131113:RYI131148 SIE131113:SIE131148 SSA131113:SSA131148 TBW131113:TBW131148 TLS131113:TLS131148 TVO131113:TVO131148 UFK131113:UFK131148 UPG131113:UPG131148 UZC131113:UZC131148 VIY131113:VIY131148 VSU131113:VSU131148 WCQ131113:WCQ131148 WMM131113:WMM131148 WWI131113:WWI131148 JW196649:JW196684 TS196649:TS196684 ADO196649:ADO196684 ANK196649:ANK196684 AXG196649:AXG196684 BHC196649:BHC196684 BQY196649:BQY196684 CAU196649:CAU196684 CKQ196649:CKQ196684 CUM196649:CUM196684 DEI196649:DEI196684 DOE196649:DOE196684 DYA196649:DYA196684 EHW196649:EHW196684 ERS196649:ERS196684 FBO196649:FBO196684 FLK196649:FLK196684 FVG196649:FVG196684 GFC196649:GFC196684 GOY196649:GOY196684 GYU196649:GYU196684 HIQ196649:HIQ196684 HSM196649:HSM196684 ICI196649:ICI196684 IME196649:IME196684 IWA196649:IWA196684 JFW196649:JFW196684 JPS196649:JPS196684 JZO196649:JZO196684 KJK196649:KJK196684 KTG196649:KTG196684 LDC196649:LDC196684 LMY196649:LMY196684 LWU196649:LWU196684 MGQ196649:MGQ196684 MQM196649:MQM196684 NAI196649:NAI196684 NKE196649:NKE196684 NUA196649:NUA196684 ODW196649:ODW196684 ONS196649:ONS196684 OXO196649:OXO196684 PHK196649:PHK196684 PRG196649:PRG196684 QBC196649:QBC196684 QKY196649:QKY196684 QUU196649:QUU196684 REQ196649:REQ196684 ROM196649:ROM196684 RYI196649:RYI196684 SIE196649:SIE196684 SSA196649:SSA196684 TBW196649:TBW196684 TLS196649:TLS196684 TVO196649:TVO196684 UFK196649:UFK196684 UPG196649:UPG196684 UZC196649:UZC196684 VIY196649:VIY196684 VSU196649:VSU196684 WCQ196649:WCQ196684 WMM196649:WMM196684 WWI196649:WWI196684 JW262185:JW262220 TS262185:TS262220 ADO262185:ADO262220 ANK262185:ANK262220 AXG262185:AXG262220 BHC262185:BHC262220 BQY262185:BQY262220 CAU262185:CAU262220 CKQ262185:CKQ262220 CUM262185:CUM262220 DEI262185:DEI262220 DOE262185:DOE262220 DYA262185:DYA262220 EHW262185:EHW262220 ERS262185:ERS262220 FBO262185:FBO262220 FLK262185:FLK262220 FVG262185:FVG262220 GFC262185:GFC262220 GOY262185:GOY262220 GYU262185:GYU262220 HIQ262185:HIQ262220 HSM262185:HSM262220 ICI262185:ICI262220 IME262185:IME262220 IWA262185:IWA262220 JFW262185:JFW262220 JPS262185:JPS262220 JZO262185:JZO262220 KJK262185:KJK262220 KTG262185:KTG262220 LDC262185:LDC262220 LMY262185:LMY262220 LWU262185:LWU262220 MGQ262185:MGQ262220 MQM262185:MQM262220 NAI262185:NAI262220 NKE262185:NKE262220 NUA262185:NUA262220 ODW262185:ODW262220 ONS262185:ONS262220 OXO262185:OXO262220 PHK262185:PHK262220 PRG262185:PRG262220 QBC262185:QBC262220 QKY262185:QKY262220 QUU262185:QUU262220 REQ262185:REQ262220 ROM262185:ROM262220 RYI262185:RYI262220 SIE262185:SIE262220 SSA262185:SSA262220 TBW262185:TBW262220 TLS262185:TLS262220 TVO262185:TVO262220 UFK262185:UFK262220 UPG262185:UPG262220 UZC262185:UZC262220 VIY262185:VIY262220 VSU262185:VSU262220 WCQ262185:WCQ262220 WMM262185:WMM262220 WWI262185:WWI262220 JW327721:JW327756 TS327721:TS327756 ADO327721:ADO327756 ANK327721:ANK327756 AXG327721:AXG327756 BHC327721:BHC327756 BQY327721:BQY327756 CAU327721:CAU327756 CKQ327721:CKQ327756 CUM327721:CUM327756 DEI327721:DEI327756 DOE327721:DOE327756 DYA327721:DYA327756 EHW327721:EHW327756 ERS327721:ERS327756 FBO327721:FBO327756 FLK327721:FLK327756 FVG327721:FVG327756 GFC327721:GFC327756 GOY327721:GOY327756 GYU327721:GYU327756 HIQ327721:HIQ327756 HSM327721:HSM327756 ICI327721:ICI327756 IME327721:IME327756 IWA327721:IWA327756 JFW327721:JFW327756 JPS327721:JPS327756 JZO327721:JZO327756 KJK327721:KJK327756 KTG327721:KTG327756 LDC327721:LDC327756 LMY327721:LMY327756 LWU327721:LWU327756 MGQ327721:MGQ327756 MQM327721:MQM327756 NAI327721:NAI327756 NKE327721:NKE327756 NUA327721:NUA327756 ODW327721:ODW327756 ONS327721:ONS327756 OXO327721:OXO327756 PHK327721:PHK327756 PRG327721:PRG327756 QBC327721:QBC327756 QKY327721:QKY327756 QUU327721:QUU327756 REQ327721:REQ327756 ROM327721:ROM327756 RYI327721:RYI327756 SIE327721:SIE327756 SSA327721:SSA327756 TBW327721:TBW327756 TLS327721:TLS327756 TVO327721:TVO327756 UFK327721:UFK327756 UPG327721:UPG327756 UZC327721:UZC327756 VIY327721:VIY327756 VSU327721:VSU327756 WCQ327721:WCQ327756 WMM327721:WMM327756 WWI327721:WWI327756 JW393257:JW393292 TS393257:TS393292 ADO393257:ADO393292 ANK393257:ANK393292 AXG393257:AXG393292 BHC393257:BHC393292 BQY393257:BQY393292 CAU393257:CAU393292 CKQ393257:CKQ393292 CUM393257:CUM393292 DEI393257:DEI393292 DOE393257:DOE393292 DYA393257:DYA393292 EHW393257:EHW393292 ERS393257:ERS393292 FBO393257:FBO393292 FLK393257:FLK393292 FVG393257:FVG393292 GFC393257:GFC393292 GOY393257:GOY393292 GYU393257:GYU393292 HIQ393257:HIQ393292 HSM393257:HSM393292 ICI393257:ICI393292 IME393257:IME393292 IWA393257:IWA393292 JFW393257:JFW393292 JPS393257:JPS393292 JZO393257:JZO393292 KJK393257:KJK393292 KTG393257:KTG393292 LDC393257:LDC393292 LMY393257:LMY393292 LWU393257:LWU393292 MGQ393257:MGQ393292 MQM393257:MQM393292 NAI393257:NAI393292 NKE393257:NKE393292 NUA393257:NUA393292 ODW393257:ODW393292 ONS393257:ONS393292 OXO393257:OXO393292 PHK393257:PHK393292 PRG393257:PRG393292 QBC393257:QBC393292 QKY393257:QKY393292 QUU393257:QUU393292 REQ393257:REQ393292 ROM393257:ROM393292 RYI393257:RYI393292 SIE393257:SIE393292 SSA393257:SSA393292 TBW393257:TBW393292 TLS393257:TLS393292 TVO393257:TVO393292 UFK393257:UFK393292 UPG393257:UPG393292 UZC393257:UZC393292 VIY393257:VIY393292 VSU393257:VSU393292 WCQ393257:WCQ393292 WMM393257:WMM393292 WWI393257:WWI393292 JW458793:JW458828 TS458793:TS458828 ADO458793:ADO458828 ANK458793:ANK458828 AXG458793:AXG458828 BHC458793:BHC458828 BQY458793:BQY458828 CAU458793:CAU458828 CKQ458793:CKQ458828 CUM458793:CUM458828 DEI458793:DEI458828 DOE458793:DOE458828 DYA458793:DYA458828 EHW458793:EHW458828 ERS458793:ERS458828 FBO458793:FBO458828 FLK458793:FLK458828 FVG458793:FVG458828 GFC458793:GFC458828 GOY458793:GOY458828 GYU458793:GYU458828 HIQ458793:HIQ458828 HSM458793:HSM458828 ICI458793:ICI458828 IME458793:IME458828 IWA458793:IWA458828 JFW458793:JFW458828 JPS458793:JPS458828 JZO458793:JZO458828 KJK458793:KJK458828 KTG458793:KTG458828 LDC458793:LDC458828 LMY458793:LMY458828 LWU458793:LWU458828 MGQ458793:MGQ458828 MQM458793:MQM458828 NAI458793:NAI458828 NKE458793:NKE458828 NUA458793:NUA458828 ODW458793:ODW458828 ONS458793:ONS458828 OXO458793:OXO458828 PHK458793:PHK458828 PRG458793:PRG458828 QBC458793:QBC458828 QKY458793:QKY458828 QUU458793:QUU458828 REQ458793:REQ458828 ROM458793:ROM458828 RYI458793:RYI458828 SIE458793:SIE458828 SSA458793:SSA458828 TBW458793:TBW458828 TLS458793:TLS458828 TVO458793:TVO458828 UFK458793:UFK458828 UPG458793:UPG458828 UZC458793:UZC458828 VIY458793:VIY458828 VSU458793:VSU458828 WCQ458793:WCQ458828 WMM458793:WMM458828 WWI458793:WWI458828 JW524329:JW524364 TS524329:TS524364 ADO524329:ADO524364 ANK524329:ANK524364 AXG524329:AXG524364 BHC524329:BHC524364 BQY524329:BQY524364 CAU524329:CAU524364 CKQ524329:CKQ524364 CUM524329:CUM524364 DEI524329:DEI524364 DOE524329:DOE524364 DYA524329:DYA524364 EHW524329:EHW524364 ERS524329:ERS524364 FBO524329:FBO524364 FLK524329:FLK524364 FVG524329:FVG524364 GFC524329:GFC524364 GOY524329:GOY524364 GYU524329:GYU524364 HIQ524329:HIQ524364 HSM524329:HSM524364 ICI524329:ICI524364 IME524329:IME524364 IWA524329:IWA524364 JFW524329:JFW524364 JPS524329:JPS524364 JZO524329:JZO524364 KJK524329:KJK524364 KTG524329:KTG524364 LDC524329:LDC524364 LMY524329:LMY524364 LWU524329:LWU524364 MGQ524329:MGQ524364 MQM524329:MQM524364 NAI524329:NAI524364 NKE524329:NKE524364 NUA524329:NUA524364 ODW524329:ODW524364 ONS524329:ONS524364 OXO524329:OXO524364 PHK524329:PHK524364 PRG524329:PRG524364 QBC524329:QBC524364 QKY524329:QKY524364 QUU524329:QUU524364 REQ524329:REQ524364 ROM524329:ROM524364 RYI524329:RYI524364 SIE524329:SIE524364 SSA524329:SSA524364 TBW524329:TBW524364 TLS524329:TLS524364 TVO524329:TVO524364 UFK524329:UFK524364 UPG524329:UPG524364 UZC524329:UZC524364 VIY524329:VIY524364 VSU524329:VSU524364 WCQ524329:WCQ524364 WMM524329:WMM524364 WWI524329:WWI524364 JW589865:JW589900 TS589865:TS589900 ADO589865:ADO589900 ANK589865:ANK589900 AXG589865:AXG589900 BHC589865:BHC589900 BQY589865:BQY589900 CAU589865:CAU589900 CKQ589865:CKQ589900 CUM589865:CUM589900 DEI589865:DEI589900 DOE589865:DOE589900 DYA589865:DYA589900 EHW589865:EHW589900 ERS589865:ERS589900 FBO589865:FBO589900 FLK589865:FLK589900 FVG589865:FVG589900 GFC589865:GFC589900 GOY589865:GOY589900 GYU589865:GYU589900 HIQ589865:HIQ589900 HSM589865:HSM589900 ICI589865:ICI589900 IME589865:IME589900 IWA589865:IWA589900 JFW589865:JFW589900 JPS589865:JPS589900 JZO589865:JZO589900 KJK589865:KJK589900 KTG589865:KTG589900 LDC589865:LDC589900 LMY589865:LMY589900 LWU589865:LWU589900 MGQ589865:MGQ589900 MQM589865:MQM589900 NAI589865:NAI589900 NKE589865:NKE589900 NUA589865:NUA589900 ODW589865:ODW589900 ONS589865:ONS589900 OXO589865:OXO589900 PHK589865:PHK589900 PRG589865:PRG589900 QBC589865:QBC589900 QKY589865:QKY589900 QUU589865:QUU589900 REQ589865:REQ589900 ROM589865:ROM589900 RYI589865:RYI589900 SIE589865:SIE589900 SSA589865:SSA589900 TBW589865:TBW589900 TLS589865:TLS589900 TVO589865:TVO589900 UFK589865:UFK589900 UPG589865:UPG589900 UZC589865:UZC589900 VIY589865:VIY589900 VSU589865:VSU589900 WCQ589865:WCQ589900 WMM589865:WMM589900 WWI589865:WWI589900 JW655401:JW655436 TS655401:TS655436 ADO655401:ADO655436 ANK655401:ANK655436 AXG655401:AXG655436 BHC655401:BHC655436 BQY655401:BQY655436 CAU655401:CAU655436 CKQ655401:CKQ655436 CUM655401:CUM655436 DEI655401:DEI655436 DOE655401:DOE655436 DYA655401:DYA655436 EHW655401:EHW655436 ERS655401:ERS655436 FBO655401:FBO655436 FLK655401:FLK655436 FVG655401:FVG655436 GFC655401:GFC655436 GOY655401:GOY655436 GYU655401:GYU655436 HIQ655401:HIQ655436 HSM655401:HSM655436 ICI655401:ICI655436 IME655401:IME655436 IWA655401:IWA655436 JFW655401:JFW655436 JPS655401:JPS655436 JZO655401:JZO655436 KJK655401:KJK655436 KTG655401:KTG655436 LDC655401:LDC655436 LMY655401:LMY655436 LWU655401:LWU655436 MGQ655401:MGQ655436 MQM655401:MQM655436 NAI655401:NAI655436 NKE655401:NKE655436 NUA655401:NUA655436 ODW655401:ODW655436 ONS655401:ONS655436 OXO655401:OXO655436 PHK655401:PHK655436 PRG655401:PRG655436 QBC655401:QBC655436 QKY655401:QKY655436 QUU655401:QUU655436 REQ655401:REQ655436 ROM655401:ROM655436 RYI655401:RYI655436 SIE655401:SIE655436 SSA655401:SSA655436 TBW655401:TBW655436 TLS655401:TLS655436 TVO655401:TVO655436 UFK655401:UFK655436 UPG655401:UPG655436 UZC655401:UZC655436 VIY655401:VIY655436 VSU655401:VSU655436 WCQ655401:WCQ655436 WMM655401:WMM655436 WWI655401:WWI655436 JW720937:JW720972 TS720937:TS720972 ADO720937:ADO720972 ANK720937:ANK720972 AXG720937:AXG720972 BHC720937:BHC720972 BQY720937:BQY720972 CAU720937:CAU720972 CKQ720937:CKQ720972 CUM720937:CUM720972 DEI720937:DEI720972 DOE720937:DOE720972 DYA720937:DYA720972 EHW720937:EHW720972 ERS720937:ERS720972 FBO720937:FBO720972 FLK720937:FLK720972 FVG720937:FVG720972 GFC720937:GFC720972 GOY720937:GOY720972 GYU720937:GYU720972 HIQ720937:HIQ720972 HSM720937:HSM720972 ICI720937:ICI720972 IME720937:IME720972 IWA720937:IWA720972 JFW720937:JFW720972 JPS720937:JPS720972 JZO720937:JZO720972 KJK720937:KJK720972 KTG720937:KTG720972 LDC720937:LDC720972 LMY720937:LMY720972 LWU720937:LWU720972 MGQ720937:MGQ720972 MQM720937:MQM720972 NAI720937:NAI720972 NKE720937:NKE720972 NUA720937:NUA720972 ODW720937:ODW720972 ONS720937:ONS720972 OXO720937:OXO720972 PHK720937:PHK720972 PRG720937:PRG720972 QBC720937:QBC720972 QKY720937:QKY720972 QUU720937:QUU720972 REQ720937:REQ720972 ROM720937:ROM720972 RYI720937:RYI720972 SIE720937:SIE720972 SSA720937:SSA720972 TBW720937:TBW720972 TLS720937:TLS720972 TVO720937:TVO720972 UFK720937:UFK720972 UPG720937:UPG720972 UZC720937:UZC720972 VIY720937:VIY720972 VSU720937:VSU720972 WCQ720937:WCQ720972 WMM720937:WMM720972 WWI720937:WWI720972 JW786473:JW786508 TS786473:TS786508 ADO786473:ADO786508 ANK786473:ANK786508 AXG786473:AXG786508 BHC786473:BHC786508 BQY786473:BQY786508 CAU786473:CAU786508 CKQ786473:CKQ786508 CUM786473:CUM786508 DEI786473:DEI786508 DOE786473:DOE786508 DYA786473:DYA786508 EHW786473:EHW786508 ERS786473:ERS786508 FBO786473:FBO786508 FLK786473:FLK786508 FVG786473:FVG786508 GFC786473:GFC786508 GOY786473:GOY786508 GYU786473:GYU786508 HIQ786473:HIQ786508 HSM786473:HSM786508 ICI786473:ICI786508 IME786473:IME786508 IWA786473:IWA786508 JFW786473:JFW786508 JPS786473:JPS786508 JZO786473:JZO786508 KJK786473:KJK786508 KTG786473:KTG786508 LDC786473:LDC786508 LMY786473:LMY786508 LWU786473:LWU786508 MGQ786473:MGQ786508 MQM786473:MQM786508 NAI786473:NAI786508 NKE786473:NKE786508 NUA786473:NUA786508 ODW786473:ODW786508 ONS786473:ONS786508 OXO786473:OXO786508 PHK786473:PHK786508 PRG786473:PRG786508 QBC786473:QBC786508 QKY786473:QKY786508 QUU786473:QUU786508 REQ786473:REQ786508 ROM786473:ROM786508 RYI786473:RYI786508 SIE786473:SIE786508 SSA786473:SSA786508 TBW786473:TBW786508 TLS786473:TLS786508 TVO786473:TVO786508 UFK786473:UFK786508 UPG786473:UPG786508 UZC786473:UZC786508 VIY786473:VIY786508 VSU786473:VSU786508 WCQ786473:WCQ786508 WMM786473:WMM786508 WWI786473:WWI786508 JW852009:JW852044 TS852009:TS852044 ADO852009:ADO852044 ANK852009:ANK852044 AXG852009:AXG852044 BHC852009:BHC852044 BQY852009:BQY852044 CAU852009:CAU852044 CKQ852009:CKQ852044 CUM852009:CUM852044 DEI852009:DEI852044 DOE852009:DOE852044 DYA852009:DYA852044 EHW852009:EHW852044 ERS852009:ERS852044 FBO852009:FBO852044 FLK852009:FLK852044 FVG852009:FVG852044 GFC852009:GFC852044 GOY852009:GOY852044 GYU852009:GYU852044 HIQ852009:HIQ852044 HSM852009:HSM852044 ICI852009:ICI852044 IME852009:IME852044 IWA852009:IWA852044 JFW852009:JFW852044 JPS852009:JPS852044 JZO852009:JZO852044 KJK852009:KJK852044 KTG852009:KTG852044 LDC852009:LDC852044 LMY852009:LMY852044 LWU852009:LWU852044 MGQ852009:MGQ852044 MQM852009:MQM852044 NAI852009:NAI852044 NKE852009:NKE852044 NUA852009:NUA852044 ODW852009:ODW852044 ONS852009:ONS852044 OXO852009:OXO852044 PHK852009:PHK852044 PRG852009:PRG852044 QBC852009:QBC852044 QKY852009:QKY852044 QUU852009:QUU852044 REQ852009:REQ852044 ROM852009:ROM852044 RYI852009:RYI852044 SIE852009:SIE852044 SSA852009:SSA852044 TBW852009:TBW852044 TLS852009:TLS852044 TVO852009:TVO852044 UFK852009:UFK852044 UPG852009:UPG852044 UZC852009:UZC852044 VIY852009:VIY852044 VSU852009:VSU852044 WCQ852009:WCQ852044 WMM852009:WMM852044 WWI852009:WWI852044 JW917545:JW917580 TS917545:TS917580 ADO917545:ADO917580 ANK917545:ANK917580 AXG917545:AXG917580 BHC917545:BHC917580 BQY917545:BQY917580 CAU917545:CAU917580 CKQ917545:CKQ917580 CUM917545:CUM917580 DEI917545:DEI917580 DOE917545:DOE917580 DYA917545:DYA917580 EHW917545:EHW917580 ERS917545:ERS917580 FBO917545:FBO917580 FLK917545:FLK917580 FVG917545:FVG917580 GFC917545:GFC917580 GOY917545:GOY917580 GYU917545:GYU917580 HIQ917545:HIQ917580 HSM917545:HSM917580 ICI917545:ICI917580 IME917545:IME917580 IWA917545:IWA917580 JFW917545:JFW917580 JPS917545:JPS917580 JZO917545:JZO917580 KJK917545:KJK917580 KTG917545:KTG917580 LDC917545:LDC917580 LMY917545:LMY917580 LWU917545:LWU917580 MGQ917545:MGQ917580 MQM917545:MQM917580 NAI917545:NAI917580 NKE917545:NKE917580 NUA917545:NUA917580 ODW917545:ODW917580 ONS917545:ONS917580 OXO917545:OXO917580 PHK917545:PHK917580 PRG917545:PRG917580 QBC917545:QBC917580 QKY917545:QKY917580 QUU917545:QUU917580 REQ917545:REQ917580 ROM917545:ROM917580 RYI917545:RYI917580 SIE917545:SIE917580 SSA917545:SSA917580 TBW917545:TBW917580 TLS917545:TLS917580 TVO917545:TVO917580 UFK917545:UFK917580 UPG917545:UPG917580 UZC917545:UZC917580 VIY917545:VIY917580 VSU917545:VSU917580 WCQ917545:WCQ917580 WMM917545:WMM917580 WWI917545:WWI917580 JW983081:JW983116 TS983081:TS983116 ADO983081:ADO983116 ANK983081:ANK983116 AXG983081:AXG983116 BHC983081:BHC983116 BQY983081:BQY983116 CAU983081:CAU983116 CKQ983081:CKQ983116 CUM983081:CUM983116 DEI983081:DEI983116 DOE983081:DOE983116 DYA983081:DYA983116 EHW983081:EHW983116 ERS983081:ERS983116 FBO983081:FBO983116 FLK983081:FLK983116 FVG983081:FVG983116 GFC983081:GFC983116 GOY983081:GOY983116 GYU983081:GYU983116 HIQ983081:HIQ983116 HSM983081:HSM983116 ICI983081:ICI983116 IME983081:IME983116 IWA983081:IWA983116 JFW983081:JFW983116 JPS983081:JPS983116 JZO983081:JZO983116 KJK983081:KJK983116 KTG983081:KTG983116 LDC983081:LDC983116 LMY983081:LMY983116 LWU983081:LWU983116 MGQ983081:MGQ983116 MQM983081:MQM983116 NAI983081:NAI983116 NKE983081:NKE983116 NUA983081:NUA983116 ODW983081:ODW983116 ONS983081:ONS983116 OXO983081:OXO983116 PHK983081:PHK983116 PRG983081:PRG983116 QBC983081:QBC983116 QKY983081:QKY983116 QUU983081:QUU983116 REQ983081:REQ983116 ROM983081:ROM983116 RYI983081:RYI983116 SIE983081:SIE983116 SSA983081:SSA983116 TBW983081:TBW983116 TLS983081:TLS983116 TVO983081:TVO983116 UFK983081:UFK983116 UPG983081:UPG983116 UZC983081:UZC983116 VIY983081:VIY983116 VSU983081:VSU983116 WCQ983081:WCQ983116 WMM983081:WMM983116 WWI983081:WWI983116 JR68:JR75 TN68:TN75 ADJ68:ADJ75 ANF68:ANF75 AXB68:AXB75 BGX68:BGX75 BQT68:BQT75 CAP68:CAP75 CKL68:CKL75 CUH68:CUH75 DED68:DED75 DNZ68:DNZ75 DXV68:DXV75 EHR68:EHR75 ERN68:ERN75 FBJ68:FBJ75 FLF68:FLF75 FVB68:FVB75 GEX68:GEX75 GOT68:GOT75 GYP68:GYP75 HIL68:HIL75 HSH68:HSH75 ICD68:ICD75 ILZ68:ILZ75 IVV68:IVV75 JFR68:JFR75 JPN68:JPN75 JZJ68:JZJ75 KJF68:KJF75 KTB68:KTB75 LCX68:LCX75 LMT68:LMT75 LWP68:LWP75 MGL68:MGL75 MQH68:MQH75 NAD68:NAD75 NJZ68:NJZ75 NTV68:NTV75 ODR68:ODR75 ONN68:ONN75 OXJ68:OXJ75 PHF68:PHF75 PRB68:PRB75 QAX68:QAX75 QKT68:QKT75 QUP68:QUP75 REL68:REL75 ROH68:ROH75 RYD68:RYD75 SHZ68:SHZ75 SRV68:SRV75 TBR68:TBR75 TLN68:TLN75 TVJ68:TVJ75 UFF68:UFF75 UPB68:UPB75 UYX68:UYX75 VIT68:VIT75 VSP68:VSP75 WCL68:WCL75 WMH68:WMH75 WWD68:WWD75 JR65608:JR65611 TN65608:TN65611 ADJ65608:ADJ65611 ANF65608:ANF65611 AXB65608:AXB65611 BGX65608:BGX65611 BQT65608:BQT65611 CAP65608:CAP65611 CKL65608:CKL65611 CUH65608:CUH65611 DED65608:DED65611 DNZ65608:DNZ65611 DXV65608:DXV65611 EHR65608:EHR65611 ERN65608:ERN65611 FBJ65608:FBJ65611 FLF65608:FLF65611 FVB65608:FVB65611 GEX65608:GEX65611 GOT65608:GOT65611 GYP65608:GYP65611 HIL65608:HIL65611 HSH65608:HSH65611 ICD65608:ICD65611 ILZ65608:ILZ65611 IVV65608:IVV65611 JFR65608:JFR65611 JPN65608:JPN65611 JZJ65608:JZJ65611 KJF65608:KJF65611 KTB65608:KTB65611 LCX65608:LCX65611 LMT65608:LMT65611 LWP65608:LWP65611 MGL65608:MGL65611 MQH65608:MQH65611 NAD65608:NAD65611 NJZ65608:NJZ65611 NTV65608:NTV65611 ODR65608:ODR65611 ONN65608:ONN65611 OXJ65608:OXJ65611 PHF65608:PHF65611 PRB65608:PRB65611 QAX65608:QAX65611 QKT65608:QKT65611 QUP65608:QUP65611 REL65608:REL65611 ROH65608:ROH65611 RYD65608:RYD65611 SHZ65608:SHZ65611 SRV65608:SRV65611 TBR65608:TBR65611 TLN65608:TLN65611 TVJ65608:TVJ65611 UFF65608:UFF65611 UPB65608:UPB65611 UYX65608:UYX65611 VIT65608:VIT65611 VSP65608:VSP65611 WCL65608:WCL65611 WMH65608:WMH65611 WWD65608:WWD65611 JR131144:JR131147 TN131144:TN131147 ADJ131144:ADJ131147 ANF131144:ANF131147 AXB131144:AXB131147 BGX131144:BGX131147 BQT131144:BQT131147 CAP131144:CAP131147 CKL131144:CKL131147 CUH131144:CUH131147 DED131144:DED131147 DNZ131144:DNZ131147 DXV131144:DXV131147 EHR131144:EHR131147 ERN131144:ERN131147 FBJ131144:FBJ131147 FLF131144:FLF131147 FVB131144:FVB131147 GEX131144:GEX131147 GOT131144:GOT131147 GYP131144:GYP131147 HIL131144:HIL131147 HSH131144:HSH131147 ICD131144:ICD131147 ILZ131144:ILZ131147 IVV131144:IVV131147 JFR131144:JFR131147 JPN131144:JPN131147 JZJ131144:JZJ131147 KJF131144:KJF131147 KTB131144:KTB131147 LCX131144:LCX131147 LMT131144:LMT131147 LWP131144:LWP131147 MGL131144:MGL131147 MQH131144:MQH131147 NAD131144:NAD131147 NJZ131144:NJZ131147 NTV131144:NTV131147 ODR131144:ODR131147 ONN131144:ONN131147 OXJ131144:OXJ131147 PHF131144:PHF131147 PRB131144:PRB131147 QAX131144:QAX131147 QKT131144:QKT131147 QUP131144:QUP131147 REL131144:REL131147 ROH131144:ROH131147 RYD131144:RYD131147 SHZ131144:SHZ131147 SRV131144:SRV131147 TBR131144:TBR131147 TLN131144:TLN131147 TVJ131144:TVJ131147 UFF131144:UFF131147 UPB131144:UPB131147 UYX131144:UYX131147 VIT131144:VIT131147 VSP131144:VSP131147 WCL131144:WCL131147 WMH131144:WMH131147 WWD131144:WWD131147 JR196680:JR196683 TN196680:TN196683 ADJ196680:ADJ196683 ANF196680:ANF196683 AXB196680:AXB196683 BGX196680:BGX196683 BQT196680:BQT196683 CAP196680:CAP196683 CKL196680:CKL196683 CUH196680:CUH196683 DED196680:DED196683 DNZ196680:DNZ196683 DXV196680:DXV196683 EHR196680:EHR196683 ERN196680:ERN196683 FBJ196680:FBJ196683 FLF196680:FLF196683 FVB196680:FVB196683 GEX196680:GEX196683 GOT196680:GOT196683 GYP196680:GYP196683 HIL196680:HIL196683 HSH196680:HSH196683 ICD196680:ICD196683 ILZ196680:ILZ196683 IVV196680:IVV196683 JFR196680:JFR196683 JPN196680:JPN196683 JZJ196680:JZJ196683 KJF196680:KJF196683 KTB196680:KTB196683 LCX196680:LCX196683 LMT196680:LMT196683 LWP196680:LWP196683 MGL196680:MGL196683 MQH196680:MQH196683 NAD196680:NAD196683 NJZ196680:NJZ196683 NTV196680:NTV196683 ODR196680:ODR196683 ONN196680:ONN196683 OXJ196680:OXJ196683 PHF196680:PHF196683 PRB196680:PRB196683 QAX196680:QAX196683 QKT196680:QKT196683 QUP196680:QUP196683 REL196680:REL196683 ROH196680:ROH196683 RYD196680:RYD196683 SHZ196680:SHZ196683 SRV196680:SRV196683 TBR196680:TBR196683 TLN196680:TLN196683 TVJ196680:TVJ196683 UFF196680:UFF196683 UPB196680:UPB196683 UYX196680:UYX196683 VIT196680:VIT196683 VSP196680:VSP196683 WCL196680:WCL196683 WMH196680:WMH196683 WWD196680:WWD196683 JR262216:JR262219 TN262216:TN262219 ADJ262216:ADJ262219 ANF262216:ANF262219 AXB262216:AXB262219 BGX262216:BGX262219 BQT262216:BQT262219 CAP262216:CAP262219 CKL262216:CKL262219 CUH262216:CUH262219 DED262216:DED262219 DNZ262216:DNZ262219 DXV262216:DXV262219 EHR262216:EHR262219 ERN262216:ERN262219 FBJ262216:FBJ262219 FLF262216:FLF262219 FVB262216:FVB262219 GEX262216:GEX262219 GOT262216:GOT262219 GYP262216:GYP262219 HIL262216:HIL262219 HSH262216:HSH262219 ICD262216:ICD262219 ILZ262216:ILZ262219 IVV262216:IVV262219 JFR262216:JFR262219 JPN262216:JPN262219 JZJ262216:JZJ262219 KJF262216:KJF262219 KTB262216:KTB262219 LCX262216:LCX262219 LMT262216:LMT262219 LWP262216:LWP262219 MGL262216:MGL262219 MQH262216:MQH262219 NAD262216:NAD262219 NJZ262216:NJZ262219 NTV262216:NTV262219 ODR262216:ODR262219 ONN262216:ONN262219 OXJ262216:OXJ262219 PHF262216:PHF262219 PRB262216:PRB262219 QAX262216:QAX262219 QKT262216:QKT262219 QUP262216:QUP262219 REL262216:REL262219 ROH262216:ROH262219 RYD262216:RYD262219 SHZ262216:SHZ262219 SRV262216:SRV262219 TBR262216:TBR262219 TLN262216:TLN262219 TVJ262216:TVJ262219 UFF262216:UFF262219 UPB262216:UPB262219 UYX262216:UYX262219 VIT262216:VIT262219 VSP262216:VSP262219 WCL262216:WCL262219 WMH262216:WMH262219 WWD262216:WWD262219 JR327752:JR327755 TN327752:TN327755 ADJ327752:ADJ327755 ANF327752:ANF327755 AXB327752:AXB327755 BGX327752:BGX327755 BQT327752:BQT327755 CAP327752:CAP327755 CKL327752:CKL327755 CUH327752:CUH327755 DED327752:DED327755 DNZ327752:DNZ327755 DXV327752:DXV327755 EHR327752:EHR327755 ERN327752:ERN327755 FBJ327752:FBJ327755 FLF327752:FLF327755 FVB327752:FVB327755 GEX327752:GEX327755 GOT327752:GOT327755 GYP327752:GYP327755 HIL327752:HIL327755 HSH327752:HSH327755 ICD327752:ICD327755 ILZ327752:ILZ327755 IVV327752:IVV327755 JFR327752:JFR327755 JPN327752:JPN327755 JZJ327752:JZJ327755 KJF327752:KJF327755 KTB327752:KTB327755 LCX327752:LCX327755 LMT327752:LMT327755 LWP327752:LWP327755 MGL327752:MGL327755 MQH327752:MQH327755 NAD327752:NAD327755 NJZ327752:NJZ327755 NTV327752:NTV327755 ODR327752:ODR327755 ONN327752:ONN327755 OXJ327752:OXJ327755 PHF327752:PHF327755 PRB327752:PRB327755 QAX327752:QAX327755 QKT327752:QKT327755 QUP327752:QUP327755 REL327752:REL327755 ROH327752:ROH327755 RYD327752:RYD327755 SHZ327752:SHZ327755 SRV327752:SRV327755 TBR327752:TBR327755 TLN327752:TLN327755 TVJ327752:TVJ327755 UFF327752:UFF327755 UPB327752:UPB327755 UYX327752:UYX327755 VIT327752:VIT327755 VSP327752:VSP327755 WCL327752:WCL327755 WMH327752:WMH327755 WWD327752:WWD327755 JR393288:JR393291 TN393288:TN393291 ADJ393288:ADJ393291 ANF393288:ANF393291 AXB393288:AXB393291 BGX393288:BGX393291 BQT393288:BQT393291 CAP393288:CAP393291 CKL393288:CKL393291 CUH393288:CUH393291 DED393288:DED393291 DNZ393288:DNZ393291 DXV393288:DXV393291 EHR393288:EHR393291 ERN393288:ERN393291 FBJ393288:FBJ393291 FLF393288:FLF393291 FVB393288:FVB393291 GEX393288:GEX393291 GOT393288:GOT393291 GYP393288:GYP393291 HIL393288:HIL393291 HSH393288:HSH393291 ICD393288:ICD393291 ILZ393288:ILZ393291 IVV393288:IVV393291 JFR393288:JFR393291 JPN393288:JPN393291 JZJ393288:JZJ393291 KJF393288:KJF393291 KTB393288:KTB393291 LCX393288:LCX393291 LMT393288:LMT393291 LWP393288:LWP393291 MGL393288:MGL393291 MQH393288:MQH393291 NAD393288:NAD393291 NJZ393288:NJZ393291 NTV393288:NTV393291 ODR393288:ODR393291 ONN393288:ONN393291 OXJ393288:OXJ393291 PHF393288:PHF393291 PRB393288:PRB393291 QAX393288:QAX393291 QKT393288:QKT393291 QUP393288:QUP393291 REL393288:REL393291 ROH393288:ROH393291 RYD393288:RYD393291 SHZ393288:SHZ393291 SRV393288:SRV393291 TBR393288:TBR393291 TLN393288:TLN393291 TVJ393288:TVJ393291 UFF393288:UFF393291 UPB393288:UPB393291 UYX393288:UYX393291 VIT393288:VIT393291 VSP393288:VSP393291 WCL393288:WCL393291 WMH393288:WMH393291 WWD393288:WWD393291 JR458824:JR458827 TN458824:TN458827 ADJ458824:ADJ458827 ANF458824:ANF458827 AXB458824:AXB458827 BGX458824:BGX458827 BQT458824:BQT458827 CAP458824:CAP458827 CKL458824:CKL458827 CUH458824:CUH458827 DED458824:DED458827 DNZ458824:DNZ458827 DXV458824:DXV458827 EHR458824:EHR458827 ERN458824:ERN458827 FBJ458824:FBJ458827 FLF458824:FLF458827 FVB458824:FVB458827 GEX458824:GEX458827 GOT458824:GOT458827 GYP458824:GYP458827 HIL458824:HIL458827 HSH458824:HSH458827 ICD458824:ICD458827 ILZ458824:ILZ458827 IVV458824:IVV458827 JFR458824:JFR458827 JPN458824:JPN458827 JZJ458824:JZJ458827 KJF458824:KJF458827 KTB458824:KTB458827 LCX458824:LCX458827 LMT458824:LMT458827 LWP458824:LWP458827 MGL458824:MGL458827 MQH458824:MQH458827 NAD458824:NAD458827 NJZ458824:NJZ458827 NTV458824:NTV458827 ODR458824:ODR458827 ONN458824:ONN458827 OXJ458824:OXJ458827 PHF458824:PHF458827 PRB458824:PRB458827 QAX458824:QAX458827 QKT458824:QKT458827 QUP458824:QUP458827 REL458824:REL458827 ROH458824:ROH458827 RYD458824:RYD458827 SHZ458824:SHZ458827 SRV458824:SRV458827 TBR458824:TBR458827 TLN458824:TLN458827 TVJ458824:TVJ458827 UFF458824:UFF458827 UPB458824:UPB458827 UYX458824:UYX458827 VIT458824:VIT458827 VSP458824:VSP458827 WCL458824:WCL458827 WMH458824:WMH458827 WWD458824:WWD458827 JR524360:JR524363 TN524360:TN524363 ADJ524360:ADJ524363 ANF524360:ANF524363 AXB524360:AXB524363 BGX524360:BGX524363 BQT524360:BQT524363 CAP524360:CAP524363 CKL524360:CKL524363 CUH524360:CUH524363 DED524360:DED524363 DNZ524360:DNZ524363 DXV524360:DXV524363 EHR524360:EHR524363 ERN524360:ERN524363 FBJ524360:FBJ524363 FLF524360:FLF524363 FVB524360:FVB524363 GEX524360:GEX524363 GOT524360:GOT524363 GYP524360:GYP524363 HIL524360:HIL524363 HSH524360:HSH524363 ICD524360:ICD524363 ILZ524360:ILZ524363 IVV524360:IVV524363 JFR524360:JFR524363 JPN524360:JPN524363 JZJ524360:JZJ524363 KJF524360:KJF524363 KTB524360:KTB524363 LCX524360:LCX524363 LMT524360:LMT524363 LWP524360:LWP524363 MGL524360:MGL524363 MQH524360:MQH524363 NAD524360:NAD524363 NJZ524360:NJZ524363 NTV524360:NTV524363 ODR524360:ODR524363 ONN524360:ONN524363 OXJ524360:OXJ524363 PHF524360:PHF524363 PRB524360:PRB524363 QAX524360:QAX524363 QKT524360:QKT524363 QUP524360:QUP524363 REL524360:REL524363 ROH524360:ROH524363 RYD524360:RYD524363 SHZ524360:SHZ524363 SRV524360:SRV524363 TBR524360:TBR524363 TLN524360:TLN524363 TVJ524360:TVJ524363 UFF524360:UFF524363 UPB524360:UPB524363 UYX524360:UYX524363 VIT524360:VIT524363 VSP524360:VSP524363 WCL524360:WCL524363 WMH524360:WMH524363 WWD524360:WWD524363 JR589896:JR589899 TN589896:TN589899 ADJ589896:ADJ589899 ANF589896:ANF589899 AXB589896:AXB589899 BGX589896:BGX589899 BQT589896:BQT589899 CAP589896:CAP589899 CKL589896:CKL589899 CUH589896:CUH589899 DED589896:DED589899 DNZ589896:DNZ589899 DXV589896:DXV589899 EHR589896:EHR589899 ERN589896:ERN589899 FBJ589896:FBJ589899 FLF589896:FLF589899 FVB589896:FVB589899 GEX589896:GEX589899 GOT589896:GOT589899 GYP589896:GYP589899 HIL589896:HIL589899 HSH589896:HSH589899 ICD589896:ICD589899 ILZ589896:ILZ589899 IVV589896:IVV589899 JFR589896:JFR589899 JPN589896:JPN589899 JZJ589896:JZJ589899 KJF589896:KJF589899 KTB589896:KTB589899 LCX589896:LCX589899 LMT589896:LMT589899 LWP589896:LWP589899 MGL589896:MGL589899 MQH589896:MQH589899 NAD589896:NAD589899 NJZ589896:NJZ589899 NTV589896:NTV589899 ODR589896:ODR589899 ONN589896:ONN589899 OXJ589896:OXJ589899 PHF589896:PHF589899 PRB589896:PRB589899 QAX589896:QAX589899 QKT589896:QKT589899 QUP589896:QUP589899 REL589896:REL589899 ROH589896:ROH589899 RYD589896:RYD589899 SHZ589896:SHZ589899 SRV589896:SRV589899 TBR589896:TBR589899 TLN589896:TLN589899 TVJ589896:TVJ589899 UFF589896:UFF589899 UPB589896:UPB589899 UYX589896:UYX589899 VIT589896:VIT589899 VSP589896:VSP589899 WCL589896:WCL589899 WMH589896:WMH589899 WWD589896:WWD589899 JR655432:JR655435 TN655432:TN655435 ADJ655432:ADJ655435 ANF655432:ANF655435 AXB655432:AXB655435 BGX655432:BGX655435 BQT655432:BQT655435 CAP655432:CAP655435 CKL655432:CKL655435 CUH655432:CUH655435 DED655432:DED655435 DNZ655432:DNZ655435 DXV655432:DXV655435 EHR655432:EHR655435 ERN655432:ERN655435 FBJ655432:FBJ655435 FLF655432:FLF655435 FVB655432:FVB655435 GEX655432:GEX655435 GOT655432:GOT655435 GYP655432:GYP655435 HIL655432:HIL655435 HSH655432:HSH655435 ICD655432:ICD655435 ILZ655432:ILZ655435 IVV655432:IVV655435 JFR655432:JFR655435 JPN655432:JPN655435 JZJ655432:JZJ655435 KJF655432:KJF655435 KTB655432:KTB655435 LCX655432:LCX655435 LMT655432:LMT655435 LWP655432:LWP655435 MGL655432:MGL655435 MQH655432:MQH655435 NAD655432:NAD655435 NJZ655432:NJZ655435 NTV655432:NTV655435 ODR655432:ODR655435 ONN655432:ONN655435 OXJ655432:OXJ655435 PHF655432:PHF655435 PRB655432:PRB655435 QAX655432:QAX655435 QKT655432:QKT655435 QUP655432:QUP655435 REL655432:REL655435 ROH655432:ROH655435 RYD655432:RYD655435 SHZ655432:SHZ655435 SRV655432:SRV655435 TBR655432:TBR655435 TLN655432:TLN655435 TVJ655432:TVJ655435 UFF655432:UFF655435 UPB655432:UPB655435 UYX655432:UYX655435 VIT655432:VIT655435 VSP655432:VSP655435 WCL655432:WCL655435 WMH655432:WMH655435 WWD655432:WWD655435 JR720968:JR720971 TN720968:TN720971 ADJ720968:ADJ720971 ANF720968:ANF720971 AXB720968:AXB720971 BGX720968:BGX720971 BQT720968:BQT720971 CAP720968:CAP720971 CKL720968:CKL720971 CUH720968:CUH720971 DED720968:DED720971 DNZ720968:DNZ720971 DXV720968:DXV720971 EHR720968:EHR720971 ERN720968:ERN720971 FBJ720968:FBJ720971 FLF720968:FLF720971 FVB720968:FVB720971 GEX720968:GEX720971 GOT720968:GOT720971 GYP720968:GYP720971 HIL720968:HIL720971 HSH720968:HSH720971 ICD720968:ICD720971 ILZ720968:ILZ720971 IVV720968:IVV720971 JFR720968:JFR720971 JPN720968:JPN720971 JZJ720968:JZJ720971 KJF720968:KJF720971 KTB720968:KTB720971 LCX720968:LCX720971 LMT720968:LMT720971 LWP720968:LWP720971 MGL720968:MGL720971 MQH720968:MQH720971 NAD720968:NAD720971 NJZ720968:NJZ720971 NTV720968:NTV720971 ODR720968:ODR720971 ONN720968:ONN720971 OXJ720968:OXJ720971 PHF720968:PHF720971 PRB720968:PRB720971 QAX720968:QAX720971 QKT720968:QKT720971 QUP720968:QUP720971 REL720968:REL720971 ROH720968:ROH720971 RYD720968:RYD720971 SHZ720968:SHZ720971 SRV720968:SRV720971 TBR720968:TBR720971 TLN720968:TLN720971 TVJ720968:TVJ720971 UFF720968:UFF720971 UPB720968:UPB720971 UYX720968:UYX720971 VIT720968:VIT720971 VSP720968:VSP720971 WCL720968:WCL720971 WMH720968:WMH720971 WWD720968:WWD720971 JR786504:JR786507 TN786504:TN786507 ADJ786504:ADJ786507 ANF786504:ANF786507 AXB786504:AXB786507 BGX786504:BGX786507 BQT786504:BQT786507 CAP786504:CAP786507 CKL786504:CKL786507 CUH786504:CUH786507 DED786504:DED786507 DNZ786504:DNZ786507 DXV786504:DXV786507 EHR786504:EHR786507 ERN786504:ERN786507 FBJ786504:FBJ786507 FLF786504:FLF786507 FVB786504:FVB786507 GEX786504:GEX786507 GOT786504:GOT786507 GYP786504:GYP786507 HIL786504:HIL786507 HSH786504:HSH786507 ICD786504:ICD786507 ILZ786504:ILZ786507 IVV786504:IVV786507 JFR786504:JFR786507 JPN786504:JPN786507 JZJ786504:JZJ786507 KJF786504:KJF786507 KTB786504:KTB786507 LCX786504:LCX786507 LMT786504:LMT786507 LWP786504:LWP786507 MGL786504:MGL786507 MQH786504:MQH786507 NAD786504:NAD786507 NJZ786504:NJZ786507 NTV786504:NTV786507 ODR786504:ODR786507 ONN786504:ONN786507 OXJ786504:OXJ786507 PHF786504:PHF786507 PRB786504:PRB786507 QAX786504:QAX786507 QKT786504:QKT786507 QUP786504:QUP786507 REL786504:REL786507 ROH786504:ROH786507 RYD786504:RYD786507 SHZ786504:SHZ786507 SRV786504:SRV786507 TBR786504:TBR786507 TLN786504:TLN786507 TVJ786504:TVJ786507 UFF786504:UFF786507 UPB786504:UPB786507 UYX786504:UYX786507 VIT786504:VIT786507 VSP786504:VSP786507 WCL786504:WCL786507 WMH786504:WMH786507 WWD786504:WWD786507 JR852040:JR852043 TN852040:TN852043 ADJ852040:ADJ852043 ANF852040:ANF852043 AXB852040:AXB852043 BGX852040:BGX852043 BQT852040:BQT852043 CAP852040:CAP852043 CKL852040:CKL852043 CUH852040:CUH852043 DED852040:DED852043 DNZ852040:DNZ852043 DXV852040:DXV852043 EHR852040:EHR852043 ERN852040:ERN852043 FBJ852040:FBJ852043 FLF852040:FLF852043 FVB852040:FVB852043 GEX852040:GEX852043 GOT852040:GOT852043 GYP852040:GYP852043 HIL852040:HIL852043 HSH852040:HSH852043 ICD852040:ICD852043 ILZ852040:ILZ852043 IVV852040:IVV852043 JFR852040:JFR852043 JPN852040:JPN852043 JZJ852040:JZJ852043 KJF852040:KJF852043 KTB852040:KTB852043 LCX852040:LCX852043 LMT852040:LMT852043 LWP852040:LWP852043 MGL852040:MGL852043 MQH852040:MQH852043 NAD852040:NAD852043 NJZ852040:NJZ852043 NTV852040:NTV852043 ODR852040:ODR852043 ONN852040:ONN852043 OXJ852040:OXJ852043 PHF852040:PHF852043 PRB852040:PRB852043 QAX852040:QAX852043 QKT852040:QKT852043 QUP852040:QUP852043 REL852040:REL852043 ROH852040:ROH852043 RYD852040:RYD852043 SHZ852040:SHZ852043 SRV852040:SRV852043 TBR852040:TBR852043 TLN852040:TLN852043 TVJ852040:TVJ852043 UFF852040:UFF852043 UPB852040:UPB852043 UYX852040:UYX852043 VIT852040:VIT852043 VSP852040:VSP852043 WCL852040:WCL852043 WMH852040:WMH852043 WWD852040:WWD852043 JR917576:JR917579 TN917576:TN917579 ADJ917576:ADJ917579 ANF917576:ANF917579 AXB917576:AXB917579 BGX917576:BGX917579 BQT917576:BQT917579 CAP917576:CAP917579 CKL917576:CKL917579 CUH917576:CUH917579 DED917576:DED917579 DNZ917576:DNZ917579 DXV917576:DXV917579 EHR917576:EHR917579 ERN917576:ERN917579 FBJ917576:FBJ917579 FLF917576:FLF917579 FVB917576:FVB917579 GEX917576:GEX917579 GOT917576:GOT917579 GYP917576:GYP917579 HIL917576:HIL917579 HSH917576:HSH917579 ICD917576:ICD917579 ILZ917576:ILZ917579 IVV917576:IVV917579 JFR917576:JFR917579 JPN917576:JPN917579 JZJ917576:JZJ917579 KJF917576:KJF917579 KTB917576:KTB917579 LCX917576:LCX917579 LMT917576:LMT917579 LWP917576:LWP917579 MGL917576:MGL917579 MQH917576:MQH917579 NAD917576:NAD917579 NJZ917576:NJZ917579 NTV917576:NTV917579 ODR917576:ODR917579 ONN917576:ONN917579 OXJ917576:OXJ917579 PHF917576:PHF917579 PRB917576:PRB917579 QAX917576:QAX917579 QKT917576:QKT917579 QUP917576:QUP917579 REL917576:REL917579 ROH917576:ROH917579 RYD917576:RYD917579 SHZ917576:SHZ917579 SRV917576:SRV917579 TBR917576:TBR917579 TLN917576:TLN917579 TVJ917576:TVJ917579 UFF917576:UFF917579 UPB917576:UPB917579 UYX917576:UYX917579 VIT917576:VIT917579 VSP917576:VSP917579 WCL917576:WCL917579 WMH917576:WMH917579 WWD917576:WWD917579 JR983112:JR983115 TN983112:TN983115 ADJ983112:ADJ983115 ANF983112:ANF983115 AXB983112:AXB983115 BGX983112:BGX983115 BQT983112:BQT983115 CAP983112:CAP983115 CKL983112:CKL983115 CUH983112:CUH983115 DED983112:DED983115 DNZ983112:DNZ983115 DXV983112:DXV983115 EHR983112:EHR983115 ERN983112:ERN983115 FBJ983112:FBJ983115 FLF983112:FLF983115 FVB983112:FVB983115 GEX983112:GEX983115 GOT983112:GOT983115 GYP983112:GYP983115 HIL983112:HIL983115 HSH983112:HSH983115 ICD983112:ICD983115 ILZ983112:ILZ983115 IVV983112:IVV983115 JFR983112:JFR983115 JPN983112:JPN983115 JZJ983112:JZJ983115 KJF983112:KJF983115 KTB983112:KTB983115 LCX983112:LCX983115 LMT983112:LMT983115 LWP983112:LWP983115 MGL983112:MGL983115 MQH983112:MQH983115 NAD983112:NAD983115 NJZ983112:NJZ983115 NTV983112:NTV983115 ODR983112:ODR983115 ONN983112:ONN983115 OXJ983112:OXJ983115 PHF983112:PHF983115 PRB983112:PRB983115 QAX983112:QAX983115 QKT983112:QKT983115 QUP983112:QUP983115 REL983112:REL983115 ROH983112:ROH983115 RYD983112:RYD983115 SHZ983112:SHZ983115 SRV983112:SRV983115 TBR983112:TBR983115 TLN983112:TLN983115 TVJ983112:TVJ983115 UFF983112:UFF983115 UPB983112:UPB983115 UYX983112:UYX983115 VIT983112:VIT983115 VSP983112:VSP983115 WCL983112:WCL983115 WMH983112:WMH983115 WWD983112:WWD983115 JR17:JR46 TN17:TN46 ADJ17:ADJ46 ANF17:ANF46 AXB17:AXB46 BGX17:BGX46 BQT17:BQT46 CAP17:CAP46 CKL17:CKL46 CUH17:CUH46 DED17:DED46 DNZ17:DNZ46 DXV17:DXV46 EHR17:EHR46 ERN17:ERN46 FBJ17:FBJ46 FLF17:FLF46 FVB17:FVB46 GEX17:GEX46 GOT17:GOT46 GYP17:GYP46 HIL17:HIL46 HSH17:HSH46 ICD17:ICD46 ILZ17:ILZ46 IVV17:IVV46 JFR17:JFR46 JPN17:JPN46 JZJ17:JZJ46 KJF17:KJF46 KTB17:KTB46 LCX17:LCX46 LMT17:LMT46 LWP17:LWP46 MGL17:MGL46 MQH17:MQH46 NAD17:NAD46 NJZ17:NJZ46 NTV17:NTV46 ODR17:ODR46 ONN17:ONN46 OXJ17:OXJ46 PHF17:PHF46 PRB17:PRB46 QAX17:QAX46 QKT17:QKT46 QUP17:QUP46 REL17:REL46 ROH17:ROH46 RYD17:RYD46 SHZ17:SHZ46 SRV17:SRV46 TBR17:TBR46 TLN17:TLN46 TVJ17:TVJ46 UFF17:UFF46 UPB17:UPB46 UYX17:UYX46 VIT17:VIT46 VSP17:VSP46 WCL17:WCL46 WMH17:WMH46 WWD17:WWD46 JR65577:JR65594 TN65577:TN65594 ADJ65577:ADJ65594 ANF65577:ANF65594 AXB65577:AXB65594 BGX65577:BGX65594 BQT65577:BQT65594 CAP65577:CAP65594 CKL65577:CKL65594 CUH65577:CUH65594 DED65577:DED65594 DNZ65577:DNZ65594 DXV65577:DXV65594 EHR65577:EHR65594 ERN65577:ERN65594 FBJ65577:FBJ65594 FLF65577:FLF65594 FVB65577:FVB65594 GEX65577:GEX65594 GOT65577:GOT65594 GYP65577:GYP65594 HIL65577:HIL65594 HSH65577:HSH65594 ICD65577:ICD65594 ILZ65577:ILZ65594 IVV65577:IVV65594 JFR65577:JFR65594 JPN65577:JPN65594 JZJ65577:JZJ65594 KJF65577:KJF65594 KTB65577:KTB65594 LCX65577:LCX65594 LMT65577:LMT65594 LWP65577:LWP65594 MGL65577:MGL65594 MQH65577:MQH65594 NAD65577:NAD65594 NJZ65577:NJZ65594 NTV65577:NTV65594 ODR65577:ODR65594 ONN65577:ONN65594 OXJ65577:OXJ65594 PHF65577:PHF65594 PRB65577:PRB65594 QAX65577:QAX65594 QKT65577:QKT65594 QUP65577:QUP65594 REL65577:REL65594 ROH65577:ROH65594 RYD65577:RYD65594 SHZ65577:SHZ65594 SRV65577:SRV65594 TBR65577:TBR65594 TLN65577:TLN65594 TVJ65577:TVJ65594 UFF65577:UFF65594 UPB65577:UPB65594 UYX65577:UYX65594 VIT65577:VIT65594 VSP65577:VSP65594 WCL65577:WCL65594 WMH65577:WMH65594 WWD65577:WWD65594 JR131113:JR131130 TN131113:TN131130 ADJ131113:ADJ131130 ANF131113:ANF131130 AXB131113:AXB131130 BGX131113:BGX131130 BQT131113:BQT131130 CAP131113:CAP131130 CKL131113:CKL131130 CUH131113:CUH131130 DED131113:DED131130 DNZ131113:DNZ131130 DXV131113:DXV131130 EHR131113:EHR131130 ERN131113:ERN131130 FBJ131113:FBJ131130 FLF131113:FLF131130 FVB131113:FVB131130 GEX131113:GEX131130 GOT131113:GOT131130 GYP131113:GYP131130 HIL131113:HIL131130 HSH131113:HSH131130 ICD131113:ICD131130 ILZ131113:ILZ131130 IVV131113:IVV131130 JFR131113:JFR131130 JPN131113:JPN131130 JZJ131113:JZJ131130 KJF131113:KJF131130 KTB131113:KTB131130 LCX131113:LCX131130 LMT131113:LMT131130 LWP131113:LWP131130 MGL131113:MGL131130 MQH131113:MQH131130 NAD131113:NAD131130 NJZ131113:NJZ131130 NTV131113:NTV131130 ODR131113:ODR131130 ONN131113:ONN131130 OXJ131113:OXJ131130 PHF131113:PHF131130 PRB131113:PRB131130 QAX131113:QAX131130 QKT131113:QKT131130 QUP131113:QUP131130 REL131113:REL131130 ROH131113:ROH131130 RYD131113:RYD131130 SHZ131113:SHZ131130 SRV131113:SRV131130 TBR131113:TBR131130 TLN131113:TLN131130 TVJ131113:TVJ131130 UFF131113:UFF131130 UPB131113:UPB131130 UYX131113:UYX131130 VIT131113:VIT131130 VSP131113:VSP131130 WCL131113:WCL131130 WMH131113:WMH131130 WWD131113:WWD131130 JR196649:JR196666 TN196649:TN196666 ADJ196649:ADJ196666 ANF196649:ANF196666 AXB196649:AXB196666 BGX196649:BGX196666 BQT196649:BQT196666 CAP196649:CAP196666 CKL196649:CKL196666 CUH196649:CUH196666 DED196649:DED196666 DNZ196649:DNZ196666 DXV196649:DXV196666 EHR196649:EHR196666 ERN196649:ERN196666 FBJ196649:FBJ196666 FLF196649:FLF196666 FVB196649:FVB196666 GEX196649:GEX196666 GOT196649:GOT196666 GYP196649:GYP196666 HIL196649:HIL196666 HSH196649:HSH196666 ICD196649:ICD196666 ILZ196649:ILZ196666 IVV196649:IVV196666 JFR196649:JFR196666 JPN196649:JPN196666 JZJ196649:JZJ196666 KJF196649:KJF196666 KTB196649:KTB196666 LCX196649:LCX196666 LMT196649:LMT196666 LWP196649:LWP196666 MGL196649:MGL196666 MQH196649:MQH196666 NAD196649:NAD196666 NJZ196649:NJZ196666 NTV196649:NTV196666 ODR196649:ODR196666 ONN196649:ONN196666 OXJ196649:OXJ196666 PHF196649:PHF196666 PRB196649:PRB196666 QAX196649:QAX196666 QKT196649:QKT196666 QUP196649:QUP196666 REL196649:REL196666 ROH196649:ROH196666 RYD196649:RYD196666 SHZ196649:SHZ196666 SRV196649:SRV196666 TBR196649:TBR196666 TLN196649:TLN196666 TVJ196649:TVJ196666 UFF196649:UFF196666 UPB196649:UPB196666 UYX196649:UYX196666 VIT196649:VIT196666 VSP196649:VSP196666 WCL196649:WCL196666 WMH196649:WMH196666 WWD196649:WWD196666 JR262185:JR262202 TN262185:TN262202 ADJ262185:ADJ262202 ANF262185:ANF262202 AXB262185:AXB262202 BGX262185:BGX262202 BQT262185:BQT262202 CAP262185:CAP262202 CKL262185:CKL262202 CUH262185:CUH262202 DED262185:DED262202 DNZ262185:DNZ262202 DXV262185:DXV262202 EHR262185:EHR262202 ERN262185:ERN262202 FBJ262185:FBJ262202 FLF262185:FLF262202 FVB262185:FVB262202 GEX262185:GEX262202 GOT262185:GOT262202 GYP262185:GYP262202 HIL262185:HIL262202 HSH262185:HSH262202 ICD262185:ICD262202 ILZ262185:ILZ262202 IVV262185:IVV262202 JFR262185:JFR262202 JPN262185:JPN262202 JZJ262185:JZJ262202 KJF262185:KJF262202 KTB262185:KTB262202 LCX262185:LCX262202 LMT262185:LMT262202 LWP262185:LWP262202 MGL262185:MGL262202 MQH262185:MQH262202 NAD262185:NAD262202 NJZ262185:NJZ262202 NTV262185:NTV262202 ODR262185:ODR262202 ONN262185:ONN262202 OXJ262185:OXJ262202 PHF262185:PHF262202 PRB262185:PRB262202 QAX262185:QAX262202 QKT262185:QKT262202 QUP262185:QUP262202 REL262185:REL262202 ROH262185:ROH262202 RYD262185:RYD262202 SHZ262185:SHZ262202 SRV262185:SRV262202 TBR262185:TBR262202 TLN262185:TLN262202 TVJ262185:TVJ262202 UFF262185:UFF262202 UPB262185:UPB262202 UYX262185:UYX262202 VIT262185:VIT262202 VSP262185:VSP262202 WCL262185:WCL262202 WMH262185:WMH262202 WWD262185:WWD262202 JR327721:JR327738 TN327721:TN327738 ADJ327721:ADJ327738 ANF327721:ANF327738 AXB327721:AXB327738 BGX327721:BGX327738 BQT327721:BQT327738 CAP327721:CAP327738 CKL327721:CKL327738 CUH327721:CUH327738 DED327721:DED327738 DNZ327721:DNZ327738 DXV327721:DXV327738 EHR327721:EHR327738 ERN327721:ERN327738 FBJ327721:FBJ327738 FLF327721:FLF327738 FVB327721:FVB327738 GEX327721:GEX327738 GOT327721:GOT327738 GYP327721:GYP327738 HIL327721:HIL327738 HSH327721:HSH327738 ICD327721:ICD327738 ILZ327721:ILZ327738 IVV327721:IVV327738 JFR327721:JFR327738 JPN327721:JPN327738 JZJ327721:JZJ327738 KJF327721:KJF327738 KTB327721:KTB327738 LCX327721:LCX327738 LMT327721:LMT327738 LWP327721:LWP327738 MGL327721:MGL327738 MQH327721:MQH327738 NAD327721:NAD327738 NJZ327721:NJZ327738 NTV327721:NTV327738 ODR327721:ODR327738 ONN327721:ONN327738 OXJ327721:OXJ327738 PHF327721:PHF327738 PRB327721:PRB327738 QAX327721:QAX327738 QKT327721:QKT327738 QUP327721:QUP327738 REL327721:REL327738 ROH327721:ROH327738 RYD327721:RYD327738 SHZ327721:SHZ327738 SRV327721:SRV327738 TBR327721:TBR327738 TLN327721:TLN327738 TVJ327721:TVJ327738 UFF327721:UFF327738 UPB327721:UPB327738 UYX327721:UYX327738 VIT327721:VIT327738 VSP327721:VSP327738 WCL327721:WCL327738 WMH327721:WMH327738 WWD327721:WWD327738 JR393257:JR393274 TN393257:TN393274 ADJ393257:ADJ393274 ANF393257:ANF393274 AXB393257:AXB393274 BGX393257:BGX393274 BQT393257:BQT393274 CAP393257:CAP393274 CKL393257:CKL393274 CUH393257:CUH393274 DED393257:DED393274 DNZ393257:DNZ393274 DXV393257:DXV393274 EHR393257:EHR393274 ERN393257:ERN393274 FBJ393257:FBJ393274 FLF393257:FLF393274 FVB393257:FVB393274 GEX393257:GEX393274 GOT393257:GOT393274 GYP393257:GYP393274 HIL393257:HIL393274 HSH393257:HSH393274 ICD393257:ICD393274 ILZ393257:ILZ393274 IVV393257:IVV393274 JFR393257:JFR393274 JPN393257:JPN393274 JZJ393257:JZJ393274 KJF393257:KJF393274 KTB393257:KTB393274 LCX393257:LCX393274 LMT393257:LMT393274 LWP393257:LWP393274 MGL393257:MGL393274 MQH393257:MQH393274 NAD393257:NAD393274 NJZ393257:NJZ393274 NTV393257:NTV393274 ODR393257:ODR393274 ONN393257:ONN393274 OXJ393257:OXJ393274 PHF393257:PHF393274 PRB393257:PRB393274 QAX393257:QAX393274 QKT393257:QKT393274 QUP393257:QUP393274 REL393257:REL393274 ROH393257:ROH393274 RYD393257:RYD393274 SHZ393257:SHZ393274 SRV393257:SRV393274 TBR393257:TBR393274 TLN393257:TLN393274 TVJ393257:TVJ393274 UFF393257:UFF393274 UPB393257:UPB393274 UYX393257:UYX393274 VIT393257:VIT393274 VSP393257:VSP393274 WCL393257:WCL393274 WMH393257:WMH393274 WWD393257:WWD393274 JR458793:JR458810 TN458793:TN458810 ADJ458793:ADJ458810 ANF458793:ANF458810 AXB458793:AXB458810 BGX458793:BGX458810 BQT458793:BQT458810 CAP458793:CAP458810 CKL458793:CKL458810 CUH458793:CUH458810 DED458793:DED458810 DNZ458793:DNZ458810 DXV458793:DXV458810 EHR458793:EHR458810 ERN458793:ERN458810 FBJ458793:FBJ458810 FLF458793:FLF458810 FVB458793:FVB458810 GEX458793:GEX458810 GOT458793:GOT458810 GYP458793:GYP458810 HIL458793:HIL458810 HSH458793:HSH458810 ICD458793:ICD458810 ILZ458793:ILZ458810 IVV458793:IVV458810 JFR458793:JFR458810 JPN458793:JPN458810 JZJ458793:JZJ458810 KJF458793:KJF458810 KTB458793:KTB458810 LCX458793:LCX458810 LMT458793:LMT458810 LWP458793:LWP458810 MGL458793:MGL458810 MQH458793:MQH458810 NAD458793:NAD458810 NJZ458793:NJZ458810 NTV458793:NTV458810 ODR458793:ODR458810 ONN458793:ONN458810 OXJ458793:OXJ458810 PHF458793:PHF458810 PRB458793:PRB458810 QAX458793:QAX458810 QKT458793:QKT458810 QUP458793:QUP458810 REL458793:REL458810 ROH458793:ROH458810 RYD458793:RYD458810 SHZ458793:SHZ458810 SRV458793:SRV458810 TBR458793:TBR458810 TLN458793:TLN458810 TVJ458793:TVJ458810 UFF458793:UFF458810 UPB458793:UPB458810 UYX458793:UYX458810 VIT458793:VIT458810 VSP458793:VSP458810 WCL458793:WCL458810 WMH458793:WMH458810 WWD458793:WWD458810 JR524329:JR524346 TN524329:TN524346 ADJ524329:ADJ524346 ANF524329:ANF524346 AXB524329:AXB524346 BGX524329:BGX524346 BQT524329:BQT524346 CAP524329:CAP524346 CKL524329:CKL524346 CUH524329:CUH524346 DED524329:DED524346 DNZ524329:DNZ524346 DXV524329:DXV524346 EHR524329:EHR524346 ERN524329:ERN524346 FBJ524329:FBJ524346 FLF524329:FLF524346 FVB524329:FVB524346 GEX524329:GEX524346 GOT524329:GOT524346 GYP524329:GYP524346 HIL524329:HIL524346 HSH524329:HSH524346 ICD524329:ICD524346 ILZ524329:ILZ524346 IVV524329:IVV524346 JFR524329:JFR524346 JPN524329:JPN524346 JZJ524329:JZJ524346 KJF524329:KJF524346 KTB524329:KTB524346 LCX524329:LCX524346 LMT524329:LMT524346 LWP524329:LWP524346 MGL524329:MGL524346 MQH524329:MQH524346 NAD524329:NAD524346 NJZ524329:NJZ524346 NTV524329:NTV524346 ODR524329:ODR524346 ONN524329:ONN524346 OXJ524329:OXJ524346 PHF524329:PHF524346 PRB524329:PRB524346 QAX524329:QAX524346 QKT524329:QKT524346 QUP524329:QUP524346 REL524329:REL524346 ROH524329:ROH524346 RYD524329:RYD524346 SHZ524329:SHZ524346 SRV524329:SRV524346 TBR524329:TBR524346 TLN524329:TLN524346 TVJ524329:TVJ524346 UFF524329:UFF524346 UPB524329:UPB524346 UYX524329:UYX524346 VIT524329:VIT524346 VSP524329:VSP524346 WCL524329:WCL524346 WMH524329:WMH524346 WWD524329:WWD524346 JR589865:JR589882 TN589865:TN589882 ADJ589865:ADJ589882 ANF589865:ANF589882 AXB589865:AXB589882 BGX589865:BGX589882 BQT589865:BQT589882 CAP589865:CAP589882 CKL589865:CKL589882 CUH589865:CUH589882 DED589865:DED589882 DNZ589865:DNZ589882 DXV589865:DXV589882 EHR589865:EHR589882 ERN589865:ERN589882 FBJ589865:FBJ589882 FLF589865:FLF589882 FVB589865:FVB589882 GEX589865:GEX589882 GOT589865:GOT589882 GYP589865:GYP589882 HIL589865:HIL589882 HSH589865:HSH589882 ICD589865:ICD589882 ILZ589865:ILZ589882 IVV589865:IVV589882 JFR589865:JFR589882 JPN589865:JPN589882 JZJ589865:JZJ589882 KJF589865:KJF589882 KTB589865:KTB589882 LCX589865:LCX589882 LMT589865:LMT589882 LWP589865:LWP589882 MGL589865:MGL589882 MQH589865:MQH589882 NAD589865:NAD589882 NJZ589865:NJZ589882 NTV589865:NTV589882 ODR589865:ODR589882 ONN589865:ONN589882 OXJ589865:OXJ589882 PHF589865:PHF589882 PRB589865:PRB589882 QAX589865:QAX589882 QKT589865:QKT589882 QUP589865:QUP589882 REL589865:REL589882 ROH589865:ROH589882 RYD589865:RYD589882 SHZ589865:SHZ589882 SRV589865:SRV589882 TBR589865:TBR589882 TLN589865:TLN589882 TVJ589865:TVJ589882 UFF589865:UFF589882 UPB589865:UPB589882 UYX589865:UYX589882 VIT589865:VIT589882 VSP589865:VSP589882 WCL589865:WCL589882 WMH589865:WMH589882 WWD589865:WWD589882 JR655401:JR655418 TN655401:TN655418 ADJ655401:ADJ655418 ANF655401:ANF655418 AXB655401:AXB655418 BGX655401:BGX655418 BQT655401:BQT655418 CAP655401:CAP655418 CKL655401:CKL655418 CUH655401:CUH655418 DED655401:DED655418 DNZ655401:DNZ655418 DXV655401:DXV655418 EHR655401:EHR655418 ERN655401:ERN655418 FBJ655401:FBJ655418 FLF655401:FLF655418 FVB655401:FVB655418 GEX655401:GEX655418 GOT655401:GOT655418 GYP655401:GYP655418 HIL655401:HIL655418 HSH655401:HSH655418 ICD655401:ICD655418 ILZ655401:ILZ655418 IVV655401:IVV655418 JFR655401:JFR655418 JPN655401:JPN655418 JZJ655401:JZJ655418 KJF655401:KJF655418 KTB655401:KTB655418 LCX655401:LCX655418 LMT655401:LMT655418 LWP655401:LWP655418 MGL655401:MGL655418 MQH655401:MQH655418 NAD655401:NAD655418 NJZ655401:NJZ655418 NTV655401:NTV655418 ODR655401:ODR655418 ONN655401:ONN655418 OXJ655401:OXJ655418 PHF655401:PHF655418 PRB655401:PRB655418 QAX655401:QAX655418 QKT655401:QKT655418 QUP655401:QUP655418 REL655401:REL655418 ROH655401:ROH655418 RYD655401:RYD655418 SHZ655401:SHZ655418 SRV655401:SRV655418 TBR655401:TBR655418 TLN655401:TLN655418 TVJ655401:TVJ655418 UFF655401:UFF655418 UPB655401:UPB655418 UYX655401:UYX655418 VIT655401:VIT655418 VSP655401:VSP655418 WCL655401:WCL655418 WMH655401:WMH655418 WWD655401:WWD655418 JR720937:JR720954 TN720937:TN720954 ADJ720937:ADJ720954 ANF720937:ANF720954 AXB720937:AXB720954 BGX720937:BGX720954 BQT720937:BQT720954 CAP720937:CAP720954 CKL720937:CKL720954 CUH720937:CUH720954 DED720937:DED720954 DNZ720937:DNZ720954 DXV720937:DXV720954 EHR720937:EHR720954 ERN720937:ERN720954 FBJ720937:FBJ720954 FLF720937:FLF720954 FVB720937:FVB720954 GEX720937:GEX720954 GOT720937:GOT720954 GYP720937:GYP720954 HIL720937:HIL720954 HSH720937:HSH720954 ICD720937:ICD720954 ILZ720937:ILZ720954 IVV720937:IVV720954 JFR720937:JFR720954 JPN720937:JPN720954 JZJ720937:JZJ720954 KJF720937:KJF720954 KTB720937:KTB720954 LCX720937:LCX720954 LMT720937:LMT720954 LWP720937:LWP720954 MGL720937:MGL720954 MQH720937:MQH720954 NAD720937:NAD720954 NJZ720937:NJZ720954 NTV720937:NTV720954 ODR720937:ODR720954 ONN720937:ONN720954 OXJ720937:OXJ720954 PHF720937:PHF720954 PRB720937:PRB720954 QAX720937:QAX720954 QKT720937:QKT720954 QUP720937:QUP720954 REL720937:REL720954 ROH720937:ROH720954 RYD720937:RYD720954 SHZ720937:SHZ720954 SRV720937:SRV720954 TBR720937:TBR720954 TLN720937:TLN720954 TVJ720937:TVJ720954 UFF720937:UFF720954 UPB720937:UPB720954 UYX720937:UYX720954 VIT720937:VIT720954 VSP720937:VSP720954 WCL720937:WCL720954 WMH720937:WMH720954 WWD720937:WWD720954 JR786473:JR786490 TN786473:TN786490 ADJ786473:ADJ786490 ANF786473:ANF786490 AXB786473:AXB786490 BGX786473:BGX786490 BQT786473:BQT786490 CAP786473:CAP786490 CKL786473:CKL786490 CUH786473:CUH786490 DED786473:DED786490 DNZ786473:DNZ786490 DXV786473:DXV786490 EHR786473:EHR786490 ERN786473:ERN786490 FBJ786473:FBJ786490 FLF786473:FLF786490 FVB786473:FVB786490 GEX786473:GEX786490 GOT786473:GOT786490 GYP786473:GYP786490 HIL786473:HIL786490 HSH786473:HSH786490 ICD786473:ICD786490 ILZ786473:ILZ786490 IVV786473:IVV786490 JFR786473:JFR786490 JPN786473:JPN786490 JZJ786473:JZJ786490 KJF786473:KJF786490 KTB786473:KTB786490 LCX786473:LCX786490 LMT786473:LMT786490 LWP786473:LWP786490 MGL786473:MGL786490 MQH786473:MQH786490 NAD786473:NAD786490 NJZ786473:NJZ786490 NTV786473:NTV786490 ODR786473:ODR786490 ONN786473:ONN786490 OXJ786473:OXJ786490 PHF786473:PHF786490 PRB786473:PRB786490 QAX786473:QAX786490 QKT786473:QKT786490 QUP786473:QUP786490 REL786473:REL786490 ROH786473:ROH786490 RYD786473:RYD786490 SHZ786473:SHZ786490 SRV786473:SRV786490 TBR786473:TBR786490 TLN786473:TLN786490 TVJ786473:TVJ786490 UFF786473:UFF786490 UPB786473:UPB786490 UYX786473:UYX786490 VIT786473:VIT786490 VSP786473:VSP786490 WCL786473:WCL786490 WMH786473:WMH786490 WWD786473:WWD786490 JR852009:JR852026 TN852009:TN852026 ADJ852009:ADJ852026 ANF852009:ANF852026 AXB852009:AXB852026 BGX852009:BGX852026 BQT852009:BQT852026 CAP852009:CAP852026 CKL852009:CKL852026 CUH852009:CUH852026 DED852009:DED852026 DNZ852009:DNZ852026 DXV852009:DXV852026 EHR852009:EHR852026 ERN852009:ERN852026 FBJ852009:FBJ852026 FLF852009:FLF852026 FVB852009:FVB852026 GEX852009:GEX852026 GOT852009:GOT852026 GYP852009:GYP852026 HIL852009:HIL852026 HSH852009:HSH852026 ICD852009:ICD852026 ILZ852009:ILZ852026 IVV852009:IVV852026 JFR852009:JFR852026 JPN852009:JPN852026 JZJ852009:JZJ852026 KJF852009:KJF852026 KTB852009:KTB852026 LCX852009:LCX852026 LMT852009:LMT852026 LWP852009:LWP852026 MGL852009:MGL852026 MQH852009:MQH852026 NAD852009:NAD852026 NJZ852009:NJZ852026 NTV852009:NTV852026 ODR852009:ODR852026 ONN852009:ONN852026 OXJ852009:OXJ852026 PHF852009:PHF852026 PRB852009:PRB852026 QAX852009:QAX852026 QKT852009:QKT852026 QUP852009:QUP852026 REL852009:REL852026 ROH852009:ROH852026 RYD852009:RYD852026 SHZ852009:SHZ852026 SRV852009:SRV852026 TBR852009:TBR852026 TLN852009:TLN852026 TVJ852009:TVJ852026 UFF852009:UFF852026 UPB852009:UPB852026 UYX852009:UYX852026 VIT852009:VIT852026 VSP852009:VSP852026 WCL852009:WCL852026 WMH852009:WMH852026 WWD852009:WWD852026 JR917545:JR917562 TN917545:TN917562 ADJ917545:ADJ917562 ANF917545:ANF917562 AXB917545:AXB917562 BGX917545:BGX917562 BQT917545:BQT917562 CAP917545:CAP917562 CKL917545:CKL917562 CUH917545:CUH917562 DED917545:DED917562 DNZ917545:DNZ917562 DXV917545:DXV917562 EHR917545:EHR917562 ERN917545:ERN917562 FBJ917545:FBJ917562 FLF917545:FLF917562 FVB917545:FVB917562 GEX917545:GEX917562 GOT917545:GOT917562 GYP917545:GYP917562 HIL917545:HIL917562 HSH917545:HSH917562 ICD917545:ICD917562 ILZ917545:ILZ917562 IVV917545:IVV917562 JFR917545:JFR917562 JPN917545:JPN917562 JZJ917545:JZJ917562 KJF917545:KJF917562 KTB917545:KTB917562 LCX917545:LCX917562 LMT917545:LMT917562 LWP917545:LWP917562 MGL917545:MGL917562 MQH917545:MQH917562 NAD917545:NAD917562 NJZ917545:NJZ917562 NTV917545:NTV917562 ODR917545:ODR917562 ONN917545:ONN917562 OXJ917545:OXJ917562 PHF917545:PHF917562 PRB917545:PRB917562 QAX917545:QAX917562 QKT917545:QKT917562 QUP917545:QUP917562 REL917545:REL917562 ROH917545:ROH917562 RYD917545:RYD917562 SHZ917545:SHZ917562 SRV917545:SRV917562 TBR917545:TBR917562 TLN917545:TLN917562 TVJ917545:TVJ917562 UFF917545:UFF917562 UPB917545:UPB917562 UYX917545:UYX917562 VIT917545:VIT917562 VSP917545:VSP917562 WCL917545:WCL917562 WMH917545:WMH917562 WWD917545:WWD917562 JR983081:JR983098 TN983081:TN983098 ADJ983081:ADJ983098 ANF983081:ANF983098 AXB983081:AXB983098 BGX983081:BGX983098 BQT983081:BQT983098 CAP983081:CAP983098 CKL983081:CKL983098 CUH983081:CUH983098 DED983081:DED983098 DNZ983081:DNZ983098 DXV983081:DXV983098 EHR983081:EHR983098 ERN983081:ERN983098 FBJ983081:FBJ983098 FLF983081:FLF983098 FVB983081:FVB983098 GEX983081:GEX983098 GOT983081:GOT983098 GYP983081:GYP983098 HIL983081:HIL983098 HSH983081:HSH983098 ICD983081:ICD983098 ILZ983081:ILZ983098 IVV983081:IVV983098 JFR983081:JFR983098 JPN983081:JPN983098 JZJ983081:JZJ983098 KJF983081:KJF983098 KTB983081:KTB983098 LCX983081:LCX983098 LMT983081:LMT983098 LWP983081:LWP983098 MGL983081:MGL983098 MQH983081:MQH983098 NAD983081:NAD983098 NJZ983081:NJZ983098 NTV983081:NTV983098 ODR983081:ODR983098 ONN983081:ONN983098 OXJ983081:OXJ983098 PHF983081:PHF983098 PRB983081:PRB983098 QAX983081:QAX983098 QKT983081:QKT983098 QUP983081:QUP983098 REL983081:REL983098 ROH983081:ROH983098 RYD983081:RYD983098 SHZ983081:SHZ983098 SRV983081:SRV983098 TBR983081:TBR983098 TLN983081:TLN983098 TVJ983081:TVJ983098 UFF983081:UFF983098 UPB983081:UPB983098 UYX983081:UYX983098 VIT983081:VIT983098 VSP983081:VSP983098 WCL983081:WCL983098 WMH983081:WMH983098 WWD983081:WWD983098 WWD983100:WWD983109 JR48:JR65 TN48:TN65 ADJ48:ADJ65 ANF48:ANF65 AXB48:AXB65 BGX48:BGX65 BQT48:BQT65 CAP48:CAP65 CKL48:CKL65 CUH48:CUH65 DED48:DED65 DNZ48:DNZ65 DXV48:DXV65 EHR48:EHR65 ERN48:ERN65 FBJ48:FBJ65 FLF48:FLF65 FVB48:FVB65 GEX48:GEX65 GOT48:GOT65 GYP48:GYP65 HIL48:HIL65 HSH48:HSH65 ICD48:ICD65 ILZ48:ILZ65 IVV48:IVV65 JFR48:JFR65 JPN48:JPN65 JZJ48:JZJ65 KJF48:KJF65 KTB48:KTB65 LCX48:LCX65 LMT48:LMT65 LWP48:LWP65 MGL48:MGL65 MQH48:MQH65 NAD48:NAD65 NJZ48:NJZ65 NTV48:NTV65 ODR48:ODR65 ONN48:ONN65 OXJ48:OXJ65 PHF48:PHF65 PRB48:PRB65 QAX48:QAX65 QKT48:QKT65 QUP48:QUP65 REL48:REL65 ROH48:ROH65 RYD48:RYD65 SHZ48:SHZ65 SRV48:SRV65 TBR48:TBR65 TLN48:TLN65 TVJ48:TVJ65 UFF48:UFF65 UPB48:UPB65 UYX48:UYX65 VIT48:VIT65 VSP48:VSP65 WCL48:WCL65 WMH48:WMH65 WWD48:WWD65 JR65596:JR65605 TN65596:TN65605 ADJ65596:ADJ65605 ANF65596:ANF65605 AXB65596:AXB65605 BGX65596:BGX65605 BQT65596:BQT65605 CAP65596:CAP65605 CKL65596:CKL65605 CUH65596:CUH65605 DED65596:DED65605 DNZ65596:DNZ65605 DXV65596:DXV65605 EHR65596:EHR65605 ERN65596:ERN65605 FBJ65596:FBJ65605 FLF65596:FLF65605 FVB65596:FVB65605 GEX65596:GEX65605 GOT65596:GOT65605 GYP65596:GYP65605 HIL65596:HIL65605 HSH65596:HSH65605 ICD65596:ICD65605 ILZ65596:ILZ65605 IVV65596:IVV65605 JFR65596:JFR65605 JPN65596:JPN65605 JZJ65596:JZJ65605 KJF65596:KJF65605 KTB65596:KTB65605 LCX65596:LCX65605 LMT65596:LMT65605 LWP65596:LWP65605 MGL65596:MGL65605 MQH65596:MQH65605 NAD65596:NAD65605 NJZ65596:NJZ65605 NTV65596:NTV65605 ODR65596:ODR65605 ONN65596:ONN65605 OXJ65596:OXJ65605 PHF65596:PHF65605 PRB65596:PRB65605 QAX65596:QAX65605 QKT65596:QKT65605 QUP65596:QUP65605 REL65596:REL65605 ROH65596:ROH65605 RYD65596:RYD65605 SHZ65596:SHZ65605 SRV65596:SRV65605 TBR65596:TBR65605 TLN65596:TLN65605 TVJ65596:TVJ65605 UFF65596:UFF65605 UPB65596:UPB65605 UYX65596:UYX65605 VIT65596:VIT65605 VSP65596:VSP65605 WCL65596:WCL65605 WMH65596:WMH65605 WWD65596:WWD65605 JR131132:JR131141 TN131132:TN131141 ADJ131132:ADJ131141 ANF131132:ANF131141 AXB131132:AXB131141 BGX131132:BGX131141 BQT131132:BQT131141 CAP131132:CAP131141 CKL131132:CKL131141 CUH131132:CUH131141 DED131132:DED131141 DNZ131132:DNZ131141 DXV131132:DXV131141 EHR131132:EHR131141 ERN131132:ERN131141 FBJ131132:FBJ131141 FLF131132:FLF131141 FVB131132:FVB131141 GEX131132:GEX131141 GOT131132:GOT131141 GYP131132:GYP131141 HIL131132:HIL131141 HSH131132:HSH131141 ICD131132:ICD131141 ILZ131132:ILZ131141 IVV131132:IVV131141 JFR131132:JFR131141 JPN131132:JPN131141 JZJ131132:JZJ131141 KJF131132:KJF131141 KTB131132:KTB131141 LCX131132:LCX131141 LMT131132:LMT131141 LWP131132:LWP131141 MGL131132:MGL131141 MQH131132:MQH131141 NAD131132:NAD131141 NJZ131132:NJZ131141 NTV131132:NTV131141 ODR131132:ODR131141 ONN131132:ONN131141 OXJ131132:OXJ131141 PHF131132:PHF131141 PRB131132:PRB131141 QAX131132:QAX131141 QKT131132:QKT131141 QUP131132:QUP131141 REL131132:REL131141 ROH131132:ROH131141 RYD131132:RYD131141 SHZ131132:SHZ131141 SRV131132:SRV131141 TBR131132:TBR131141 TLN131132:TLN131141 TVJ131132:TVJ131141 UFF131132:UFF131141 UPB131132:UPB131141 UYX131132:UYX131141 VIT131132:VIT131141 VSP131132:VSP131141 WCL131132:WCL131141 WMH131132:WMH131141 WWD131132:WWD131141 JR196668:JR196677 TN196668:TN196677 ADJ196668:ADJ196677 ANF196668:ANF196677 AXB196668:AXB196677 BGX196668:BGX196677 BQT196668:BQT196677 CAP196668:CAP196677 CKL196668:CKL196677 CUH196668:CUH196677 DED196668:DED196677 DNZ196668:DNZ196677 DXV196668:DXV196677 EHR196668:EHR196677 ERN196668:ERN196677 FBJ196668:FBJ196677 FLF196668:FLF196677 FVB196668:FVB196677 GEX196668:GEX196677 GOT196668:GOT196677 GYP196668:GYP196677 HIL196668:HIL196677 HSH196668:HSH196677 ICD196668:ICD196677 ILZ196668:ILZ196677 IVV196668:IVV196677 JFR196668:JFR196677 JPN196668:JPN196677 JZJ196668:JZJ196677 KJF196668:KJF196677 KTB196668:KTB196677 LCX196668:LCX196677 LMT196668:LMT196677 LWP196668:LWP196677 MGL196668:MGL196677 MQH196668:MQH196677 NAD196668:NAD196677 NJZ196668:NJZ196677 NTV196668:NTV196677 ODR196668:ODR196677 ONN196668:ONN196677 OXJ196668:OXJ196677 PHF196668:PHF196677 PRB196668:PRB196677 QAX196668:QAX196677 QKT196668:QKT196677 QUP196668:QUP196677 REL196668:REL196677 ROH196668:ROH196677 RYD196668:RYD196677 SHZ196668:SHZ196677 SRV196668:SRV196677 TBR196668:TBR196677 TLN196668:TLN196677 TVJ196668:TVJ196677 UFF196668:UFF196677 UPB196668:UPB196677 UYX196668:UYX196677 VIT196668:VIT196677 VSP196668:VSP196677 WCL196668:WCL196677 WMH196668:WMH196677 WWD196668:WWD196677 JR262204:JR262213 TN262204:TN262213 ADJ262204:ADJ262213 ANF262204:ANF262213 AXB262204:AXB262213 BGX262204:BGX262213 BQT262204:BQT262213 CAP262204:CAP262213 CKL262204:CKL262213 CUH262204:CUH262213 DED262204:DED262213 DNZ262204:DNZ262213 DXV262204:DXV262213 EHR262204:EHR262213 ERN262204:ERN262213 FBJ262204:FBJ262213 FLF262204:FLF262213 FVB262204:FVB262213 GEX262204:GEX262213 GOT262204:GOT262213 GYP262204:GYP262213 HIL262204:HIL262213 HSH262204:HSH262213 ICD262204:ICD262213 ILZ262204:ILZ262213 IVV262204:IVV262213 JFR262204:JFR262213 JPN262204:JPN262213 JZJ262204:JZJ262213 KJF262204:KJF262213 KTB262204:KTB262213 LCX262204:LCX262213 LMT262204:LMT262213 LWP262204:LWP262213 MGL262204:MGL262213 MQH262204:MQH262213 NAD262204:NAD262213 NJZ262204:NJZ262213 NTV262204:NTV262213 ODR262204:ODR262213 ONN262204:ONN262213 OXJ262204:OXJ262213 PHF262204:PHF262213 PRB262204:PRB262213 QAX262204:QAX262213 QKT262204:QKT262213 QUP262204:QUP262213 REL262204:REL262213 ROH262204:ROH262213 RYD262204:RYD262213 SHZ262204:SHZ262213 SRV262204:SRV262213 TBR262204:TBR262213 TLN262204:TLN262213 TVJ262204:TVJ262213 UFF262204:UFF262213 UPB262204:UPB262213 UYX262204:UYX262213 VIT262204:VIT262213 VSP262204:VSP262213 WCL262204:WCL262213 WMH262204:WMH262213 WWD262204:WWD262213 JR327740:JR327749 TN327740:TN327749 ADJ327740:ADJ327749 ANF327740:ANF327749 AXB327740:AXB327749 BGX327740:BGX327749 BQT327740:BQT327749 CAP327740:CAP327749 CKL327740:CKL327749 CUH327740:CUH327749 DED327740:DED327749 DNZ327740:DNZ327749 DXV327740:DXV327749 EHR327740:EHR327749 ERN327740:ERN327749 FBJ327740:FBJ327749 FLF327740:FLF327749 FVB327740:FVB327749 GEX327740:GEX327749 GOT327740:GOT327749 GYP327740:GYP327749 HIL327740:HIL327749 HSH327740:HSH327749 ICD327740:ICD327749 ILZ327740:ILZ327749 IVV327740:IVV327749 JFR327740:JFR327749 JPN327740:JPN327749 JZJ327740:JZJ327749 KJF327740:KJF327749 KTB327740:KTB327749 LCX327740:LCX327749 LMT327740:LMT327749 LWP327740:LWP327749 MGL327740:MGL327749 MQH327740:MQH327749 NAD327740:NAD327749 NJZ327740:NJZ327749 NTV327740:NTV327749 ODR327740:ODR327749 ONN327740:ONN327749 OXJ327740:OXJ327749 PHF327740:PHF327749 PRB327740:PRB327749 QAX327740:QAX327749 QKT327740:QKT327749 QUP327740:QUP327749 REL327740:REL327749 ROH327740:ROH327749 RYD327740:RYD327749 SHZ327740:SHZ327749 SRV327740:SRV327749 TBR327740:TBR327749 TLN327740:TLN327749 TVJ327740:TVJ327749 UFF327740:UFF327749 UPB327740:UPB327749 UYX327740:UYX327749 VIT327740:VIT327749 VSP327740:VSP327749 WCL327740:WCL327749 WMH327740:WMH327749 WWD327740:WWD327749 JR393276:JR393285 TN393276:TN393285 ADJ393276:ADJ393285 ANF393276:ANF393285 AXB393276:AXB393285 BGX393276:BGX393285 BQT393276:BQT393285 CAP393276:CAP393285 CKL393276:CKL393285 CUH393276:CUH393285 DED393276:DED393285 DNZ393276:DNZ393285 DXV393276:DXV393285 EHR393276:EHR393285 ERN393276:ERN393285 FBJ393276:FBJ393285 FLF393276:FLF393285 FVB393276:FVB393285 GEX393276:GEX393285 GOT393276:GOT393285 GYP393276:GYP393285 HIL393276:HIL393285 HSH393276:HSH393285 ICD393276:ICD393285 ILZ393276:ILZ393285 IVV393276:IVV393285 JFR393276:JFR393285 JPN393276:JPN393285 JZJ393276:JZJ393285 KJF393276:KJF393285 KTB393276:KTB393285 LCX393276:LCX393285 LMT393276:LMT393285 LWP393276:LWP393285 MGL393276:MGL393285 MQH393276:MQH393285 NAD393276:NAD393285 NJZ393276:NJZ393285 NTV393276:NTV393285 ODR393276:ODR393285 ONN393276:ONN393285 OXJ393276:OXJ393285 PHF393276:PHF393285 PRB393276:PRB393285 QAX393276:QAX393285 QKT393276:QKT393285 QUP393276:QUP393285 REL393276:REL393285 ROH393276:ROH393285 RYD393276:RYD393285 SHZ393276:SHZ393285 SRV393276:SRV393285 TBR393276:TBR393285 TLN393276:TLN393285 TVJ393276:TVJ393285 UFF393276:UFF393285 UPB393276:UPB393285 UYX393276:UYX393285 VIT393276:VIT393285 VSP393276:VSP393285 WCL393276:WCL393285 WMH393276:WMH393285 WWD393276:WWD393285 JR458812:JR458821 TN458812:TN458821 ADJ458812:ADJ458821 ANF458812:ANF458821 AXB458812:AXB458821 BGX458812:BGX458821 BQT458812:BQT458821 CAP458812:CAP458821 CKL458812:CKL458821 CUH458812:CUH458821 DED458812:DED458821 DNZ458812:DNZ458821 DXV458812:DXV458821 EHR458812:EHR458821 ERN458812:ERN458821 FBJ458812:FBJ458821 FLF458812:FLF458821 FVB458812:FVB458821 GEX458812:GEX458821 GOT458812:GOT458821 GYP458812:GYP458821 HIL458812:HIL458821 HSH458812:HSH458821 ICD458812:ICD458821 ILZ458812:ILZ458821 IVV458812:IVV458821 JFR458812:JFR458821 JPN458812:JPN458821 JZJ458812:JZJ458821 KJF458812:KJF458821 KTB458812:KTB458821 LCX458812:LCX458821 LMT458812:LMT458821 LWP458812:LWP458821 MGL458812:MGL458821 MQH458812:MQH458821 NAD458812:NAD458821 NJZ458812:NJZ458821 NTV458812:NTV458821 ODR458812:ODR458821 ONN458812:ONN458821 OXJ458812:OXJ458821 PHF458812:PHF458821 PRB458812:PRB458821 QAX458812:QAX458821 QKT458812:QKT458821 QUP458812:QUP458821 REL458812:REL458821 ROH458812:ROH458821 RYD458812:RYD458821 SHZ458812:SHZ458821 SRV458812:SRV458821 TBR458812:TBR458821 TLN458812:TLN458821 TVJ458812:TVJ458821 UFF458812:UFF458821 UPB458812:UPB458821 UYX458812:UYX458821 VIT458812:VIT458821 VSP458812:VSP458821 WCL458812:WCL458821 WMH458812:WMH458821 WWD458812:WWD458821 JR524348:JR524357 TN524348:TN524357 ADJ524348:ADJ524357 ANF524348:ANF524357 AXB524348:AXB524357 BGX524348:BGX524357 BQT524348:BQT524357 CAP524348:CAP524357 CKL524348:CKL524357 CUH524348:CUH524357 DED524348:DED524357 DNZ524348:DNZ524357 DXV524348:DXV524357 EHR524348:EHR524357 ERN524348:ERN524357 FBJ524348:FBJ524357 FLF524348:FLF524357 FVB524348:FVB524357 GEX524348:GEX524357 GOT524348:GOT524357 GYP524348:GYP524357 HIL524348:HIL524357 HSH524348:HSH524357 ICD524348:ICD524357 ILZ524348:ILZ524357 IVV524348:IVV524357 JFR524348:JFR524357 JPN524348:JPN524357 JZJ524348:JZJ524357 KJF524348:KJF524357 KTB524348:KTB524357 LCX524348:LCX524357 LMT524348:LMT524357 LWP524348:LWP524357 MGL524348:MGL524357 MQH524348:MQH524357 NAD524348:NAD524357 NJZ524348:NJZ524357 NTV524348:NTV524357 ODR524348:ODR524357 ONN524348:ONN524357 OXJ524348:OXJ524357 PHF524348:PHF524357 PRB524348:PRB524357 QAX524348:QAX524357 QKT524348:QKT524357 QUP524348:QUP524357 REL524348:REL524357 ROH524348:ROH524357 RYD524348:RYD524357 SHZ524348:SHZ524357 SRV524348:SRV524357 TBR524348:TBR524357 TLN524348:TLN524357 TVJ524348:TVJ524357 UFF524348:UFF524357 UPB524348:UPB524357 UYX524348:UYX524357 VIT524348:VIT524357 VSP524348:VSP524357 WCL524348:WCL524357 WMH524348:WMH524357 WWD524348:WWD524357 JR589884:JR589893 TN589884:TN589893 ADJ589884:ADJ589893 ANF589884:ANF589893 AXB589884:AXB589893 BGX589884:BGX589893 BQT589884:BQT589893 CAP589884:CAP589893 CKL589884:CKL589893 CUH589884:CUH589893 DED589884:DED589893 DNZ589884:DNZ589893 DXV589884:DXV589893 EHR589884:EHR589893 ERN589884:ERN589893 FBJ589884:FBJ589893 FLF589884:FLF589893 FVB589884:FVB589893 GEX589884:GEX589893 GOT589884:GOT589893 GYP589884:GYP589893 HIL589884:HIL589893 HSH589884:HSH589893 ICD589884:ICD589893 ILZ589884:ILZ589893 IVV589884:IVV589893 JFR589884:JFR589893 JPN589884:JPN589893 JZJ589884:JZJ589893 KJF589884:KJF589893 KTB589884:KTB589893 LCX589884:LCX589893 LMT589884:LMT589893 LWP589884:LWP589893 MGL589884:MGL589893 MQH589884:MQH589893 NAD589884:NAD589893 NJZ589884:NJZ589893 NTV589884:NTV589893 ODR589884:ODR589893 ONN589884:ONN589893 OXJ589884:OXJ589893 PHF589884:PHF589893 PRB589884:PRB589893 QAX589884:QAX589893 QKT589884:QKT589893 QUP589884:QUP589893 REL589884:REL589893 ROH589884:ROH589893 RYD589884:RYD589893 SHZ589884:SHZ589893 SRV589884:SRV589893 TBR589884:TBR589893 TLN589884:TLN589893 TVJ589884:TVJ589893 UFF589884:UFF589893 UPB589884:UPB589893 UYX589884:UYX589893 VIT589884:VIT589893 VSP589884:VSP589893 WCL589884:WCL589893 WMH589884:WMH589893 WWD589884:WWD589893 JR655420:JR655429 TN655420:TN655429 ADJ655420:ADJ655429 ANF655420:ANF655429 AXB655420:AXB655429 BGX655420:BGX655429 BQT655420:BQT655429 CAP655420:CAP655429 CKL655420:CKL655429 CUH655420:CUH655429 DED655420:DED655429 DNZ655420:DNZ655429 DXV655420:DXV655429 EHR655420:EHR655429 ERN655420:ERN655429 FBJ655420:FBJ655429 FLF655420:FLF655429 FVB655420:FVB655429 GEX655420:GEX655429 GOT655420:GOT655429 GYP655420:GYP655429 HIL655420:HIL655429 HSH655420:HSH655429 ICD655420:ICD655429 ILZ655420:ILZ655429 IVV655420:IVV655429 JFR655420:JFR655429 JPN655420:JPN655429 JZJ655420:JZJ655429 KJF655420:KJF655429 KTB655420:KTB655429 LCX655420:LCX655429 LMT655420:LMT655429 LWP655420:LWP655429 MGL655420:MGL655429 MQH655420:MQH655429 NAD655420:NAD655429 NJZ655420:NJZ655429 NTV655420:NTV655429 ODR655420:ODR655429 ONN655420:ONN655429 OXJ655420:OXJ655429 PHF655420:PHF655429 PRB655420:PRB655429 QAX655420:QAX655429 QKT655420:QKT655429 QUP655420:QUP655429 REL655420:REL655429 ROH655420:ROH655429 RYD655420:RYD655429 SHZ655420:SHZ655429 SRV655420:SRV655429 TBR655420:TBR655429 TLN655420:TLN655429 TVJ655420:TVJ655429 UFF655420:UFF655429 UPB655420:UPB655429 UYX655420:UYX655429 VIT655420:VIT655429 VSP655420:VSP655429 WCL655420:WCL655429 WMH655420:WMH655429 WWD655420:WWD655429 JR720956:JR720965 TN720956:TN720965 ADJ720956:ADJ720965 ANF720956:ANF720965 AXB720956:AXB720965 BGX720956:BGX720965 BQT720956:BQT720965 CAP720956:CAP720965 CKL720956:CKL720965 CUH720956:CUH720965 DED720956:DED720965 DNZ720956:DNZ720965 DXV720956:DXV720965 EHR720956:EHR720965 ERN720956:ERN720965 FBJ720956:FBJ720965 FLF720956:FLF720965 FVB720956:FVB720965 GEX720956:GEX720965 GOT720956:GOT720965 GYP720956:GYP720965 HIL720956:HIL720965 HSH720956:HSH720965 ICD720956:ICD720965 ILZ720956:ILZ720965 IVV720956:IVV720965 JFR720956:JFR720965 JPN720956:JPN720965 JZJ720956:JZJ720965 KJF720956:KJF720965 KTB720956:KTB720965 LCX720956:LCX720965 LMT720956:LMT720965 LWP720956:LWP720965 MGL720956:MGL720965 MQH720956:MQH720965 NAD720956:NAD720965 NJZ720956:NJZ720965 NTV720956:NTV720965 ODR720956:ODR720965 ONN720956:ONN720965 OXJ720956:OXJ720965 PHF720956:PHF720965 PRB720956:PRB720965 QAX720956:QAX720965 QKT720956:QKT720965 QUP720956:QUP720965 REL720956:REL720965 ROH720956:ROH720965 RYD720956:RYD720965 SHZ720956:SHZ720965 SRV720956:SRV720965 TBR720956:TBR720965 TLN720956:TLN720965 TVJ720956:TVJ720965 UFF720956:UFF720965 UPB720956:UPB720965 UYX720956:UYX720965 VIT720956:VIT720965 VSP720956:VSP720965 WCL720956:WCL720965 WMH720956:WMH720965 WWD720956:WWD720965 JR786492:JR786501 TN786492:TN786501 ADJ786492:ADJ786501 ANF786492:ANF786501 AXB786492:AXB786501 BGX786492:BGX786501 BQT786492:BQT786501 CAP786492:CAP786501 CKL786492:CKL786501 CUH786492:CUH786501 DED786492:DED786501 DNZ786492:DNZ786501 DXV786492:DXV786501 EHR786492:EHR786501 ERN786492:ERN786501 FBJ786492:FBJ786501 FLF786492:FLF786501 FVB786492:FVB786501 GEX786492:GEX786501 GOT786492:GOT786501 GYP786492:GYP786501 HIL786492:HIL786501 HSH786492:HSH786501 ICD786492:ICD786501 ILZ786492:ILZ786501 IVV786492:IVV786501 JFR786492:JFR786501 JPN786492:JPN786501 JZJ786492:JZJ786501 KJF786492:KJF786501 KTB786492:KTB786501 LCX786492:LCX786501 LMT786492:LMT786501 LWP786492:LWP786501 MGL786492:MGL786501 MQH786492:MQH786501 NAD786492:NAD786501 NJZ786492:NJZ786501 NTV786492:NTV786501 ODR786492:ODR786501 ONN786492:ONN786501 OXJ786492:OXJ786501 PHF786492:PHF786501 PRB786492:PRB786501 QAX786492:QAX786501 QKT786492:QKT786501 QUP786492:QUP786501 REL786492:REL786501 ROH786492:ROH786501 RYD786492:RYD786501 SHZ786492:SHZ786501 SRV786492:SRV786501 TBR786492:TBR786501 TLN786492:TLN786501 TVJ786492:TVJ786501 UFF786492:UFF786501 UPB786492:UPB786501 UYX786492:UYX786501 VIT786492:VIT786501 VSP786492:VSP786501 WCL786492:WCL786501 WMH786492:WMH786501 WWD786492:WWD786501 JR852028:JR852037 TN852028:TN852037 ADJ852028:ADJ852037 ANF852028:ANF852037 AXB852028:AXB852037 BGX852028:BGX852037 BQT852028:BQT852037 CAP852028:CAP852037 CKL852028:CKL852037 CUH852028:CUH852037 DED852028:DED852037 DNZ852028:DNZ852037 DXV852028:DXV852037 EHR852028:EHR852037 ERN852028:ERN852037 FBJ852028:FBJ852037 FLF852028:FLF852037 FVB852028:FVB852037 GEX852028:GEX852037 GOT852028:GOT852037 GYP852028:GYP852037 HIL852028:HIL852037 HSH852028:HSH852037 ICD852028:ICD852037 ILZ852028:ILZ852037 IVV852028:IVV852037 JFR852028:JFR852037 JPN852028:JPN852037 JZJ852028:JZJ852037 KJF852028:KJF852037 KTB852028:KTB852037 LCX852028:LCX852037 LMT852028:LMT852037 LWP852028:LWP852037 MGL852028:MGL852037 MQH852028:MQH852037 NAD852028:NAD852037 NJZ852028:NJZ852037 NTV852028:NTV852037 ODR852028:ODR852037 ONN852028:ONN852037 OXJ852028:OXJ852037 PHF852028:PHF852037 PRB852028:PRB852037 QAX852028:QAX852037 QKT852028:QKT852037 QUP852028:QUP852037 REL852028:REL852037 ROH852028:ROH852037 RYD852028:RYD852037 SHZ852028:SHZ852037 SRV852028:SRV852037 TBR852028:TBR852037 TLN852028:TLN852037 TVJ852028:TVJ852037 UFF852028:UFF852037 UPB852028:UPB852037 UYX852028:UYX852037 VIT852028:VIT852037 VSP852028:VSP852037 WCL852028:WCL852037 WMH852028:WMH852037 WWD852028:WWD852037 JR917564:JR917573 TN917564:TN917573 ADJ917564:ADJ917573 ANF917564:ANF917573 AXB917564:AXB917573 BGX917564:BGX917573 BQT917564:BQT917573 CAP917564:CAP917573 CKL917564:CKL917573 CUH917564:CUH917573 DED917564:DED917573 DNZ917564:DNZ917573 DXV917564:DXV917573 EHR917564:EHR917573 ERN917564:ERN917573 FBJ917564:FBJ917573 FLF917564:FLF917573 FVB917564:FVB917573 GEX917564:GEX917573 GOT917564:GOT917573 GYP917564:GYP917573 HIL917564:HIL917573 HSH917564:HSH917573 ICD917564:ICD917573 ILZ917564:ILZ917573 IVV917564:IVV917573 JFR917564:JFR917573 JPN917564:JPN917573 JZJ917564:JZJ917573 KJF917564:KJF917573 KTB917564:KTB917573 LCX917564:LCX917573 LMT917564:LMT917573 LWP917564:LWP917573 MGL917564:MGL917573 MQH917564:MQH917573 NAD917564:NAD917573 NJZ917564:NJZ917573 NTV917564:NTV917573 ODR917564:ODR917573 ONN917564:ONN917573 OXJ917564:OXJ917573 PHF917564:PHF917573 PRB917564:PRB917573 QAX917564:QAX917573 QKT917564:QKT917573 QUP917564:QUP917573 REL917564:REL917573 ROH917564:ROH917573 RYD917564:RYD917573 SHZ917564:SHZ917573 SRV917564:SRV917573 TBR917564:TBR917573 TLN917564:TLN917573 TVJ917564:TVJ917573 UFF917564:UFF917573 UPB917564:UPB917573 UYX917564:UYX917573 VIT917564:VIT917573 VSP917564:VSP917573 WCL917564:WCL917573 WMH917564:WMH917573 WWD917564:WWD917573 JR983100:JR983109 TN983100:TN983109 ADJ983100:ADJ983109 ANF983100:ANF983109 AXB983100:AXB983109 BGX983100:BGX983109 BQT983100:BQT983109 CAP983100:CAP983109 CKL983100:CKL983109 CUH983100:CUH983109 DED983100:DED983109 DNZ983100:DNZ983109 DXV983100:DXV983109 EHR983100:EHR983109 ERN983100:ERN983109 FBJ983100:FBJ983109 FLF983100:FLF983109 FVB983100:FVB983109 GEX983100:GEX983109 GOT983100:GOT983109 GYP983100:GYP983109 HIL983100:HIL983109 HSH983100:HSH983109 ICD983100:ICD983109 ILZ983100:ILZ983109 IVV983100:IVV983109 JFR983100:JFR983109 JPN983100:JPN983109 JZJ983100:JZJ983109 KJF983100:KJF983109 KTB983100:KTB983109 LCX983100:LCX983109 LMT983100:LMT983109 LWP983100:LWP983109 MGL983100:MGL983109 MQH983100:MQH983109 NAD983100:NAD983109 NJZ983100:NJZ983109 NTV983100:NTV983109 ODR983100:ODR983109 ONN983100:ONN983109 OXJ983100:OXJ983109 PHF983100:PHF983109 PRB983100:PRB983109 QAX983100:QAX983109 QKT983100:QKT983109 QUP983100:QUP983109 REL983100:REL983109 ROH983100:ROH983109 RYD983100:RYD983109 SHZ983100:SHZ983109 SRV983100:SRV983109 TBR983100:TBR983109 TLN983100:TLN983109 TVJ983100:TVJ983109 UFF983100:UFF983109 UPB983100:UPB983109 UYX983100:UYX983109 VIT983100:VIT983109 VSP983100:VSP983109 WCL983100:WCL983109 WMH983100:WMH983109 Y78:Y81 X983100:Z983109 X917564:Z917573 X852028:Z852037 X786492:Z786501 X720956:Z720965 X655420:Z655429 X589884:Z589893 X524348:Z524357 X458812:Z458821 X393276:Z393285 X327740:Z327749 X262204:Z262213 X196668:Z196677 X131132:Z131141 X65596:Z65605 X983081:Z983098 X917545:Z917562 X852009:Z852026 X786473:Z786490 X720937:Z720954 X655401:Z655418 X589865:Z589882 X524329:Z524346 X458793:Z458810 X393257:Z393274 X327721:Z327738 X262185:Z262202 X196649:Z196666 X131113:Z131130 X65577:Z65594 X983112:Z983115 X917576:Z917579 X852040:Z852043 X786504:Z786507 X720968:Z720971 X655432:Z655435 X589896:Z589899 X524360:Z524363 X458824:Z458827 X393288:Z393291 X327752:Z327755 X262216:Z262219 X196680:Z196683 X131144:Z131147 X65608:Z65611 Y48:Y65 Y68:Y76 AB48:AB65 AB68:AB76 Y11:Y46 AB11:AB46 O78:Q81 O76:Q76 V78:V81 V76 T78:T81 T76 AD78:AD81 AD48:AD65 AD68:AD76 AD11:AD46 AF78:AF81 AF48:AF65 AF68:AF76 AF11:AF46 AH78:AH81 AH48:AH65 AH68:AH76 AH11:AH46 AJ78:AJ81 AJ48:AJ65 AJ68:AJ76 AJ11:AJ46 AL78:AL81 AL48:AL65 AL68:AL76 AL11:AL46 AN78:AN81 AN48:AN65 AN68:AN76 AN11:AN46 AP78:AP81 AP48:AP65 AP68:AP76 AP11:AP46 AR78:AR81 AR48:AR65 AR68:AR76 AR11:AR46 AT78:AT81 AT48:AT65 AT68:AT76 AT11:AT46</xm:sqref>
        </x14:dataValidation>
      </x14:dataValidations>
    </ext>
  </extLst>
</worksheet>
</file>

<file path=xl/worksheets/sheet6.xml><?xml version="1.0" encoding="utf-8"?>
<worksheet xmlns="http://schemas.openxmlformats.org/spreadsheetml/2006/main" xmlns:r="http://schemas.openxmlformats.org/officeDocument/2006/relationships">
  <sheetPr codeName="Лист60">
    <tabColor rgb="FF92D050"/>
  </sheetPr>
  <dimension ref="A1:BA23"/>
  <sheetViews>
    <sheetView view="pageBreakPreview" zoomScale="75" zoomScaleSheetLayoutView="75" workbookViewId="0">
      <pane xSplit="3" ySplit="5" topLeftCell="J6" activePane="bottomRight" state="frozen"/>
      <selection pane="topRight" activeCell="D1" sqref="D1"/>
      <selection pane="bottomLeft" activeCell="A6" sqref="A6"/>
      <selection pane="bottomRight" activeCell="AM18" sqref="AM18"/>
    </sheetView>
  </sheetViews>
  <sheetFormatPr defaultRowHeight="12.75" outlineLevelCol="1"/>
  <cols>
    <col min="1" max="1" width="4.140625" customWidth="1"/>
    <col min="2" max="2" width="9.140625" customWidth="1"/>
    <col min="3" max="3" width="22" customWidth="1"/>
    <col min="4" max="4" width="7.140625" customWidth="1"/>
    <col min="5" max="5" width="4.42578125" customWidth="1"/>
    <col min="6" max="6" width="5.42578125" customWidth="1"/>
    <col min="7" max="7" width="5.28515625" customWidth="1"/>
    <col min="8" max="13" width="6.42578125" customWidth="1"/>
    <col min="14" max="14" width="7.42578125" customWidth="1"/>
    <col min="15" max="15" width="4.5703125" customWidth="1"/>
    <col min="16" max="16" width="4.7109375" customWidth="1"/>
    <col min="17" max="17" width="4.140625" customWidth="1"/>
    <col min="18" max="18" width="7.140625" customWidth="1"/>
    <col min="19" max="19" width="6.7109375" customWidth="1"/>
    <col min="20" max="21" width="4.7109375" customWidth="1"/>
    <col min="22" max="22" width="4.85546875" customWidth="1"/>
    <col min="23" max="23" width="6.5703125" customWidth="1"/>
    <col min="24" max="24" width="7.28515625" customWidth="1" outlineLevel="1"/>
    <col min="25" max="25" width="4.7109375" customWidth="1" outlineLevel="1"/>
    <col min="26" max="26" width="5.140625" customWidth="1" outlineLevel="1"/>
    <col min="27" max="27" width="5.42578125" customWidth="1" outlineLevel="1"/>
    <col min="28" max="28" width="7.28515625" customWidth="1" outlineLevel="1"/>
    <col min="29" max="29" width="7.7109375" customWidth="1" outlineLevel="1"/>
    <col min="30" max="30" width="5.28515625" customWidth="1" outlineLevel="1"/>
    <col min="31" max="31" width="5" customWidth="1" outlineLevel="1"/>
    <col min="32" max="32" width="5.28515625" customWidth="1" outlineLevel="1"/>
    <col min="33" max="33" width="7" customWidth="1" outlineLevel="1"/>
    <col min="34" max="34" width="7.5703125" customWidth="1" outlineLevel="1"/>
    <col min="35" max="35" width="4.5703125" customWidth="1" outlineLevel="1"/>
    <col min="36" max="36" width="5.28515625" customWidth="1" outlineLevel="1"/>
    <col min="37" max="37" width="5" customWidth="1" outlineLevel="1"/>
    <col min="38" max="38" width="6.5703125" customWidth="1" outlineLevel="1"/>
  </cols>
  <sheetData>
    <row r="1" spans="1:53">
      <c r="A1" s="1300"/>
      <c r="B1" s="1300"/>
      <c r="C1" s="1300"/>
      <c r="D1" s="454"/>
      <c r="E1" s="454"/>
      <c r="F1" s="454"/>
      <c r="G1" s="454"/>
      <c r="H1" s="454"/>
      <c r="I1" s="454"/>
      <c r="J1" s="454"/>
      <c r="K1" s="454"/>
      <c r="L1" s="454"/>
      <c r="M1" s="454"/>
    </row>
    <row r="2" spans="1:53" ht="59.25" customHeight="1">
      <c r="A2" s="1309" t="s">
        <v>4</v>
      </c>
      <c r="B2" s="1310"/>
      <c r="C2" s="1310"/>
    </row>
    <row r="3" spans="1:53" ht="13.5" customHeight="1" thickBot="1">
      <c r="A3" s="428" t="str">
        <f>'Баланс мощности'!A7</f>
        <v>АО "Оссора"</v>
      </c>
      <c r="B3" s="98"/>
      <c r="C3" s="98"/>
    </row>
    <row r="4" spans="1:53" ht="39" customHeight="1">
      <c r="A4" s="1311"/>
      <c r="B4" s="1315"/>
      <c r="C4" s="1315"/>
      <c r="D4" s="1303" t="s">
        <v>591</v>
      </c>
      <c r="E4" s="1304"/>
      <c r="F4" s="1304"/>
      <c r="G4" s="1304"/>
      <c r="H4" s="1307"/>
      <c r="I4" s="1297" t="s">
        <v>591</v>
      </c>
      <c r="J4" s="1298"/>
      <c r="K4" s="1298"/>
      <c r="L4" s="1298"/>
      <c r="M4" s="1298"/>
      <c r="N4" s="1308" t="s">
        <v>592</v>
      </c>
      <c r="O4" s="1304"/>
      <c r="P4" s="1304"/>
      <c r="Q4" s="1304"/>
      <c r="R4" s="1305"/>
      <c r="S4" s="1303" t="s">
        <v>593</v>
      </c>
      <c r="T4" s="1304"/>
      <c r="U4" s="1304"/>
      <c r="V4" s="1304"/>
      <c r="W4" s="1305"/>
      <c r="X4" s="1306" t="s">
        <v>594</v>
      </c>
      <c r="Y4" s="1304"/>
      <c r="Z4" s="1304"/>
      <c r="AA4" s="1304"/>
      <c r="AB4" s="1305"/>
      <c r="AC4" s="1306" t="s">
        <v>595</v>
      </c>
      <c r="AD4" s="1304"/>
      <c r="AE4" s="1304"/>
      <c r="AF4" s="1304"/>
      <c r="AG4" s="1305"/>
      <c r="AH4" s="1306" t="s">
        <v>596</v>
      </c>
      <c r="AI4" s="1304"/>
      <c r="AJ4" s="1304"/>
      <c r="AK4" s="1304"/>
      <c r="AL4" s="1307"/>
      <c r="AM4" s="1296" t="s">
        <v>594</v>
      </c>
      <c r="AN4" s="1296"/>
      <c r="AO4" s="1296"/>
      <c r="AP4" s="1296"/>
      <c r="AQ4" s="1296"/>
      <c r="AR4" s="1296" t="s">
        <v>595</v>
      </c>
      <c r="AS4" s="1296"/>
      <c r="AT4" s="1296"/>
      <c r="AU4" s="1296"/>
      <c r="AV4" s="1296"/>
      <c r="AW4" s="1296" t="s">
        <v>596</v>
      </c>
      <c r="AX4" s="1296"/>
      <c r="AY4" s="1296"/>
      <c r="AZ4" s="1296"/>
      <c r="BA4" s="1296"/>
    </row>
    <row r="5" spans="1:53" ht="22.5" customHeight="1" thickBot="1">
      <c r="A5" s="1312"/>
      <c r="B5" s="1316"/>
      <c r="C5" s="1316"/>
      <c r="D5" s="517" t="s">
        <v>263</v>
      </c>
      <c r="E5" s="204" t="s">
        <v>57</v>
      </c>
      <c r="F5" s="204" t="s">
        <v>58</v>
      </c>
      <c r="G5" s="204" t="s">
        <v>538</v>
      </c>
      <c r="H5" s="519" t="s">
        <v>60</v>
      </c>
      <c r="I5" s="632" t="s">
        <v>263</v>
      </c>
      <c r="J5" s="632" t="s">
        <v>57</v>
      </c>
      <c r="K5" s="632" t="s">
        <v>58</v>
      </c>
      <c r="L5" s="632" t="s">
        <v>538</v>
      </c>
      <c r="M5" s="632" t="s">
        <v>60</v>
      </c>
      <c r="N5" s="626" t="s">
        <v>263</v>
      </c>
      <c r="O5" s="204" t="s">
        <v>57</v>
      </c>
      <c r="P5" s="204" t="s">
        <v>58</v>
      </c>
      <c r="Q5" s="204" t="s">
        <v>538</v>
      </c>
      <c r="R5" s="518" t="s">
        <v>60</v>
      </c>
      <c r="S5" s="517" t="s">
        <v>263</v>
      </c>
      <c r="T5" s="204" t="s">
        <v>57</v>
      </c>
      <c r="U5" s="204" t="s">
        <v>58</v>
      </c>
      <c r="V5" s="204" t="s">
        <v>538</v>
      </c>
      <c r="W5" s="518" t="s">
        <v>60</v>
      </c>
      <c r="X5" s="517" t="s">
        <v>263</v>
      </c>
      <c r="Y5" s="204" t="s">
        <v>57</v>
      </c>
      <c r="Z5" s="204" t="s">
        <v>58</v>
      </c>
      <c r="AA5" s="204" t="s">
        <v>538</v>
      </c>
      <c r="AB5" s="518" t="s">
        <v>60</v>
      </c>
      <c r="AC5" s="517" t="s">
        <v>263</v>
      </c>
      <c r="AD5" s="204" t="s">
        <v>57</v>
      </c>
      <c r="AE5" s="204" t="s">
        <v>58</v>
      </c>
      <c r="AF5" s="204" t="s">
        <v>538</v>
      </c>
      <c r="AG5" s="518" t="s">
        <v>60</v>
      </c>
      <c r="AH5" s="517" t="s">
        <v>263</v>
      </c>
      <c r="AI5" s="204" t="s">
        <v>57</v>
      </c>
      <c r="AJ5" s="204" t="s">
        <v>58</v>
      </c>
      <c r="AK5" s="204" t="s">
        <v>538</v>
      </c>
      <c r="AL5" s="519" t="s">
        <v>60</v>
      </c>
      <c r="AM5" s="634" t="s">
        <v>263</v>
      </c>
      <c r="AN5" s="634" t="s">
        <v>57</v>
      </c>
      <c r="AO5" s="634" t="s">
        <v>58</v>
      </c>
      <c r="AP5" s="634" t="s">
        <v>538</v>
      </c>
      <c r="AQ5" s="634" t="s">
        <v>60</v>
      </c>
      <c r="AR5" s="634" t="s">
        <v>263</v>
      </c>
      <c r="AS5" s="634" t="s">
        <v>57</v>
      </c>
      <c r="AT5" s="634" t="s">
        <v>58</v>
      </c>
      <c r="AU5" s="634" t="s">
        <v>538</v>
      </c>
      <c r="AV5" s="634" t="s">
        <v>60</v>
      </c>
      <c r="AW5" s="634" t="s">
        <v>263</v>
      </c>
      <c r="AX5" s="634" t="s">
        <v>57</v>
      </c>
      <c r="AY5" s="634" t="s">
        <v>58</v>
      </c>
      <c r="AZ5" s="634" t="s">
        <v>538</v>
      </c>
      <c r="BA5" s="634" t="s">
        <v>60</v>
      </c>
    </row>
    <row r="6" spans="1:53">
      <c r="A6" s="427">
        <v>1</v>
      </c>
      <c r="B6" s="1314" t="s">
        <v>5</v>
      </c>
      <c r="C6" s="1314"/>
      <c r="D6" s="520">
        <f>H6</f>
        <v>0.442</v>
      </c>
      <c r="E6" s="485"/>
      <c r="F6" s="485"/>
      <c r="G6" s="485"/>
      <c r="H6" s="522">
        <f>H8</f>
        <v>0.442</v>
      </c>
      <c r="I6" s="622"/>
      <c r="J6" s="622"/>
      <c r="K6" s="622"/>
      <c r="L6" s="622"/>
      <c r="M6" s="622"/>
      <c r="N6" s="627">
        <f>R6</f>
        <v>0.58299999999999996</v>
      </c>
      <c r="O6" s="485"/>
      <c r="P6" s="485"/>
      <c r="Q6" s="485"/>
      <c r="R6" s="521">
        <f>'1.1.2.'!H8</f>
        <v>0.58299999999999996</v>
      </c>
      <c r="S6" s="520">
        <f>W6</f>
        <v>0.58299999999999996</v>
      </c>
      <c r="T6" s="485"/>
      <c r="U6" s="485"/>
      <c r="V6" s="485"/>
      <c r="W6" s="521">
        <f>'1.1.2.'!I8</f>
        <v>0.58299999999999996</v>
      </c>
      <c r="X6" s="520" t="e">
        <f>AB6</f>
        <v>#REF!</v>
      </c>
      <c r="Y6" s="485"/>
      <c r="Z6" s="485"/>
      <c r="AA6" s="485"/>
      <c r="AB6" s="521" t="e">
        <f>#REF!/#REF!*1000</f>
        <v>#REF!</v>
      </c>
      <c r="AC6" s="520" t="e">
        <f>AG6</f>
        <v>#REF!</v>
      </c>
      <c r="AD6" s="485"/>
      <c r="AE6" s="485"/>
      <c r="AF6" s="485"/>
      <c r="AG6" s="521" t="e">
        <f>#REF!/#REF!*1000</f>
        <v>#REF!</v>
      </c>
      <c r="AH6" s="520" t="e">
        <f>AL6</f>
        <v>#REF!</v>
      </c>
      <c r="AI6" s="485"/>
      <c r="AJ6" s="485"/>
      <c r="AK6" s="485"/>
      <c r="AL6" s="522" t="e">
        <f>#REF!/#REF!*1000</f>
        <v>#REF!</v>
      </c>
      <c r="AM6" s="617"/>
      <c r="AN6" s="617"/>
      <c r="AO6" s="617"/>
      <c r="AP6" s="617"/>
      <c r="AQ6" s="617"/>
      <c r="AR6" s="617"/>
      <c r="AS6" s="617"/>
      <c r="AT6" s="617"/>
      <c r="AU6" s="617"/>
      <c r="AV6" s="617"/>
      <c r="AW6" s="617"/>
      <c r="AX6" s="617"/>
      <c r="AY6" s="617"/>
      <c r="AZ6" s="617"/>
      <c r="BA6" s="617"/>
    </row>
    <row r="7" spans="1:53">
      <c r="A7" s="87" t="s">
        <v>388</v>
      </c>
      <c r="B7" s="1248" t="s">
        <v>66</v>
      </c>
      <c r="C7" s="1248"/>
      <c r="D7" s="520"/>
      <c r="E7" s="485"/>
      <c r="F7" s="485"/>
      <c r="G7" s="485"/>
      <c r="H7" s="522"/>
      <c r="I7" s="622"/>
      <c r="J7" s="622"/>
      <c r="K7" s="622"/>
      <c r="L7" s="622"/>
      <c r="M7" s="622"/>
      <c r="N7" s="627"/>
      <c r="O7" s="485"/>
      <c r="P7" s="485"/>
      <c r="Q7" s="485"/>
      <c r="R7" s="521"/>
      <c r="S7" s="520"/>
      <c r="T7" s="485"/>
      <c r="U7" s="485"/>
      <c r="V7" s="485"/>
      <c r="W7" s="521"/>
      <c r="X7" s="520"/>
      <c r="Y7" s="485"/>
      <c r="Z7" s="485"/>
      <c r="AA7" s="485"/>
      <c r="AB7" s="521"/>
      <c r="AC7" s="520"/>
      <c r="AD7" s="485"/>
      <c r="AE7" s="485"/>
      <c r="AF7" s="485"/>
      <c r="AG7" s="521"/>
      <c r="AH7" s="520"/>
      <c r="AI7" s="485"/>
      <c r="AJ7" s="485"/>
      <c r="AK7" s="485"/>
      <c r="AL7" s="522"/>
      <c r="AM7" s="617"/>
      <c r="AN7" s="617"/>
      <c r="AO7" s="617"/>
      <c r="AP7" s="617"/>
      <c r="AQ7" s="617"/>
      <c r="AR7" s="617"/>
      <c r="AS7" s="617"/>
      <c r="AT7" s="617"/>
      <c r="AU7" s="617"/>
      <c r="AV7" s="617"/>
      <c r="AW7" s="617"/>
      <c r="AX7" s="617"/>
      <c r="AY7" s="617"/>
      <c r="AZ7" s="617"/>
      <c r="BA7" s="617"/>
    </row>
    <row r="8" spans="1:53">
      <c r="A8" s="426" t="s">
        <v>387</v>
      </c>
      <c r="B8" s="425" t="s">
        <v>440</v>
      </c>
      <c r="C8" s="425"/>
      <c r="D8" s="520">
        <f>H8</f>
        <v>0.442</v>
      </c>
      <c r="E8" s="485"/>
      <c r="F8" s="485"/>
      <c r="G8" s="485"/>
      <c r="H8" s="522">
        <f>'1.1.2.'!G8</f>
        <v>0.442</v>
      </c>
      <c r="I8" s="622"/>
      <c r="J8" s="622"/>
      <c r="K8" s="622"/>
      <c r="L8" s="622"/>
      <c r="M8" s="622"/>
      <c r="N8" s="627">
        <f>N6</f>
        <v>0.58299999999999996</v>
      </c>
      <c r="O8" s="485"/>
      <c r="P8" s="485"/>
      <c r="Q8" s="485"/>
      <c r="R8" s="521">
        <f>R6</f>
        <v>0.58299999999999996</v>
      </c>
      <c r="S8" s="520">
        <f>S6</f>
        <v>0.58299999999999996</v>
      </c>
      <c r="T8" s="485"/>
      <c r="U8" s="485"/>
      <c r="V8" s="485"/>
      <c r="W8" s="521">
        <f>W6</f>
        <v>0.58299999999999996</v>
      </c>
      <c r="X8" s="520" t="e">
        <f>X6</f>
        <v>#REF!</v>
      </c>
      <c r="Y8" s="485"/>
      <c r="Z8" s="485"/>
      <c r="AA8" s="485"/>
      <c r="AB8" s="521" t="e">
        <f>AB6</f>
        <v>#REF!</v>
      </c>
      <c r="AC8" s="520" t="e">
        <f>AC6</f>
        <v>#REF!</v>
      </c>
      <c r="AD8" s="485"/>
      <c r="AE8" s="485"/>
      <c r="AF8" s="485"/>
      <c r="AG8" s="521" t="e">
        <f>AG6</f>
        <v>#REF!</v>
      </c>
      <c r="AH8" s="520" t="e">
        <f>AH6</f>
        <v>#REF!</v>
      </c>
      <c r="AI8" s="485"/>
      <c r="AJ8" s="485"/>
      <c r="AK8" s="485"/>
      <c r="AL8" s="522" t="e">
        <f>AL6</f>
        <v>#REF!</v>
      </c>
      <c r="AM8" s="617"/>
      <c r="AN8" s="617"/>
      <c r="AO8" s="617"/>
      <c r="AP8" s="617"/>
      <c r="AQ8" s="617"/>
      <c r="AR8" s="617"/>
      <c r="AS8" s="617"/>
      <c r="AT8" s="617"/>
      <c r="AU8" s="617"/>
      <c r="AV8" s="617"/>
      <c r="AW8" s="617"/>
      <c r="AX8" s="617"/>
      <c r="AY8" s="617"/>
      <c r="AZ8" s="617"/>
      <c r="BA8" s="617"/>
    </row>
    <row r="9" spans="1:53">
      <c r="A9" s="426"/>
      <c r="B9" s="1248" t="s">
        <v>442</v>
      </c>
      <c r="C9" s="1248"/>
      <c r="D9" s="520"/>
      <c r="E9" s="485"/>
      <c r="F9" s="485"/>
      <c r="G9" s="485"/>
      <c r="H9" s="522"/>
      <c r="I9" s="622"/>
      <c r="J9" s="622"/>
      <c r="K9" s="622"/>
      <c r="L9" s="622"/>
      <c r="M9" s="622"/>
      <c r="N9" s="627"/>
      <c r="O9" s="485"/>
      <c r="P9" s="485"/>
      <c r="Q9" s="485"/>
      <c r="R9" s="521"/>
      <c r="S9" s="520"/>
      <c r="T9" s="485"/>
      <c r="U9" s="485"/>
      <c r="V9" s="485"/>
      <c r="W9" s="521"/>
      <c r="X9" s="520"/>
      <c r="Y9" s="485"/>
      <c r="Z9" s="485"/>
      <c r="AA9" s="485"/>
      <c r="AB9" s="521"/>
      <c r="AC9" s="520"/>
      <c r="AD9" s="485"/>
      <c r="AE9" s="485"/>
      <c r="AF9" s="485"/>
      <c r="AG9" s="521"/>
      <c r="AH9" s="520"/>
      <c r="AI9" s="485"/>
      <c r="AJ9" s="485"/>
      <c r="AK9" s="485"/>
      <c r="AL9" s="522"/>
      <c r="AM9" s="617"/>
      <c r="AN9" s="617"/>
      <c r="AO9" s="617"/>
      <c r="AP9" s="617"/>
      <c r="AQ9" s="617"/>
      <c r="AR9" s="617"/>
      <c r="AS9" s="617"/>
      <c r="AT9" s="617"/>
      <c r="AU9" s="617"/>
      <c r="AV9" s="617"/>
      <c r="AW9" s="617"/>
      <c r="AX9" s="617"/>
      <c r="AY9" s="617"/>
      <c r="AZ9" s="617"/>
      <c r="BA9" s="617"/>
    </row>
    <row r="10" spans="1:53">
      <c r="A10" s="426"/>
      <c r="B10" s="1248" t="s">
        <v>6</v>
      </c>
      <c r="C10" s="1248"/>
      <c r="D10" s="520"/>
      <c r="E10" s="485"/>
      <c r="F10" s="485"/>
      <c r="G10" s="485"/>
      <c r="H10" s="522"/>
      <c r="I10" s="622"/>
      <c r="J10" s="622"/>
      <c r="K10" s="622"/>
      <c r="L10" s="622"/>
      <c r="M10" s="622"/>
      <c r="N10" s="627"/>
      <c r="O10" s="485"/>
      <c r="P10" s="485"/>
      <c r="Q10" s="485"/>
      <c r="R10" s="521"/>
      <c r="S10" s="520"/>
      <c r="T10" s="485"/>
      <c r="U10" s="485"/>
      <c r="V10" s="485"/>
      <c r="W10" s="521"/>
      <c r="X10" s="520"/>
      <c r="Y10" s="485"/>
      <c r="Z10" s="485"/>
      <c r="AA10" s="485"/>
      <c r="AB10" s="521"/>
      <c r="AC10" s="520"/>
      <c r="AD10" s="485"/>
      <c r="AE10" s="485"/>
      <c r="AF10" s="485"/>
      <c r="AG10" s="521"/>
      <c r="AH10" s="520"/>
      <c r="AI10" s="485"/>
      <c r="AJ10" s="485"/>
      <c r="AK10" s="485"/>
      <c r="AL10" s="522"/>
      <c r="AM10" s="617"/>
      <c r="AN10" s="617"/>
      <c r="AO10" s="617"/>
      <c r="AP10" s="617"/>
      <c r="AQ10" s="617"/>
      <c r="AR10" s="617"/>
      <c r="AS10" s="617"/>
      <c r="AT10" s="617"/>
      <c r="AU10" s="617"/>
      <c r="AV10" s="617"/>
      <c r="AW10" s="617"/>
      <c r="AX10" s="617"/>
      <c r="AY10" s="617"/>
      <c r="AZ10" s="617"/>
      <c r="BA10" s="617"/>
    </row>
    <row r="11" spans="1:53">
      <c r="A11" s="426">
        <v>2</v>
      </c>
      <c r="B11" s="1248" t="s">
        <v>35</v>
      </c>
      <c r="C11" s="1248"/>
      <c r="D11" s="520" t="e">
        <f>#REF!/#REF!*1000</f>
        <v>#REF!</v>
      </c>
      <c r="E11" s="485"/>
      <c r="F11" s="485"/>
      <c r="G11" s="485"/>
      <c r="H11" s="625">
        <f>'1.1.2.'!G14</f>
        <v>7.4999999999999997E-2</v>
      </c>
      <c r="I11" s="633"/>
      <c r="J11" s="633"/>
      <c r="K11" s="633"/>
      <c r="L11" s="633"/>
      <c r="M11" s="633"/>
      <c r="N11" s="628">
        <f>R11</f>
        <v>7.8E-2</v>
      </c>
      <c r="O11" s="485"/>
      <c r="P11" s="485"/>
      <c r="Q11" s="485"/>
      <c r="R11" s="521">
        <f>'1.1.2.'!H14</f>
        <v>7.8E-2</v>
      </c>
      <c r="S11" s="523" t="e">
        <f>W11</f>
        <v>#REF!</v>
      </c>
      <c r="T11" s="485"/>
      <c r="U11" s="485"/>
      <c r="V11" s="485"/>
      <c r="W11" s="521" t="e">
        <f>#REF!/#REF!*1000</f>
        <v>#REF!</v>
      </c>
      <c r="X11" s="523" t="e">
        <f>AB11</f>
        <v>#REF!</v>
      </c>
      <c r="Y11" s="485"/>
      <c r="Z11" s="485"/>
      <c r="AA11" s="485"/>
      <c r="AB11" s="521" t="e">
        <f>#REF!/#REF!*1000</f>
        <v>#REF!</v>
      </c>
      <c r="AC11" s="523">
        <f>AG11</f>
        <v>7.0400000000000004E-2</v>
      </c>
      <c r="AD11" s="485"/>
      <c r="AE11" s="485"/>
      <c r="AF11" s="485"/>
      <c r="AG11" s="521">
        <f>'1.1.2.'!K14</f>
        <v>7.0400000000000004E-2</v>
      </c>
      <c r="AH11" s="523" t="e">
        <f>AL11</f>
        <v>#REF!</v>
      </c>
      <c r="AI11" s="485"/>
      <c r="AJ11" s="485"/>
      <c r="AK11" s="485"/>
      <c r="AL11" s="522" t="e">
        <f>#REF!/#REF!*1000</f>
        <v>#REF!</v>
      </c>
      <c r="AM11" s="617"/>
      <c r="AN11" s="617"/>
      <c r="AO11" s="617"/>
      <c r="AP11" s="617"/>
      <c r="AQ11" s="617"/>
      <c r="AR11" s="617"/>
      <c r="AS11" s="617"/>
      <c r="AT11" s="617"/>
      <c r="AU11" s="617"/>
      <c r="AV11" s="617"/>
      <c r="AW11" s="617"/>
      <c r="AX11" s="617"/>
      <c r="AY11" s="617"/>
      <c r="AZ11" s="617"/>
      <c r="BA11" s="617"/>
    </row>
    <row r="12" spans="1:53">
      <c r="A12" s="426"/>
      <c r="B12" s="1248" t="s">
        <v>43</v>
      </c>
      <c r="C12" s="1248"/>
      <c r="D12" s="520">
        <f>H12</f>
        <v>16.9683257918552</v>
      </c>
      <c r="E12" s="485"/>
      <c r="F12" s="485"/>
      <c r="G12" s="485"/>
      <c r="H12" s="522">
        <f>H11/H6*100</f>
        <v>16.9683257918552</v>
      </c>
      <c r="I12" s="622"/>
      <c r="J12" s="622"/>
      <c r="K12" s="622"/>
      <c r="L12" s="622"/>
      <c r="M12" s="622"/>
      <c r="N12" s="629">
        <f>R12</f>
        <v>13.379073756432248</v>
      </c>
      <c r="O12" s="485"/>
      <c r="P12" s="485"/>
      <c r="Q12" s="485"/>
      <c r="R12" s="534">
        <f>' 1.5.'!R11/' 1.5.'!R8%</f>
        <v>13.379073756432248</v>
      </c>
      <c r="S12" s="524">
        <f>W12</f>
        <v>13.379073756432248</v>
      </c>
      <c r="T12" s="485"/>
      <c r="U12" s="485"/>
      <c r="V12" s="485"/>
      <c r="W12" s="521">
        <f>R12</f>
        <v>13.379073756432248</v>
      </c>
      <c r="X12" s="524">
        <f>AB12</f>
        <v>13.379073756432248</v>
      </c>
      <c r="Y12" s="485"/>
      <c r="Z12" s="485"/>
      <c r="AA12" s="485"/>
      <c r="AB12" s="534">
        <f>R12</f>
        <v>13.379073756432248</v>
      </c>
      <c r="AC12" s="524" t="e">
        <f>AG12</f>
        <v>#REF!</v>
      </c>
      <c r="AD12" s="485"/>
      <c r="AE12" s="485"/>
      <c r="AF12" s="485"/>
      <c r="AG12" s="521" t="e">
        <f>AG11/AG8*100</f>
        <v>#REF!</v>
      </c>
      <c r="AH12" s="524" t="e">
        <f>AL12</f>
        <v>#REF!</v>
      </c>
      <c r="AI12" s="485"/>
      <c r="AJ12" s="485"/>
      <c r="AK12" s="485"/>
      <c r="AL12" s="522" t="e">
        <f>AL11/AL8*100</f>
        <v>#REF!</v>
      </c>
      <c r="AM12" s="617"/>
      <c r="AN12" s="617"/>
      <c r="AO12" s="617"/>
      <c r="AP12" s="617"/>
      <c r="AQ12" s="617"/>
      <c r="AR12" s="617"/>
      <c r="AS12" s="617"/>
      <c r="AT12" s="617"/>
      <c r="AU12" s="617"/>
      <c r="AV12" s="617"/>
      <c r="AW12" s="617"/>
      <c r="AX12" s="617"/>
      <c r="AY12" s="617"/>
      <c r="AZ12" s="617"/>
      <c r="BA12" s="617"/>
    </row>
    <row r="13" spans="1:53" ht="42" customHeight="1">
      <c r="A13" s="426">
        <v>3</v>
      </c>
      <c r="B13" s="1302" t="s">
        <v>37</v>
      </c>
      <c r="C13" s="1302"/>
      <c r="D13" s="520"/>
      <c r="E13" s="485"/>
      <c r="F13" s="485"/>
      <c r="G13" s="485"/>
      <c r="H13" s="522"/>
      <c r="I13" s="622"/>
      <c r="J13" s="622"/>
      <c r="K13" s="622"/>
      <c r="L13" s="622"/>
      <c r="M13" s="622"/>
      <c r="N13" s="627"/>
      <c r="O13" s="485"/>
      <c r="P13" s="485"/>
      <c r="Q13" s="485"/>
      <c r="R13" s="521"/>
      <c r="S13" s="520"/>
      <c r="T13" s="485"/>
      <c r="U13" s="485"/>
      <c r="V13" s="485"/>
      <c r="W13" s="521"/>
      <c r="X13" s="520"/>
      <c r="Y13" s="485"/>
      <c r="Z13" s="485"/>
      <c r="AA13" s="485"/>
      <c r="AB13" s="521"/>
      <c r="AC13" s="520"/>
      <c r="AD13" s="485"/>
      <c r="AE13" s="485"/>
      <c r="AF13" s="485"/>
      <c r="AG13" s="521"/>
      <c r="AH13" s="520"/>
      <c r="AI13" s="485"/>
      <c r="AJ13" s="485"/>
      <c r="AK13" s="485"/>
      <c r="AL13" s="522"/>
      <c r="AM13" s="617"/>
      <c r="AN13" s="617"/>
      <c r="AO13" s="617"/>
      <c r="AP13" s="617"/>
      <c r="AQ13" s="617"/>
      <c r="AR13" s="617"/>
      <c r="AS13" s="617"/>
      <c r="AT13" s="617"/>
      <c r="AU13" s="617"/>
      <c r="AV13" s="617"/>
      <c r="AW13" s="617"/>
      <c r="AX13" s="617"/>
      <c r="AY13" s="617"/>
      <c r="AZ13" s="617"/>
      <c r="BA13" s="617"/>
    </row>
    <row r="14" spans="1:53" ht="27.75" customHeight="1">
      <c r="A14" s="426">
        <v>4</v>
      </c>
      <c r="B14" s="1302" t="s">
        <v>71</v>
      </c>
      <c r="C14" s="1302"/>
      <c r="D14" s="520">
        <f>H14</f>
        <v>0.36699999999999999</v>
      </c>
      <c r="E14" s="485"/>
      <c r="F14" s="485"/>
      <c r="G14" s="485"/>
      <c r="H14" s="522">
        <f>H6-H11</f>
        <v>0.36699999999999999</v>
      </c>
      <c r="I14" s="622"/>
      <c r="J14" s="622"/>
      <c r="K14" s="622"/>
      <c r="L14" s="622"/>
      <c r="M14" s="622"/>
      <c r="N14" s="627">
        <f>R14</f>
        <v>0.505</v>
      </c>
      <c r="O14" s="485"/>
      <c r="P14" s="485"/>
      <c r="Q14" s="485"/>
      <c r="R14" s="521">
        <f>'1.1.2.'!H16</f>
        <v>0.505</v>
      </c>
      <c r="S14" s="520">
        <f>W14</f>
        <v>0.505</v>
      </c>
      <c r="T14" s="485"/>
      <c r="U14" s="485"/>
      <c r="V14" s="485"/>
      <c r="W14" s="521">
        <f>'1.1.2.'!I16</f>
        <v>0.505</v>
      </c>
      <c r="X14" s="520" t="e">
        <f>X6-X11</f>
        <v>#REF!</v>
      </c>
      <c r="Y14" s="485"/>
      <c r="Z14" s="485"/>
      <c r="AA14" s="485"/>
      <c r="AB14" s="521" t="e">
        <f>AB6-AB11</f>
        <v>#REF!</v>
      </c>
      <c r="AC14" s="520" t="e">
        <f>AC6-AC11</f>
        <v>#REF!</v>
      </c>
      <c r="AD14" s="485"/>
      <c r="AE14" s="485"/>
      <c r="AF14" s="485"/>
      <c r="AG14" s="521" t="e">
        <f>AG6-AG11</f>
        <v>#REF!</v>
      </c>
      <c r="AH14" s="520" t="e">
        <f>AH6-AH11</f>
        <v>#REF!</v>
      </c>
      <c r="AI14" s="485"/>
      <c r="AJ14" s="485"/>
      <c r="AK14" s="485"/>
      <c r="AL14" s="522" t="e">
        <f>AL6-AL11</f>
        <v>#REF!</v>
      </c>
      <c r="AM14" s="617"/>
      <c r="AN14" s="617"/>
      <c r="AO14" s="617"/>
      <c r="AP14" s="617"/>
      <c r="AQ14" s="617"/>
      <c r="AR14" s="617"/>
      <c r="AS14" s="617"/>
      <c r="AT14" s="617"/>
      <c r="AU14" s="617"/>
      <c r="AV14" s="617"/>
      <c r="AW14" s="617"/>
      <c r="AX14" s="617"/>
      <c r="AY14" s="617"/>
      <c r="AZ14" s="617"/>
      <c r="BA14" s="617"/>
    </row>
    <row r="15" spans="1:53" ht="53.25" customHeight="1">
      <c r="A15" s="426" t="s">
        <v>443</v>
      </c>
      <c r="B15" s="1302" t="s">
        <v>7</v>
      </c>
      <c r="C15" s="1302"/>
      <c r="D15" s="520">
        <f>H15</f>
        <v>0.36699999999999999</v>
      </c>
      <c r="E15" s="485"/>
      <c r="F15" s="485"/>
      <c r="G15" s="485"/>
      <c r="H15" s="522">
        <f>H14</f>
        <v>0.36699999999999999</v>
      </c>
      <c r="I15" s="622"/>
      <c r="J15" s="622"/>
      <c r="K15" s="622"/>
      <c r="L15" s="622"/>
      <c r="M15" s="622"/>
      <c r="N15" s="627">
        <f>N14</f>
        <v>0.505</v>
      </c>
      <c r="O15" s="485"/>
      <c r="P15" s="485"/>
      <c r="Q15" s="485"/>
      <c r="R15" s="521">
        <f>R14</f>
        <v>0.505</v>
      </c>
      <c r="S15" s="520">
        <f>S14</f>
        <v>0.505</v>
      </c>
      <c r="T15" s="485"/>
      <c r="U15" s="485"/>
      <c r="V15" s="485"/>
      <c r="W15" s="521">
        <f>W14</f>
        <v>0.505</v>
      </c>
      <c r="X15" s="520" t="e">
        <f>X14</f>
        <v>#REF!</v>
      </c>
      <c r="Y15" s="485"/>
      <c r="Z15" s="485"/>
      <c r="AA15" s="485"/>
      <c r="AB15" s="521" t="e">
        <f>AB14</f>
        <v>#REF!</v>
      </c>
      <c r="AC15" s="520" t="e">
        <f>AC14</f>
        <v>#REF!</v>
      </c>
      <c r="AD15" s="485"/>
      <c r="AE15" s="485"/>
      <c r="AF15" s="485"/>
      <c r="AG15" s="521" t="e">
        <f>AG14</f>
        <v>#REF!</v>
      </c>
      <c r="AH15" s="520" t="e">
        <f>AH14</f>
        <v>#REF!</v>
      </c>
      <c r="AI15" s="485"/>
      <c r="AJ15" s="485"/>
      <c r="AK15" s="485"/>
      <c r="AL15" s="522" t="e">
        <f>AL14</f>
        <v>#REF!</v>
      </c>
      <c r="AM15" s="617"/>
      <c r="AN15" s="617"/>
      <c r="AO15" s="617"/>
      <c r="AP15" s="617"/>
      <c r="AQ15" s="617"/>
      <c r="AR15" s="617"/>
      <c r="AS15" s="617"/>
      <c r="AT15" s="617"/>
      <c r="AU15" s="617"/>
      <c r="AV15" s="617"/>
      <c r="AW15" s="617"/>
      <c r="AX15" s="617"/>
      <c r="AY15" s="617"/>
      <c r="AZ15" s="617"/>
      <c r="BA15" s="617"/>
    </row>
    <row r="16" spans="1:53" ht="27" customHeight="1">
      <c r="A16" s="426" t="s">
        <v>2</v>
      </c>
      <c r="B16" s="1302" t="s">
        <v>8</v>
      </c>
      <c r="C16" s="1302"/>
      <c r="D16" s="525"/>
      <c r="E16" s="236"/>
      <c r="F16" s="236"/>
      <c r="G16" s="236"/>
      <c r="H16" s="511"/>
      <c r="I16" s="623"/>
      <c r="J16" s="623"/>
      <c r="K16" s="623"/>
      <c r="L16" s="623"/>
      <c r="M16" s="623"/>
      <c r="N16" s="630"/>
      <c r="O16" s="236"/>
      <c r="P16" s="236"/>
      <c r="Q16" s="236"/>
      <c r="R16" s="526"/>
      <c r="S16" s="525"/>
      <c r="T16" s="236"/>
      <c r="U16" s="236"/>
      <c r="V16" s="236"/>
      <c r="W16" s="526"/>
      <c r="X16" s="525"/>
      <c r="Y16" s="236"/>
      <c r="Z16" s="236"/>
      <c r="AA16" s="236"/>
      <c r="AB16" s="526"/>
      <c r="AC16" s="525"/>
      <c r="AD16" s="236"/>
      <c r="AE16" s="236"/>
      <c r="AF16" s="236"/>
      <c r="AG16" s="526"/>
      <c r="AH16" s="525"/>
      <c r="AI16" s="236"/>
      <c r="AJ16" s="236"/>
      <c r="AK16" s="236"/>
      <c r="AL16" s="511"/>
      <c r="AM16" s="617"/>
      <c r="AN16" s="617"/>
      <c r="AO16" s="617"/>
      <c r="AP16" s="617"/>
      <c r="AQ16" s="617"/>
      <c r="AR16" s="617"/>
      <c r="AS16" s="617"/>
      <c r="AT16" s="617"/>
      <c r="AU16" s="617"/>
      <c r="AV16" s="617"/>
      <c r="AW16" s="617"/>
      <c r="AX16" s="617"/>
      <c r="AY16" s="617"/>
      <c r="AZ16" s="617"/>
      <c r="BA16" s="617"/>
    </row>
    <row r="17" spans="1:53" ht="15.75" customHeight="1" thickBot="1">
      <c r="A17" s="426" t="s">
        <v>3</v>
      </c>
      <c r="B17" s="1302" t="s">
        <v>72</v>
      </c>
      <c r="C17" s="1302"/>
      <c r="D17" s="365"/>
      <c r="E17" s="366"/>
      <c r="F17" s="366"/>
      <c r="G17" s="366"/>
      <c r="H17" s="516"/>
      <c r="I17" s="618"/>
      <c r="J17" s="618"/>
      <c r="K17" s="618"/>
      <c r="L17" s="618"/>
      <c r="M17" s="618"/>
      <c r="N17" s="631"/>
      <c r="O17" s="366"/>
      <c r="P17" s="366"/>
      <c r="Q17" s="366"/>
      <c r="R17" s="367"/>
      <c r="S17" s="470"/>
      <c r="T17" s="471"/>
      <c r="U17" s="471"/>
      <c r="V17" s="471"/>
      <c r="W17" s="471"/>
      <c r="X17" s="471"/>
      <c r="Y17" s="471"/>
      <c r="Z17" s="471"/>
      <c r="AA17" s="471"/>
      <c r="AB17" s="471"/>
      <c r="AC17" s="471"/>
      <c r="AD17" s="471"/>
      <c r="AE17" s="471"/>
      <c r="AF17" s="471"/>
      <c r="AG17" s="471"/>
      <c r="AH17" s="471"/>
      <c r="AI17" s="471"/>
      <c r="AJ17" s="471"/>
      <c r="AK17" s="471"/>
      <c r="AL17" s="635"/>
      <c r="AM17" s="617"/>
      <c r="AN17" s="617"/>
      <c r="AO17" s="617"/>
      <c r="AP17" s="617"/>
      <c r="AQ17" s="617"/>
      <c r="AR17" s="617"/>
      <c r="AS17" s="617"/>
      <c r="AT17" s="617"/>
      <c r="AU17" s="617"/>
      <c r="AV17" s="617"/>
      <c r="AW17" s="617"/>
      <c r="AX17" s="617"/>
      <c r="AY17" s="617"/>
      <c r="AZ17" s="617"/>
      <c r="BA17" s="617"/>
    </row>
    <row r="18" spans="1:53">
      <c r="A18" s="88"/>
      <c r="B18" s="1313"/>
      <c r="C18" s="1313"/>
    </row>
    <row r="19" spans="1:53">
      <c r="A19" s="88"/>
      <c r="B19" s="1313"/>
      <c r="C19" s="1313"/>
    </row>
    <row r="20" spans="1:53">
      <c r="A20" s="88"/>
      <c r="B20" s="1252"/>
      <c r="C20" s="1252"/>
    </row>
    <row r="21" spans="1:53">
      <c r="A21" s="88"/>
      <c r="B21" s="1313"/>
      <c r="C21" s="1313"/>
    </row>
    <row r="22" spans="1:53">
      <c r="A22" s="88"/>
      <c r="B22" s="1313"/>
      <c r="C22" s="1313"/>
    </row>
    <row r="23" spans="1:53" ht="15.75">
      <c r="A23" s="83"/>
      <c r="B23" s="83"/>
      <c r="C23" s="83"/>
    </row>
  </sheetData>
  <customSheetViews>
    <customSheetView guid="{4ABAEE21-E07D-4473-944B-EE2EA61FD553}" scale="75" showPageBreaks="1" view="pageBreakPreview">
      <pane xSplit="3" ySplit="5" topLeftCell="M6" activePane="bottomRight" state="frozen"/>
      <selection pane="bottomRight" activeCell="AG14" sqref="AG14"/>
      <colBreaks count="1" manualBreakCount="1">
        <brk id="18" max="1048575" man="1"/>
      </colBreaks>
      <pageMargins left="0.39370078740157483" right="0.39370078740157483" top="0.59055118110236227" bottom="0.39370078740157483" header="0.51181102362204722" footer="0.51181102362204722"/>
      <printOptions horizontalCentered="1"/>
      <pageSetup paperSize="9" scale="70" orientation="landscape" verticalDpi="200" r:id="rId1"/>
      <headerFooter alignWithMargins="0"/>
    </customSheetView>
    <customSheetView guid="{D54CF5D4-AA29-4597-AAAF-1C3339C48122}" scale="75" showPageBreaks="1" printArea="1" view="pageBreakPreview">
      <pane xSplit="3" ySplit="5" topLeftCell="M6" activePane="bottomRight" state="frozen"/>
      <selection pane="bottomRight" activeCell="AB14" sqref="AB14"/>
      <colBreaks count="1" manualBreakCount="1">
        <brk id="18" max="1048575" man="1"/>
      </colBreaks>
      <pageMargins left="0.39370078740157483" right="0.39370078740157483" top="0.59055118110236227" bottom="0.39370078740157483" header="0.51181102362204722" footer="0.51181102362204722"/>
      <printOptions horizontalCentered="1"/>
      <pageSetup paperSize="9" scale="70" orientation="landscape" verticalDpi="200" r:id="rId2"/>
      <headerFooter alignWithMargins="0"/>
    </customSheetView>
    <customSheetView guid="{DCA98D39-64C9-458A-87F7-EF3601A4D95E}" scale="75" showPageBreaks="1" view="pageBreakPreview">
      <pane xSplit="3" ySplit="5" topLeftCell="M6" activePane="bottomRight" state="frozen"/>
      <selection pane="bottomRight" activeCell="AA23" sqref="AA23"/>
      <colBreaks count="1" manualBreakCount="1">
        <brk id="18" max="1048575" man="1"/>
      </colBreaks>
      <pageMargins left="0.39370078740157483" right="0.39370078740157483" top="0.59055118110236227" bottom="0.39370078740157483" header="0.51181102362204722" footer="0.51181102362204722"/>
      <printOptions horizontalCentered="1"/>
      <pageSetup paperSize="9" scale="70" orientation="landscape" verticalDpi="200" r:id="rId3"/>
      <headerFooter alignWithMargins="0"/>
    </customSheetView>
    <customSheetView guid="{BFA68E3F-6208-4036-8FAB-24920CE57862}" scale="75" showPageBreaks="1" view="pageBreakPreview">
      <pane xSplit="3" ySplit="5" topLeftCell="M6" activePane="bottomRight" state="frozen"/>
      <selection pane="bottomRight" activeCell="AA23" sqref="AA23"/>
      <colBreaks count="1" manualBreakCount="1">
        <brk id="18" max="1048575" man="1"/>
      </colBreaks>
      <pageMargins left="0.39370078740157483" right="0.39370078740157483" top="0.59055118110236227" bottom="0.39370078740157483" header="0.51181102362204722" footer="0.51181102362204722"/>
      <printOptions horizontalCentered="1"/>
      <pageSetup paperSize="9" scale="70" orientation="landscape" verticalDpi="200" r:id="rId4"/>
      <headerFooter alignWithMargins="0"/>
    </customSheetView>
    <customSheetView guid="{3D2ED0E6-0166-467B-BFC2-52D672D0584D}" scale="75" showPageBreaks="1" view="pageBreakPreview">
      <pane xSplit="3" ySplit="5" topLeftCell="M6" activePane="bottomRight" state="frozen"/>
      <selection pane="bottomRight" activeCell="AG14" sqref="AG14"/>
      <colBreaks count="1" manualBreakCount="1">
        <brk id="18" max="1048575" man="1"/>
      </colBreaks>
      <pageMargins left="0.39370078740157483" right="0.39370078740157483" top="0.59055118110236227" bottom="0.39370078740157483" header="0.51181102362204722" footer="0.51181102362204722"/>
      <printOptions horizontalCentered="1"/>
      <pageSetup paperSize="9" scale="70" orientation="landscape" verticalDpi="200" r:id="rId5"/>
      <headerFooter alignWithMargins="0"/>
    </customSheetView>
    <customSheetView guid="{C9BC7A53-92DC-4B92-8B57-A1B6D8E342A9}" scale="75" showPageBreaks="1" view="pageBreakPreview">
      <pane xSplit="3" ySplit="5" topLeftCell="M6" activePane="bottomRight" state="frozen"/>
      <selection pane="bottomRight" activeCell="AG14" sqref="AG14"/>
      <colBreaks count="1" manualBreakCount="1">
        <brk id="18" max="1048575" man="1"/>
      </colBreaks>
      <pageMargins left="0.39370078740157483" right="0.39370078740157483" top="0.59055118110236227" bottom="0.39370078740157483" header="0.51181102362204722" footer="0.51181102362204722"/>
      <printOptions horizontalCentered="1"/>
      <pageSetup paperSize="9" scale="70" orientation="landscape" verticalDpi="200" r:id="rId6"/>
      <headerFooter alignWithMargins="0"/>
    </customSheetView>
  </customSheetViews>
  <mergeCells count="30">
    <mergeCell ref="A2:C2"/>
    <mergeCell ref="A1:C1"/>
    <mergeCell ref="A4:A5"/>
    <mergeCell ref="B21:C21"/>
    <mergeCell ref="B22:C22"/>
    <mergeCell ref="B17:C17"/>
    <mergeCell ref="B18:C18"/>
    <mergeCell ref="B19:C19"/>
    <mergeCell ref="B20:C20"/>
    <mergeCell ref="B6:C6"/>
    <mergeCell ref="B7:C7"/>
    <mergeCell ref="B4:C5"/>
    <mergeCell ref="B15:C15"/>
    <mergeCell ref="B16:C16"/>
    <mergeCell ref="B14:C14"/>
    <mergeCell ref="B9:C9"/>
    <mergeCell ref="B10:C10"/>
    <mergeCell ref="B11:C11"/>
    <mergeCell ref="B12:C12"/>
    <mergeCell ref="B13:C13"/>
    <mergeCell ref="D4:H4"/>
    <mergeCell ref="AM4:AQ4"/>
    <mergeCell ref="AR4:AV4"/>
    <mergeCell ref="AW4:BA4"/>
    <mergeCell ref="I4:M4"/>
    <mergeCell ref="S4:W4"/>
    <mergeCell ref="X4:AB4"/>
    <mergeCell ref="AC4:AG4"/>
    <mergeCell ref="AH4:AL4"/>
    <mergeCell ref="N4:R4"/>
  </mergeCells>
  <phoneticPr fontId="17" type="noConversion"/>
  <pageMargins left="0" right="0" top="0.59055118110236227" bottom="0.39370078740157483" header="0" footer="0"/>
  <pageSetup paperSize="9" scale="38" orientation="landscape" r:id="rId7"/>
  <headerFooter alignWithMargins="0"/>
</worksheet>
</file>

<file path=xl/worksheets/sheet7.xml><?xml version="1.0" encoding="utf-8"?>
<worksheet xmlns="http://schemas.openxmlformats.org/spreadsheetml/2006/main" xmlns:r="http://schemas.openxmlformats.org/officeDocument/2006/relationships">
  <sheetPr codeName="Лист67"/>
  <dimension ref="A1:V30"/>
  <sheetViews>
    <sheetView view="pageBreakPreview" zoomScale="75" zoomScaleNormal="75" workbookViewId="0">
      <pane ySplit="7" topLeftCell="A8" activePane="bottomLeft" state="frozen"/>
      <selection pane="bottomLeft" activeCell="N22" sqref="N22"/>
    </sheetView>
  </sheetViews>
  <sheetFormatPr defaultRowHeight="12.75"/>
  <cols>
    <col min="1" max="1" width="3.7109375" customWidth="1"/>
    <col min="2" max="2" width="18.140625" customWidth="1"/>
    <col min="3" max="3" width="9.85546875" customWidth="1"/>
    <col min="4" max="4" width="4.140625" customWidth="1"/>
    <col min="5" max="5" width="4.7109375" customWidth="1"/>
    <col min="6" max="6" width="5.42578125" customWidth="1"/>
    <col min="7" max="7" width="10.42578125" customWidth="1"/>
    <col min="8" max="8" width="11" customWidth="1"/>
    <col min="9" max="9" width="4.140625" customWidth="1"/>
    <col min="10" max="10" width="4.5703125" customWidth="1"/>
    <col min="11" max="11" width="5.42578125" customWidth="1"/>
    <col min="12" max="12" width="10.7109375" customWidth="1"/>
    <col min="13" max="13" width="10.140625" customWidth="1"/>
    <col min="14" max="14" width="10.42578125" style="187" bestFit="1" customWidth="1"/>
    <col min="15" max="15" width="4.5703125" style="187" customWidth="1"/>
    <col min="16" max="16" width="5.28515625" style="187" customWidth="1"/>
    <col min="17" max="17" width="5.7109375" style="187" customWidth="1"/>
    <col min="18" max="18" width="9.7109375" style="187" bestFit="1" customWidth="1"/>
  </cols>
  <sheetData>
    <row r="1" spans="1:22" ht="15">
      <c r="A1" s="27"/>
      <c r="B1" s="27"/>
      <c r="C1" s="27"/>
      <c r="D1" s="27"/>
      <c r="E1" s="27"/>
      <c r="F1" s="27"/>
      <c r="G1" s="27"/>
      <c r="H1" s="27"/>
      <c r="I1" s="27"/>
      <c r="J1" s="27"/>
      <c r="K1" s="27"/>
      <c r="L1" s="27"/>
      <c r="M1" s="27"/>
      <c r="N1" s="181"/>
      <c r="O1" s="181"/>
      <c r="P1" s="181"/>
      <c r="Q1" s="181"/>
      <c r="R1" s="182" t="s">
        <v>13</v>
      </c>
    </row>
    <row r="2" spans="1:22" ht="15">
      <c r="A2" s="1321"/>
      <c r="B2" s="1321"/>
      <c r="C2" s="1321"/>
      <c r="D2" s="1321"/>
      <c r="E2" s="27"/>
      <c r="F2" s="27"/>
      <c r="G2" s="27"/>
      <c r="H2" s="27"/>
      <c r="I2" s="27"/>
      <c r="J2" s="27"/>
      <c r="K2" s="27"/>
      <c r="L2" s="27"/>
      <c r="M2" s="27"/>
      <c r="N2" s="181"/>
      <c r="O2" s="181"/>
      <c r="P2" s="181"/>
      <c r="Q2" s="181"/>
      <c r="R2" s="181"/>
    </row>
    <row r="3" spans="1:22" ht="16.5">
      <c r="A3" s="1257" t="s">
        <v>73</v>
      </c>
      <c r="B3" s="1257"/>
      <c r="C3" s="1257"/>
      <c r="D3" s="1257"/>
      <c r="E3" s="1257"/>
      <c r="F3" s="1257"/>
      <c r="G3" s="1257"/>
      <c r="H3" s="1257"/>
      <c r="I3" s="1257"/>
      <c r="J3" s="1257"/>
      <c r="K3" s="1257"/>
      <c r="L3" s="1257"/>
      <c r="M3" s="1257"/>
      <c r="N3" s="1257"/>
      <c r="O3" s="1257"/>
      <c r="P3" s="1257"/>
      <c r="Q3" s="1257"/>
      <c r="R3" s="1257"/>
    </row>
    <row r="4" spans="1:22" ht="16.5">
      <c r="A4" s="1257" t="s">
        <v>74</v>
      </c>
      <c r="B4" s="1257"/>
      <c r="C4" s="1257"/>
      <c r="D4" s="1257"/>
      <c r="E4" s="1257"/>
      <c r="F4" s="1257"/>
      <c r="G4" s="1257"/>
      <c r="H4" s="1257"/>
      <c r="I4" s="1257"/>
      <c r="J4" s="1257"/>
      <c r="K4" s="1257"/>
      <c r="L4" s="1257"/>
      <c r="M4" s="1257"/>
      <c r="N4" s="1257"/>
      <c r="O4" s="1257"/>
      <c r="P4" s="1257"/>
      <c r="Q4" s="1257"/>
      <c r="R4" s="1257"/>
    </row>
    <row r="5" spans="1:22" ht="15">
      <c r="A5" s="27" t="str">
        <f>'Баланс мощности'!A7</f>
        <v>АО "Оссора"</v>
      </c>
      <c r="B5" s="27"/>
      <c r="C5" s="27"/>
      <c r="D5" s="27"/>
      <c r="E5" s="27"/>
      <c r="F5" s="27"/>
      <c r="G5" s="27"/>
      <c r="H5" s="27"/>
      <c r="I5" s="27"/>
      <c r="J5" s="27"/>
      <c r="K5" s="27"/>
      <c r="L5" s="27"/>
      <c r="M5" s="27"/>
      <c r="N5" s="181"/>
      <c r="O5" s="181"/>
      <c r="P5" s="181"/>
      <c r="Q5" s="181"/>
      <c r="R5" s="181"/>
    </row>
    <row r="6" spans="1:22" ht="33.75" customHeight="1">
      <c r="A6" s="1322" t="s">
        <v>15</v>
      </c>
      <c r="B6" s="1322"/>
      <c r="C6" s="1325" t="s">
        <v>464</v>
      </c>
      <c r="D6" s="1326"/>
      <c r="E6" s="1326"/>
      <c r="F6" s="1326"/>
      <c r="G6" s="1327"/>
      <c r="H6" s="1325" t="s">
        <v>465</v>
      </c>
      <c r="I6" s="1326"/>
      <c r="J6" s="1326"/>
      <c r="K6" s="1326"/>
      <c r="L6" s="1327"/>
      <c r="M6" s="1322" t="s">
        <v>75</v>
      </c>
      <c r="N6" s="1318" t="s">
        <v>76</v>
      </c>
      <c r="O6" s="1319"/>
      <c r="P6" s="1319"/>
      <c r="Q6" s="1319"/>
      <c r="R6" s="1320"/>
    </row>
    <row r="7" spans="1:22" ht="15">
      <c r="A7" s="1323"/>
      <c r="B7" s="1324"/>
      <c r="C7" s="31" t="s">
        <v>61</v>
      </c>
      <c r="D7" s="31" t="s">
        <v>57</v>
      </c>
      <c r="E7" s="31" t="s">
        <v>58</v>
      </c>
      <c r="F7" s="31" t="s">
        <v>59</v>
      </c>
      <c r="G7" s="31" t="s">
        <v>60</v>
      </c>
      <c r="H7" s="31" t="s">
        <v>61</v>
      </c>
      <c r="I7" s="31" t="s">
        <v>57</v>
      </c>
      <c r="J7" s="31" t="s">
        <v>58</v>
      </c>
      <c r="K7" s="31" t="s">
        <v>59</v>
      </c>
      <c r="L7" s="31" t="s">
        <v>60</v>
      </c>
      <c r="M7" s="1323"/>
      <c r="N7" s="183" t="s">
        <v>61</v>
      </c>
      <c r="O7" s="183" t="s">
        <v>57</v>
      </c>
      <c r="P7" s="183" t="s">
        <v>58</v>
      </c>
      <c r="Q7" s="183" t="s">
        <v>59</v>
      </c>
      <c r="R7" s="183" t="s">
        <v>60</v>
      </c>
    </row>
    <row r="8" spans="1:22" ht="15">
      <c r="A8" s="31">
        <v>1</v>
      </c>
      <c r="B8" s="30">
        <v>2</v>
      </c>
      <c r="C8" s="31">
        <v>3</v>
      </c>
      <c r="D8" s="31">
        <v>4</v>
      </c>
      <c r="E8" s="31">
        <v>5</v>
      </c>
      <c r="F8" s="31">
        <v>6</v>
      </c>
      <c r="G8" s="31">
        <v>7</v>
      </c>
      <c r="H8" s="31">
        <v>8</v>
      </c>
      <c r="I8" s="31">
        <v>9</v>
      </c>
      <c r="J8" s="31">
        <v>10</v>
      </c>
      <c r="K8" s="31">
        <v>11</v>
      </c>
      <c r="L8" s="31">
        <v>12</v>
      </c>
      <c r="M8" s="31">
        <v>13</v>
      </c>
      <c r="N8" s="183">
        <v>14</v>
      </c>
      <c r="O8" s="183">
        <v>15</v>
      </c>
      <c r="P8" s="183">
        <v>16</v>
      </c>
      <c r="Q8" s="183">
        <v>17</v>
      </c>
      <c r="R8" s="183">
        <v>18</v>
      </c>
    </row>
    <row r="9" spans="1:22" ht="15.75" customHeight="1">
      <c r="A9" s="1317" t="s">
        <v>469</v>
      </c>
      <c r="B9" s="1317"/>
      <c r="C9" s="1317"/>
      <c r="D9" s="1317"/>
      <c r="E9" s="1317"/>
      <c r="F9" s="1317"/>
      <c r="G9" s="1317"/>
      <c r="H9" s="1317"/>
      <c r="I9" s="1317"/>
      <c r="J9" s="1317"/>
      <c r="K9" s="1317"/>
      <c r="L9" s="1317"/>
      <c r="M9" s="1317"/>
      <c r="N9" s="1317"/>
      <c r="O9" s="1317"/>
      <c r="P9" s="1317"/>
      <c r="Q9" s="1317"/>
      <c r="R9" s="1317"/>
    </row>
    <row r="10" spans="1:22" ht="31.5" customHeight="1">
      <c r="A10" s="33">
        <v>1</v>
      </c>
      <c r="B10" s="34" t="s">
        <v>9</v>
      </c>
      <c r="C10" s="99">
        <v>1573.6085049999999</v>
      </c>
      <c r="D10" s="31"/>
      <c r="E10" s="31"/>
      <c r="F10" s="31"/>
      <c r="G10" s="99">
        <v>1573.6085049999999</v>
      </c>
      <c r="H10" s="89">
        <v>618.56790513430462</v>
      </c>
      <c r="I10" s="31"/>
      <c r="J10" s="31"/>
      <c r="K10" s="31"/>
      <c r="L10" s="89">
        <v>618.56790513430462</v>
      </c>
      <c r="M10" s="90">
        <v>2543.9543370074057</v>
      </c>
      <c r="N10" s="184">
        <v>0.44633671117150875</v>
      </c>
      <c r="O10" s="183"/>
      <c r="P10" s="183"/>
      <c r="Q10" s="183"/>
      <c r="R10" s="184">
        <v>0.44633671117150875</v>
      </c>
    </row>
    <row r="11" spans="1:22" ht="15.75" customHeight="1">
      <c r="A11" s="33" t="s">
        <v>388</v>
      </c>
      <c r="B11" s="34" t="s">
        <v>10</v>
      </c>
      <c r="C11" s="99">
        <v>845.28240499999993</v>
      </c>
      <c r="D11" s="31"/>
      <c r="E11" s="31"/>
      <c r="F11" s="31"/>
      <c r="G11" s="99">
        <v>845.28240499999993</v>
      </c>
      <c r="H11" s="89">
        <v>311.23244697802198</v>
      </c>
      <c r="I11" s="31"/>
      <c r="J11" s="31"/>
      <c r="K11" s="31"/>
      <c r="L11" s="89">
        <v>311.23244697802198</v>
      </c>
      <c r="M11" s="90">
        <v>2715.9199280391563</v>
      </c>
      <c r="N11" s="185">
        <v>0.23975503910919907</v>
      </c>
      <c r="O11" s="183"/>
      <c r="P11" s="183"/>
      <c r="Q11" s="183"/>
      <c r="R11" s="184">
        <v>0.23975503910919907</v>
      </c>
    </row>
    <row r="12" spans="1:22" ht="15">
      <c r="A12" s="33" t="s">
        <v>387</v>
      </c>
      <c r="B12" s="34" t="s">
        <v>11</v>
      </c>
      <c r="C12" s="99">
        <v>358.00855999999999</v>
      </c>
      <c r="D12" s="31"/>
      <c r="E12" s="31"/>
      <c r="F12" s="31"/>
      <c r="G12" s="99">
        <v>358.00855999999999</v>
      </c>
      <c r="H12" s="89">
        <v>128.44929264676418</v>
      </c>
      <c r="I12" s="31"/>
      <c r="J12" s="31"/>
      <c r="K12" s="31"/>
      <c r="L12" s="89">
        <v>128.44929264676418</v>
      </c>
      <c r="M12" s="90">
        <v>2787.1586726796872</v>
      </c>
      <c r="N12" s="185">
        <v>0.10154518276554929</v>
      </c>
      <c r="O12" s="183"/>
      <c r="P12" s="183"/>
      <c r="Q12" s="183"/>
      <c r="R12" s="184">
        <v>0.10154518276554929</v>
      </c>
    </row>
    <row r="13" spans="1:22" ht="42.75" customHeight="1">
      <c r="A13" s="33" t="s">
        <v>441</v>
      </c>
      <c r="B13" s="34" t="s">
        <v>12</v>
      </c>
      <c r="C13" s="99">
        <v>370.31754000000001</v>
      </c>
      <c r="D13" s="31"/>
      <c r="E13" s="31"/>
      <c r="F13" s="31"/>
      <c r="G13" s="99">
        <v>370.31754000000001</v>
      </c>
      <c r="H13" s="89">
        <v>178.88616550951846</v>
      </c>
      <c r="I13" s="31"/>
      <c r="J13" s="31"/>
      <c r="K13" s="31"/>
      <c r="L13" s="89">
        <v>178.88616550951846</v>
      </c>
      <c r="M13" s="90">
        <v>2070.1295650517786</v>
      </c>
      <c r="N13" s="185">
        <v>0.10503648929676042</v>
      </c>
      <c r="O13" s="183"/>
      <c r="P13" s="183"/>
      <c r="Q13" s="183"/>
      <c r="R13" s="184">
        <v>0.10503648929676042</v>
      </c>
      <c r="V13">
        <f>359.89+475+60+70</f>
        <v>964.89</v>
      </c>
    </row>
    <row r="14" spans="1:22" ht="15" customHeight="1">
      <c r="A14" s="33">
        <v>2</v>
      </c>
      <c r="B14" s="34" t="s">
        <v>77</v>
      </c>
      <c r="C14" s="99">
        <v>1440</v>
      </c>
      <c r="D14" s="31"/>
      <c r="E14" s="31"/>
      <c r="F14" s="31"/>
      <c r="G14" s="99">
        <v>1440</v>
      </c>
      <c r="H14" s="89">
        <v>520.34583881079993</v>
      </c>
      <c r="I14" s="31"/>
      <c r="J14" s="31"/>
      <c r="K14" s="31"/>
      <c r="L14" s="89">
        <v>520.34583881079993</v>
      </c>
      <c r="M14" s="90">
        <v>2767.3902481683731</v>
      </c>
      <c r="N14" s="184">
        <v>0.40844013110298527</v>
      </c>
      <c r="O14" s="183"/>
      <c r="P14" s="183"/>
      <c r="Q14" s="183"/>
      <c r="R14" s="184">
        <v>0.40844013110298527</v>
      </c>
    </row>
    <row r="15" spans="1:22" ht="30">
      <c r="A15" s="33">
        <v>3</v>
      </c>
      <c r="B15" s="34" t="s">
        <v>78</v>
      </c>
      <c r="C15" s="99">
        <v>250</v>
      </c>
      <c r="D15" s="31"/>
      <c r="E15" s="31"/>
      <c r="F15" s="31"/>
      <c r="G15" s="99">
        <v>250</v>
      </c>
      <c r="H15" s="89">
        <v>111.25</v>
      </c>
      <c r="I15" s="31"/>
      <c r="J15" s="31"/>
      <c r="K15" s="31"/>
      <c r="L15" s="89">
        <v>111.25</v>
      </c>
      <c r="M15" s="90">
        <v>2247.1910112359546</v>
      </c>
      <c r="N15" s="184">
        <v>7.0909744983157164E-2</v>
      </c>
      <c r="O15" s="183"/>
      <c r="P15" s="183"/>
      <c r="Q15" s="183"/>
      <c r="R15" s="184">
        <v>7.0909744983157164E-2</v>
      </c>
    </row>
    <row r="16" spans="1:22" ht="45">
      <c r="A16" s="32" t="s">
        <v>79</v>
      </c>
      <c r="B16" s="34" t="s">
        <v>80</v>
      </c>
      <c r="C16" s="99">
        <v>262</v>
      </c>
      <c r="D16" s="31"/>
      <c r="E16" s="31"/>
      <c r="F16" s="31"/>
      <c r="G16" s="99">
        <v>262</v>
      </c>
      <c r="H16" s="89">
        <v>101.75412999639417</v>
      </c>
      <c r="I16" s="31"/>
      <c r="J16" s="31"/>
      <c r="K16" s="31"/>
      <c r="L16" s="89">
        <v>101.75412999639417</v>
      </c>
      <c r="M16" s="90">
        <v>2574.8340633376201</v>
      </c>
      <c r="N16" s="184">
        <v>7.4313412742348706E-2</v>
      </c>
      <c r="O16" s="183"/>
      <c r="P16" s="183"/>
      <c r="Q16" s="183"/>
      <c r="R16" s="184">
        <v>7.4313412742348706E-2</v>
      </c>
    </row>
    <row r="17" spans="1:18" ht="14.25" customHeight="1">
      <c r="A17" s="33" t="s">
        <v>38</v>
      </c>
      <c r="B17" s="34" t="s">
        <v>65</v>
      </c>
      <c r="C17" s="89">
        <v>3525.6085050000002</v>
      </c>
      <c r="D17" s="31"/>
      <c r="E17" s="31"/>
      <c r="F17" s="31"/>
      <c r="G17" s="99">
        <v>3525.6085050000002</v>
      </c>
      <c r="H17" s="89">
        <v>1351.9178739414988</v>
      </c>
      <c r="I17" s="31"/>
      <c r="J17" s="31"/>
      <c r="K17" s="31"/>
      <c r="L17" s="89">
        <v>1351.9178739414988</v>
      </c>
      <c r="M17" s="90">
        <v>2607.8570103678967</v>
      </c>
      <c r="N17" s="186">
        <v>1</v>
      </c>
      <c r="O17" s="183"/>
      <c r="P17" s="183"/>
      <c r="Q17" s="183"/>
      <c r="R17" s="184">
        <v>1</v>
      </c>
    </row>
    <row r="18" spans="1:18" ht="14.25">
      <c r="A18" s="1317" t="s">
        <v>475</v>
      </c>
      <c r="B18" s="1317"/>
      <c r="C18" s="1317"/>
      <c r="D18" s="1317"/>
      <c r="E18" s="1317"/>
      <c r="F18" s="1317"/>
      <c r="G18" s="1317"/>
      <c r="H18" s="1317"/>
      <c r="I18" s="1317"/>
      <c r="J18" s="1317"/>
      <c r="K18" s="1317"/>
      <c r="L18" s="1317"/>
      <c r="M18" s="1317"/>
      <c r="N18" s="1317"/>
      <c r="O18" s="1317"/>
      <c r="P18" s="1317"/>
      <c r="Q18" s="1317"/>
      <c r="R18" s="1317"/>
    </row>
    <row r="19" spans="1:18" ht="30">
      <c r="A19" s="33">
        <v>1</v>
      </c>
      <c r="B19" s="34" t="s">
        <v>9</v>
      </c>
      <c r="C19" s="99">
        <f>SUM(C20:C22)</f>
        <v>522.226</v>
      </c>
      <c r="D19" s="31"/>
      <c r="E19" s="31"/>
      <c r="F19" s="31"/>
      <c r="G19" s="99">
        <f>C19</f>
        <v>522.226</v>
      </c>
      <c r="H19" s="89">
        <f t="shared" ref="H19:H26" si="0">C19/M19*1000</f>
        <v>205.28120037497348</v>
      </c>
      <c r="I19" s="31"/>
      <c r="J19" s="31"/>
      <c r="K19" s="31"/>
      <c r="L19" s="99">
        <f t="shared" ref="L19:L26" si="1">H19</f>
        <v>205.28120037497348</v>
      </c>
      <c r="M19" s="90">
        <v>2543.9543370074057</v>
      </c>
      <c r="N19" s="184" t="e">
        <f t="shared" ref="N19:N26" si="2">R19</f>
        <v>#REF!</v>
      </c>
      <c r="O19" s="183"/>
      <c r="P19" s="183"/>
      <c r="Q19" s="183"/>
      <c r="R19" s="184" t="e">
        <f t="shared" ref="R19:R22" si="3">L19/$L$26</f>
        <v>#REF!</v>
      </c>
    </row>
    <row r="20" spans="1:18" ht="15">
      <c r="A20" s="33" t="s">
        <v>388</v>
      </c>
      <c r="B20" s="34" t="s">
        <v>10</v>
      </c>
      <c r="C20" s="99">
        <v>392.90100000000001</v>
      </c>
      <c r="D20" s="31"/>
      <c r="E20" s="31"/>
      <c r="F20" s="31"/>
      <c r="G20" s="99">
        <f t="shared" ref="G20:G26" si="4">C20</f>
        <v>392.90100000000001</v>
      </c>
      <c r="H20" s="89">
        <f t="shared" si="0"/>
        <v>144.66589973573605</v>
      </c>
      <c r="I20" s="31"/>
      <c r="J20" s="31"/>
      <c r="K20" s="31"/>
      <c r="L20" s="99">
        <f t="shared" si="1"/>
        <v>144.66589973573605</v>
      </c>
      <c r="M20" s="90">
        <v>2715.9199280391563</v>
      </c>
      <c r="N20" s="184" t="e">
        <f t="shared" si="2"/>
        <v>#REF!</v>
      </c>
      <c r="O20" s="183"/>
      <c r="P20" s="183"/>
      <c r="Q20" s="183"/>
      <c r="R20" s="184" t="e">
        <f t="shared" si="3"/>
        <v>#REF!</v>
      </c>
    </row>
    <row r="21" spans="1:18" ht="15">
      <c r="A21" s="33" t="s">
        <v>387</v>
      </c>
      <c r="B21" s="34" t="s">
        <v>11</v>
      </c>
      <c r="C21" s="99">
        <v>42.14</v>
      </c>
      <c r="D21" s="31"/>
      <c r="E21" s="31"/>
      <c r="F21" s="31"/>
      <c r="G21" s="99">
        <f t="shared" si="4"/>
        <v>42.14</v>
      </c>
      <c r="H21" s="89">
        <f t="shared" si="0"/>
        <v>15.119340141293391</v>
      </c>
      <c r="I21" s="31"/>
      <c r="J21" s="31"/>
      <c r="K21" s="31"/>
      <c r="L21" s="99">
        <f t="shared" si="1"/>
        <v>15.119340141293391</v>
      </c>
      <c r="M21" s="90">
        <v>2787.1586726796872</v>
      </c>
      <c r="N21" s="184" t="e">
        <f t="shared" si="2"/>
        <v>#REF!</v>
      </c>
      <c r="O21" s="183"/>
      <c r="P21" s="183"/>
      <c r="Q21" s="183"/>
      <c r="R21" s="184" t="e">
        <f t="shared" si="3"/>
        <v>#REF!</v>
      </c>
    </row>
    <row r="22" spans="1:18" ht="42.75" customHeight="1">
      <c r="A22" s="33" t="s">
        <v>441</v>
      </c>
      <c r="B22" s="34" t="s">
        <v>12</v>
      </c>
      <c r="C22" s="99">
        <v>87.185000000000002</v>
      </c>
      <c r="D22" s="31"/>
      <c r="E22" s="31"/>
      <c r="F22" s="31"/>
      <c r="G22" s="99">
        <f t="shared" si="4"/>
        <v>87.185000000000002</v>
      </c>
      <c r="H22" s="89">
        <f t="shared" si="0"/>
        <v>42.115721388588213</v>
      </c>
      <c r="I22" s="31"/>
      <c r="J22" s="31"/>
      <c r="K22" s="31"/>
      <c r="L22" s="99">
        <f t="shared" si="1"/>
        <v>42.115721388588213</v>
      </c>
      <c r="M22" s="90">
        <v>2070.1295650517786</v>
      </c>
      <c r="N22" s="184" t="e">
        <f t="shared" si="2"/>
        <v>#REF!</v>
      </c>
      <c r="O22" s="183"/>
      <c r="P22" s="183"/>
      <c r="Q22" s="183"/>
      <c r="R22" s="184" t="e">
        <f t="shared" si="3"/>
        <v>#REF!</v>
      </c>
    </row>
    <row r="23" spans="1:18" ht="15">
      <c r="A23" s="33">
        <v>2</v>
      </c>
      <c r="B23" s="34" t="s">
        <v>77</v>
      </c>
      <c r="C23" s="99">
        <v>393</v>
      </c>
      <c r="D23" s="31"/>
      <c r="E23" s="31"/>
      <c r="F23" s="31"/>
      <c r="G23" s="99">
        <f t="shared" si="4"/>
        <v>393</v>
      </c>
      <c r="H23" s="89">
        <f t="shared" si="0"/>
        <v>142.01105184211414</v>
      </c>
      <c r="I23" s="31"/>
      <c r="J23" s="31"/>
      <c r="K23" s="31"/>
      <c r="L23" s="99">
        <f t="shared" si="1"/>
        <v>142.01105184211414</v>
      </c>
      <c r="M23" s="90">
        <v>2767.3902481683731</v>
      </c>
      <c r="N23" s="184" t="e">
        <f t="shared" si="2"/>
        <v>#REF!</v>
      </c>
      <c r="O23" s="183"/>
      <c r="P23" s="183"/>
      <c r="Q23" s="183"/>
      <c r="R23" s="184" t="e">
        <f>L23/$L$26</f>
        <v>#REF!</v>
      </c>
    </row>
    <row r="24" spans="1:18" ht="30">
      <c r="A24" s="33">
        <v>3</v>
      </c>
      <c r="B24" s="34" t="s">
        <v>78</v>
      </c>
      <c r="C24" s="99" t="e">
        <f>C26-C19-C23</f>
        <v>#REF!</v>
      </c>
      <c r="D24" s="31"/>
      <c r="E24" s="31"/>
      <c r="F24" s="31"/>
      <c r="G24" s="99" t="e">
        <f t="shared" si="4"/>
        <v>#REF!</v>
      </c>
      <c r="H24" s="89" t="e">
        <f t="shared" si="0"/>
        <v>#REF!</v>
      </c>
      <c r="I24" s="31"/>
      <c r="J24" s="31"/>
      <c r="K24" s="31"/>
      <c r="L24" s="99" t="e">
        <f t="shared" si="1"/>
        <v>#REF!</v>
      </c>
      <c r="M24" s="90">
        <v>2247.1910112359546</v>
      </c>
      <c r="N24" s="184" t="e">
        <f t="shared" si="2"/>
        <v>#REF!</v>
      </c>
      <c r="O24" s="183"/>
      <c r="P24" s="183"/>
      <c r="Q24" s="183"/>
      <c r="R24" s="184" t="e">
        <f>L24/$L$26</f>
        <v>#REF!</v>
      </c>
    </row>
    <row r="25" spans="1:18" ht="45">
      <c r="A25" s="32" t="s">
        <v>79</v>
      </c>
      <c r="B25" s="34" t="s">
        <v>80</v>
      </c>
      <c r="C25" s="99">
        <v>66.578999999999994</v>
      </c>
      <c r="D25" s="31"/>
      <c r="E25" s="31"/>
      <c r="F25" s="31"/>
      <c r="G25" s="99">
        <f t="shared" si="4"/>
        <v>66.578999999999994</v>
      </c>
      <c r="H25" s="89">
        <f t="shared" si="0"/>
        <v>25.857588629885214</v>
      </c>
      <c r="I25" s="31"/>
      <c r="J25" s="31"/>
      <c r="K25" s="31"/>
      <c r="L25" s="99">
        <f t="shared" si="1"/>
        <v>25.857588629885214</v>
      </c>
      <c r="M25" s="90">
        <v>2574.8340633376201</v>
      </c>
      <c r="N25" s="184" t="e">
        <f t="shared" si="2"/>
        <v>#REF!</v>
      </c>
      <c r="O25" s="183"/>
      <c r="P25" s="183"/>
      <c r="Q25" s="183"/>
      <c r="R25" s="184" t="e">
        <f>L25/$L$26</f>
        <v>#REF!</v>
      </c>
    </row>
    <row r="26" spans="1:18" ht="15">
      <c r="A26" s="33" t="s">
        <v>38</v>
      </c>
      <c r="B26" s="34" t="s">
        <v>65</v>
      </c>
      <c r="C26" s="89" t="e">
        <f>'1.2.2.'!#REF!</f>
        <v>#REF!</v>
      </c>
      <c r="D26" s="31"/>
      <c r="E26" s="31"/>
      <c r="F26" s="31"/>
      <c r="G26" s="99" t="e">
        <f t="shared" si="4"/>
        <v>#REF!</v>
      </c>
      <c r="H26" s="89" t="e">
        <f t="shared" si="0"/>
        <v>#REF!</v>
      </c>
      <c r="I26" s="31"/>
      <c r="J26" s="31"/>
      <c r="K26" s="31"/>
      <c r="L26" s="99" t="e">
        <f t="shared" si="1"/>
        <v>#REF!</v>
      </c>
      <c r="M26" s="90">
        <v>2607.8570103678967</v>
      </c>
      <c r="N26" s="184" t="e">
        <f t="shared" si="2"/>
        <v>#REF!</v>
      </c>
      <c r="O26" s="183"/>
      <c r="P26" s="183"/>
      <c r="Q26" s="183"/>
      <c r="R26" s="184" t="e">
        <f>L26/$L$26</f>
        <v>#REF!</v>
      </c>
    </row>
    <row r="28" spans="1:18" ht="15.75">
      <c r="A28" s="83"/>
      <c r="B28" s="83"/>
      <c r="C28" s="83"/>
      <c r="D28" s="83"/>
      <c r="E28" s="84"/>
      <c r="L28" s="1329"/>
      <c r="M28" s="1329"/>
      <c r="N28" s="1329"/>
    </row>
    <row r="29" spans="1:18">
      <c r="A29" s="1328"/>
      <c r="B29" s="1328"/>
      <c r="C29" s="1328"/>
      <c r="H29" s="1328"/>
      <c r="I29" s="1328"/>
      <c r="J29" s="1328"/>
    </row>
    <row r="30" spans="1:18">
      <c r="A30" s="1328"/>
      <c r="B30" s="1328"/>
      <c r="C30" s="1328"/>
    </row>
  </sheetData>
  <customSheetViews>
    <customSheetView guid="{4ABAEE21-E07D-4473-944B-EE2EA61FD553}" scale="75" showPageBreaks="1" printArea="1" view="pageBreakPreview">
      <pane ySplit="7" topLeftCell="A47" activePane="bottomLeft" state="frozen"/>
      <selection pane="bottomLeft" activeCell="H62" sqref="H62"/>
      <pageMargins left="0.19685039370078741" right="0.19685039370078741" top="0.19685039370078741" bottom="0.19685039370078741" header="0.51181102362204722" footer="0.51181102362204722"/>
      <printOptions horizontalCentered="1"/>
      <pageSetup paperSize="9" scale="60" orientation="portrait" verticalDpi="200" r:id="rId1"/>
      <headerFooter alignWithMargins="0"/>
    </customSheetView>
    <customSheetView guid="{D54CF5D4-AA29-4597-AAAF-1C3339C48122}" scale="75" showPageBreaks="1" printArea="1" view="pageBreakPreview">
      <pane ySplit="7" topLeftCell="A53" activePane="bottomLeft" state="frozen"/>
      <selection pane="bottomLeft" activeCell="M66" sqref="M66"/>
      <pageMargins left="0.19685039370078741" right="0.19685039370078741" top="0.19685039370078741" bottom="0.19685039370078741" header="0.51181102362204722" footer="0.51181102362204722"/>
      <printOptions horizontalCentered="1"/>
      <pageSetup paperSize="9" scale="60" orientation="portrait" verticalDpi="200" r:id="rId2"/>
      <headerFooter alignWithMargins="0"/>
    </customSheetView>
    <customSheetView guid="{DCA98D39-64C9-458A-87F7-EF3601A4D95E}" scale="75" showPageBreaks="1" view="pageBreakPreview">
      <pane ySplit="7" topLeftCell="A56" activePane="bottomLeft" state="frozen"/>
      <selection pane="bottomLeft" activeCell="A64" sqref="A64:N64"/>
      <pageMargins left="0.19685039370078741" right="0.19685039370078741" top="0.19685039370078741" bottom="0.19685039370078741" header="0.51181102362204722" footer="0.51181102362204722"/>
      <printOptions horizontalCentered="1"/>
      <pageSetup paperSize="9" scale="60" orientation="portrait" verticalDpi="200" r:id="rId3"/>
      <headerFooter alignWithMargins="0"/>
    </customSheetView>
    <customSheetView guid="{BFA68E3F-6208-4036-8FAB-24920CE57862}" scale="75" showPageBreaks="1" view="pageBreakPreview">
      <pane ySplit="7" topLeftCell="A56" activePane="bottomLeft" state="frozen"/>
      <selection pane="bottomLeft" activeCell="A64" sqref="A64:N64"/>
      <pageMargins left="0.19685039370078741" right="0.19685039370078741" top="0.19685039370078741" bottom="0.19685039370078741" header="0.51181102362204722" footer="0.51181102362204722"/>
      <printOptions horizontalCentered="1"/>
      <pageSetup paperSize="9" scale="60" orientation="portrait" verticalDpi="200" r:id="rId4"/>
      <headerFooter alignWithMargins="0"/>
    </customSheetView>
    <customSheetView guid="{3D2ED0E6-0166-467B-BFC2-52D672D0584D}" scale="75" showPageBreaks="1" printArea="1" view="pageBreakPreview">
      <pane ySplit="7" topLeftCell="A47" activePane="bottomLeft" state="frozen"/>
      <selection pane="bottomLeft" activeCell="H62" sqref="H62"/>
      <pageMargins left="0.19685039370078741" right="0.19685039370078741" top="0.19685039370078741" bottom="0.19685039370078741" header="0.51181102362204722" footer="0.51181102362204722"/>
      <printOptions horizontalCentered="1"/>
      <pageSetup paperSize="9" scale="60" orientation="portrait" verticalDpi="200" r:id="rId5"/>
      <headerFooter alignWithMargins="0"/>
    </customSheetView>
    <customSheetView guid="{C9BC7A53-92DC-4B92-8B57-A1B6D8E342A9}" scale="75" showPageBreaks="1" printArea="1" view="pageBreakPreview">
      <pane ySplit="7" topLeftCell="A53" activePane="bottomLeft" state="frozen"/>
      <selection pane="bottomLeft" activeCell="G55" sqref="G55"/>
      <pageMargins left="0.19685039370078741" right="0.19685039370078741" top="0.19685039370078741" bottom="0.19685039370078741" header="0.51181102362204722" footer="0.51181102362204722"/>
      <printOptions horizontalCentered="1"/>
      <pageSetup paperSize="9" scale="60" orientation="portrait" verticalDpi="200" r:id="rId6"/>
      <headerFooter alignWithMargins="0"/>
    </customSheetView>
  </customSheetViews>
  <mergeCells count="15">
    <mergeCell ref="A29:C29"/>
    <mergeCell ref="A18:R18"/>
    <mergeCell ref="L28:N28"/>
    <mergeCell ref="H29:J29"/>
    <mergeCell ref="A30:C30"/>
    <mergeCell ref="A9:R9"/>
    <mergeCell ref="N6:R6"/>
    <mergeCell ref="A2:D2"/>
    <mergeCell ref="A3:R3"/>
    <mergeCell ref="A4:R4"/>
    <mergeCell ref="A6:A7"/>
    <mergeCell ref="B6:B7"/>
    <mergeCell ref="C6:G6"/>
    <mergeCell ref="H6:L6"/>
    <mergeCell ref="M6:M7"/>
  </mergeCells>
  <phoneticPr fontId="17" type="noConversion"/>
  <printOptions horizontalCentered="1"/>
  <pageMargins left="0.19685039370078741" right="0.19685039370078741" top="0.19685039370078741" bottom="0.19685039370078741" header="0.51181102362204722" footer="0.51181102362204722"/>
  <pageSetup paperSize="9" scale="60" orientation="portrait" verticalDpi="200" r:id="rId7"/>
  <headerFooter alignWithMargins="0"/>
</worksheet>
</file>

<file path=xl/worksheets/sheet8.xml><?xml version="1.0" encoding="utf-8"?>
<worksheet xmlns="http://schemas.openxmlformats.org/spreadsheetml/2006/main" xmlns:r="http://schemas.openxmlformats.org/officeDocument/2006/relationships">
  <dimension ref="A1:P46"/>
  <sheetViews>
    <sheetView zoomScale="85" zoomScaleNormal="85" workbookViewId="0">
      <pane xSplit="2" ySplit="22" topLeftCell="C32" activePane="bottomRight" state="frozen"/>
      <selection pane="topRight" activeCell="C1" sqref="C1"/>
      <selection pane="bottomLeft" activeCell="A23" sqref="A23"/>
      <selection pane="bottomRight" activeCell="N46" sqref="N46"/>
    </sheetView>
  </sheetViews>
  <sheetFormatPr defaultRowHeight="15"/>
  <cols>
    <col min="1" max="1" width="5.42578125" style="1176" customWidth="1"/>
    <col min="2" max="2" width="72" style="1176" customWidth="1"/>
    <col min="3" max="3" width="26.140625" style="1176" customWidth="1"/>
    <col min="4" max="15" width="8.85546875" style="1176" customWidth="1"/>
    <col min="16" max="16384" width="9.140625" style="1176"/>
  </cols>
  <sheetData>
    <row r="1" spans="1:15" ht="15.75">
      <c r="M1" s="1177" t="s">
        <v>948</v>
      </c>
    </row>
    <row r="3" spans="1:15" ht="62.25" customHeight="1">
      <c r="A3" s="1332" t="s">
        <v>949</v>
      </c>
      <c r="B3" s="1332"/>
      <c r="C3" s="1332"/>
      <c r="D3" s="1332"/>
      <c r="E3" s="1332"/>
      <c r="F3" s="1332"/>
      <c r="G3" s="1332"/>
      <c r="H3" s="1332"/>
      <c r="I3" s="1332"/>
      <c r="J3" s="1332"/>
      <c r="K3" s="1332"/>
      <c r="L3" s="1332"/>
      <c r="M3" s="1332"/>
      <c r="N3" s="1332"/>
      <c r="O3" s="1332"/>
    </row>
    <row r="5" spans="1:15" ht="18.75" hidden="1">
      <c r="A5" s="1178">
        <v>1</v>
      </c>
      <c r="B5" s="1178" t="s">
        <v>950</v>
      </c>
    </row>
    <row r="6" spans="1:15" hidden="1"/>
    <row r="7" spans="1:15" s="1180" customFormat="1" ht="60" hidden="1">
      <c r="A7" s="1330" t="s">
        <v>951</v>
      </c>
      <c r="B7" s="1330" t="s">
        <v>952</v>
      </c>
      <c r="C7" s="1179" t="s">
        <v>953</v>
      </c>
      <c r="D7" s="1333" t="s">
        <v>954</v>
      </c>
      <c r="E7" s="1333"/>
      <c r="F7" s="1333"/>
      <c r="G7" s="1333"/>
    </row>
    <row r="8" spans="1:15" s="1180" customFormat="1" hidden="1">
      <c r="A8" s="1331"/>
      <c r="B8" s="1331"/>
      <c r="C8" s="1179" t="s">
        <v>263</v>
      </c>
      <c r="D8" s="1181" t="s">
        <v>57</v>
      </c>
      <c r="E8" s="1181" t="s">
        <v>58</v>
      </c>
      <c r="F8" s="1181" t="s">
        <v>538</v>
      </c>
      <c r="G8" s="1181" t="s">
        <v>60</v>
      </c>
    </row>
    <row r="9" spans="1:15" ht="60" hidden="1">
      <c r="A9" s="1182">
        <v>1</v>
      </c>
      <c r="B9" s="1183" t="s">
        <v>955</v>
      </c>
      <c r="C9" s="1184"/>
      <c r="D9" s="1181"/>
      <c r="E9" s="1181"/>
      <c r="F9" s="1181"/>
      <c r="G9" s="1181"/>
    </row>
    <row r="10" spans="1:15" ht="90" hidden="1">
      <c r="A10" s="1182">
        <v>2</v>
      </c>
      <c r="B10" s="1183" t="s">
        <v>956</v>
      </c>
      <c r="C10" s="1184"/>
      <c r="D10" s="1184"/>
      <c r="E10" s="1184"/>
      <c r="F10" s="1184"/>
      <c r="G10" s="1184"/>
    </row>
    <row r="11" spans="1:15" ht="105" hidden="1">
      <c r="A11" s="1182">
        <v>3</v>
      </c>
      <c r="B11" s="1183" t="s">
        <v>957</v>
      </c>
      <c r="C11" s="1184"/>
      <c r="D11" s="1184"/>
      <c r="E11" s="1184"/>
      <c r="F11" s="1184"/>
      <c r="G11" s="1184"/>
    </row>
    <row r="12" spans="1:15" ht="60" hidden="1">
      <c r="A12" s="1182">
        <v>4</v>
      </c>
      <c r="B12" s="1183" t="s">
        <v>958</v>
      </c>
      <c r="C12" s="1184"/>
      <c r="D12" s="1184"/>
      <c r="E12" s="1184"/>
      <c r="F12" s="1184"/>
      <c r="G12" s="1184"/>
    </row>
    <row r="13" spans="1:15" ht="60" hidden="1">
      <c r="A13" s="1182">
        <v>5</v>
      </c>
      <c r="B13" s="1183" t="s">
        <v>959</v>
      </c>
      <c r="C13" s="1184"/>
      <c r="D13" s="1184"/>
      <c r="E13" s="1184"/>
      <c r="F13" s="1184"/>
      <c r="G13" s="1184"/>
    </row>
    <row r="14" spans="1:15" ht="90" hidden="1">
      <c r="A14" s="1182">
        <v>6</v>
      </c>
      <c r="B14" s="1183" t="s">
        <v>960</v>
      </c>
      <c r="C14" s="1184"/>
      <c r="D14" s="1184"/>
      <c r="E14" s="1184"/>
      <c r="F14" s="1184"/>
      <c r="G14" s="1184"/>
    </row>
    <row r="15" spans="1:15" ht="45" hidden="1">
      <c r="A15" s="1182">
        <v>7</v>
      </c>
      <c r="B15" s="1183" t="s">
        <v>961</v>
      </c>
      <c r="C15" s="1184"/>
      <c r="D15" s="1184"/>
      <c r="E15" s="1184"/>
      <c r="F15" s="1184"/>
      <c r="G15" s="1184"/>
    </row>
    <row r="16" spans="1:15" ht="45" hidden="1">
      <c r="A16" s="1182">
        <v>8</v>
      </c>
      <c r="B16" s="1183" t="s">
        <v>962</v>
      </c>
      <c r="C16" s="1184"/>
      <c r="D16" s="1184"/>
      <c r="E16" s="1184"/>
      <c r="F16" s="1184"/>
      <c r="G16" s="1184"/>
    </row>
    <row r="17" spans="1:15" ht="60" hidden="1">
      <c r="A17" s="1182">
        <v>9</v>
      </c>
      <c r="B17" s="1183" t="s">
        <v>963</v>
      </c>
      <c r="C17" s="1184"/>
      <c r="D17" s="1184"/>
      <c r="E17" s="1184"/>
      <c r="F17" s="1184"/>
      <c r="G17" s="1184"/>
    </row>
    <row r="18" spans="1:15" hidden="1">
      <c r="D18" s="1184"/>
      <c r="E18" s="1184"/>
      <c r="F18" s="1184"/>
      <c r="G18" s="1184"/>
    </row>
    <row r="19" spans="1:15" ht="18.75">
      <c r="A19" s="1185">
        <v>2</v>
      </c>
      <c r="B19" s="1185" t="s">
        <v>964</v>
      </c>
    </row>
    <row r="20" spans="1:15" ht="18.75">
      <c r="A20" s="1185"/>
      <c r="B20" s="1185"/>
    </row>
    <row r="21" spans="1:15" ht="27" customHeight="1">
      <c r="A21" s="1333" t="s">
        <v>951</v>
      </c>
      <c r="B21" s="1333" t="s">
        <v>952</v>
      </c>
      <c r="C21" s="1333" t="s">
        <v>965</v>
      </c>
      <c r="D21" s="1333"/>
      <c r="E21" s="1333"/>
      <c r="F21" s="1333"/>
      <c r="G21" s="1333"/>
      <c r="H21" s="1333" t="s">
        <v>966</v>
      </c>
      <c r="I21" s="1333"/>
      <c r="J21" s="1333"/>
      <c r="K21" s="1333"/>
      <c r="L21" s="1333" t="s">
        <v>809</v>
      </c>
      <c r="M21" s="1333"/>
      <c r="N21" s="1333"/>
      <c r="O21" s="1333"/>
    </row>
    <row r="22" spans="1:15" ht="60">
      <c r="A22" s="1333"/>
      <c r="B22" s="1333"/>
      <c r="C22" s="1179" t="s">
        <v>953</v>
      </c>
      <c r="D22" s="1333" t="s">
        <v>954</v>
      </c>
      <c r="E22" s="1333"/>
      <c r="F22" s="1333"/>
      <c r="G22" s="1333"/>
      <c r="H22" s="1333" t="s">
        <v>954</v>
      </c>
      <c r="I22" s="1333"/>
      <c r="J22" s="1333"/>
      <c r="K22" s="1333"/>
      <c r="L22" s="1333" t="s">
        <v>954</v>
      </c>
      <c r="M22" s="1333"/>
      <c r="N22" s="1333"/>
      <c r="O22" s="1333"/>
    </row>
    <row r="23" spans="1:15">
      <c r="A23" s="1333"/>
      <c r="B23" s="1333"/>
      <c r="C23" s="1179" t="s">
        <v>263</v>
      </c>
      <c r="D23" s="1181" t="s">
        <v>57</v>
      </c>
      <c r="E23" s="1181" t="s">
        <v>58</v>
      </c>
      <c r="F23" s="1181" t="s">
        <v>538</v>
      </c>
      <c r="G23" s="1181" t="s">
        <v>60</v>
      </c>
      <c r="H23" s="1181" t="s">
        <v>57</v>
      </c>
      <c r="I23" s="1181" t="s">
        <v>58</v>
      </c>
      <c r="J23" s="1181" t="s">
        <v>538</v>
      </c>
      <c r="K23" s="1181" t="s">
        <v>60</v>
      </c>
      <c r="L23" s="1181" t="s">
        <v>57</v>
      </c>
      <c r="M23" s="1181" t="s">
        <v>58</v>
      </c>
      <c r="N23" s="1181" t="s">
        <v>538</v>
      </c>
      <c r="O23" s="1181" t="s">
        <v>60</v>
      </c>
    </row>
    <row r="24" spans="1:15" ht="180">
      <c r="A24" s="1186" t="s">
        <v>967</v>
      </c>
      <c r="B24" s="1187" t="s">
        <v>968</v>
      </c>
      <c r="C24" s="1188"/>
      <c r="D24" s="1189"/>
      <c r="E24" s="1189"/>
      <c r="F24" s="1189"/>
      <c r="G24" s="1189"/>
      <c r="H24" s="1189"/>
      <c r="I24" s="1189"/>
      <c r="J24" s="1189"/>
      <c r="K24" s="1189"/>
      <c r="L24" s="1189"/>
      <c r="M24" s="1189"/>
      <c r="N24" s="1189"/>
      <c r="O24" s="1189"/>
    </row>
    <row r="25" spans="1:15" ht="60">
      <c r="A25" s="1330">
        <v>1</v>
      </c>
      <c r="B25" s="1183" t="s">
        <v>955</v>
      </c>
      <c r="C25" s="1190"/>
      <c r="D25" s="1190"/>
      <c r="E25" s="1190"/>
      <c r="F25" s="1190"/>
      <c r="G25" s="1190"/>
      <c r="H25" s="1190"/>
      <c r="I25" s="1190"/>
      <c r="J25" s="1190"/>
      <c r="K25" s="1190"/>
      <c r="L25" s="1190"/>
      <c r="M25" s="1190"/>
      <c r="N25" s="1190"/>
      <c r="O25" s="1190"/>
    </row>
    <row r="26" spans="1:15" ht="90">
      <c r="A26" s="1331"/>
      <c r="B26" s="1191" t="s">
        <v>969</v>
      </c>
      <c r="C26" s="1190"/>
      <c r="D26" s="1190"/>
      <c r="E26" s="1190"/>
      <c r="F26" s="1190"/>
      <c r="G26" s="1190"/>
      <c r="H26" s="1190"/>
      <c r="I26" s="1190"/>
      <c r="J26" s="1190"/>
      <c r="K26" s="1190"/>
      <c r="L26" s="1190"/>
      <c r="M26" s="1190"/>
      <c r="N26" s="1190"/>
      <c r="O26" s="1190"/>
    </row>
    <row r="27" spans="1:15" ht="90">
      <c r="A27" s="1330">
        <v>2</v>
      </c>
      <c r="B27" s="1183" t="s">
        <v>956</v>
      </c>
      <c r="C27" s="1190"/>
      <c r="D27" s="1190"/>
      <c r="E27" s="1190"/>
      <c r="F27" s="1190"/>
      <c r="G27" s="1190"/>
      <c r="H27" s="1190"/>
      <c r="I27" s="1190"/>
      <c r="J27" s="1190"/>
      <c r="K27" s="1190"/>
      <c r="L27" s="1190"/>
      <c r="M27" s="1190"/>
      <c r="N27" s="1190"/>
      <c r="O27" s="1190"/>
    </row>
    <row r="28" spans="1:15" ht="90">
      <c r="A28" s="1331"/>
      <c r="B28" s="1191" t="s">
        <v>969</v>
      </c>
      <c r="C28" s="1190"/>
      <c r="D28" s="1190"/>
      <c r="E28" s="1190"/>
      <c r="F28" s="1190"/>
      <c r="G28" s="1190"/>
      <c r="H28" s="1190"/>
      <c r="I28" s="1190"/>
      <c r="J28" s="1190"/>
      <c r="K28" s="1190"/>
      <c r="L28" s="1190"/>
      <c r="M28" s="1190"/>
      <c r="N28" s="1190"/>
      <c r="O28" s="1190"/>
    </row>
    <row r="29" spans="1:15" ht="105">
      <c r="A29" s="1330">
        <v>3</v>
      </c>
      <c r="B29" s="1183" t="s">
        <v>957</v>
      </c>
      <c r="C29" s="1190"/>
      <c r="D29" s="1190"/>
      <c r="E29" s="1190"/>
      <c r="F29" s="1190"/>
      <c r="G29" s="1190"/>
      <c r="H29" s="1190"/>
      <c r="I29" s="1190"/>
      <c r="J29" s="1190"/>
      <c r="K29" s="1190"/>
      <c r="L29" s="1190"/>
      <c r="M29" s="1190"/>
      <c r="N29" s="1190"/>
      <c r="O29" s="1190"/>
    </row>
    <row r="30" spans="1:15" ht="90">
      <c r="A30" s="1331"/>
      <c r="B30" s="1191" t="s">
        <v>969</v>
      </c>
      <c r="C30" s="1190"/>
      <c r="D30" s="1190"/>
      <c r="E30" s="1190"/>
      <c r="F30" s="1190"/>
      <c r="G30" s="1190"/>
      <c r="H30" s="1190"/>
      <c r="I30" s="1190"/>
      <c r="J30" s="1190"/>
      <c r="K30" s="1190"/>
      <c r="L30" s="1190"/>
      <c r="M30" s="1190"/>
      <c r="N30" s="1190"/>
      <c r="O30" s="1190"/>
    </row>
    <row r="31" spans="1:15" ht="60">
      <c r="A31" s="1330">
        <v>4</v>
      </c>
      <c r="B31" s="1183" t="s">
        <v>958</v>
      </c>
      <c r="C31" s="1190"/>
      <c r="D31" s="1190"/>
      <c r="E31" s="1190"/>
      <c r="F31" s="1190"/>
      <c r="G31" s="1190"/>
      <c r="H31" s="1190"/>
      <c r="I31" s="1190"/>
      <c r="J31" s="1190"/>
      <c r="K31" s="1190"/>
      <c r="L31" s="1190"/>
      <c r="M31" s="1190"/>
      <c r="N31" s="1190"/>
      <c r="O31" s="1190"/>
    </row>
    <row r="32" spans="1:15" ht="90">
      <c r="A32" s="1331"/>
      <c r="B32" s="1191" t="s">
        <v>969</v>
      </c>
      <c r="C32" s="1190"/>
      <c r="D32" s="1190"/>
      <c r="E32" s="1190"/>
      <c r="F32" s="1190"/>
      <c r="G32" s="1190"/>
      <c r="H32" s="1190"/>
      <c r="I32" s="1190"/>
      <c r="J32" s="1190"/>
      <c r="K32" s="1190"/>
      <c r="L32" s="1190"/>
      <c r="M32" s="1190"/>
      <c r="N32" s="1190"/>
      <c r="O32" s="1190"/>
    </row>
    <row r="33" spans="1:16" ht="60">
      <c r="A33" s="1330">
        <v>5</v>
      </c>
      <c r="B33" s="1183" t="s">
        <v>959</v>
      </c>
      <c r="C33" s="1190">
        <v>456.4</v>
      </c>
      <c r="D33" s="1190"/>
      <c r="E33" s="1190"/>
      <c r="F33" s="1190"/>
      <c r="G33" s="1190">
        <v>456.4</v>
      </c>
      <c r="H33" s="1190"/>
      <c r="I33" s="1190"/>
      <c r="J33" s="1190"/>
      <c r="K33" s="1190">
        <v>86.1</v>
      </c>
      <c r="L33" s="1190"/>
      <c r="M33" s="1190"/>
      <c r="N33" s="1190"/>
      <c r="O33" s="1190">
        <v>370.3</v>
      </c>
    </row>
    <row r="34" spans="1:16" ht="90">
      <c r="A34" s="1331"/>
      <c r="B34" s="1191" t="s">
        <v>969</v>
      </c>
      <c r="C34" s="1190"/>
      <c r="D34" s="1190"/>
      <c r="E34" s="1190"/>
      <c r="F34" s="1190"/>
      <c r="G34" s="1190"/>
      <c r="H34" s="1190"/>
      <c r="I34" s="1190"/>
      <c r="J34" s="1190"/>
      <c r="K34" s="1190"/>
      <c r="L34" s="1190"/>
      <c r="M34" s="1190"/>
      <c r="N34" s="1190"/>
      <c r="O34" s="1190"/>
    </row>
    <row r="35" spans="1:16" ht="90">
      <c r="A35" s="1330">
        <v>6</v>
      </c>
      <c r="B35" s="1183" t="s">
        <v>960</v>
      </c>
      <c r="C35" s="1190">
        <v>87.5</v>
      </c>
      <c r="D35" s="1190"/>
      <c r="E35" s="1190"/>
      <c r="F35" s="1190"/>
      <c r="G35" s="1190">
        <v>87.5</v>
      </c>
      <c r="H35" s="1190"/>
      <c r="I35" s="1190"/>
      <c r="J35" s="1190"/>
      <c r="K35" s="1190">
        <v>49.4</v>
      </c>
      <c r="L35" s="1190"/>
      <c r="M35" s="1190"/>
      <c r="N35" s="1190"/>
      <c r="O35" s="1190">
        <v>38.1</v>
      </c>
    </row>
    <row r="36" spans="1:16" ht="90">
      <c r="A36" s="1331"/>
      <c r="B36" s="1191" t="s">
        <v>969</v>
      </c>
      <c r="C36" s="1190"/>
      <c r="D36" s="1190"/>
      <c r="E36" s="1190"/>
      <c r="F36" s="1190"/>
      <c r="G36" s="1190"/>
      <c r="H36" s="1190"/>
      <c r="I36" s="1190"/>
      <c r="J36" s="1190"/>
      <c r="K36" s="1190"/>
      <c r="L36" s="1190"/>
      <c r="M36" s="1190"/>
      <c r="N36" s="1190"/>
      <c r="O36" s="1190"/>
    </row>
    <row r="37" spans="1:16" ht="45">
      <c r="A37" s="1330">
        <v>7</v>
      </c>
      <c r="B37" s="1183" t="s">
        <v>961</v>
      </c>
      <c r="C37" s="1192">
        <v>428</v>
      </c>
      <c r="D37" s="1190"/>
      <c r="E37" s="1190"/>
      <c r="F37" s="1190"/>
      <c r="G37" s="1192">
        <v>428</v>
      </c>
      <c r="H37" s="1192"/>
      <c r="I37" s="1192"/>
      <c r="J37" s="1192"/>
      <c r="K37" s="1192">
        <v>260</v>
      </c>
      <c r="L37" s="1192"/>
      <c r="M37" s="1192"/>
      <c r="N37" s="1192"/>
      <c r="O37" s="1192">
        <v>168</v>
      </c>
      <c r="P37" s="1193"/>
    </row>
    <row r="38" spans="1:16" ht="90">
      <c r="A38" s="1331"/>
      <c r="B38" s="1191" t="s">
        <v>969</v>
      </c>
      <c r="C38" s="1190"/>
      <c r="D38" s="1190"/>
      <c r="E38" s="1190"/>
      <c r="F38" s="1190"/>
      <c r="G38" s="1190"/>
      <c r="H38" s="1190"/>
      <c r="I38" s="1190"/>
      <c r="J38" s="1190"/>
      <c r="K38" s="1190"/>
      <c r="L38" s="1190"/>
      <c r="M38" s="1190"/>
      <c r="N38" s="1190"/>
      <c r="O38" s="1190"/>
    </row>
    <row r="39" spans="1:16" ht="45">
      <c r="A39" s="1330">
        <v>8</v>
      </c>
      <c r="B39" s="1183" t="s">
        <v>962</v>
      </c>
      <c r="C39" s="1190"/>
      <c r="D39" s="1190"/>
      <c r="E39" s="1190"/>
      <c r="F39" s="1190"/>
      <c r="G39" s="1190"/>
      <c r="H39" s="1190"/>
      <c r="I39" s="1190"/>
      <c r="J39" s="1190"/>
      <c r="K39" s="1190"/>
      <c r="L39" s="1190"/>
      <c r="M39" s="1190"/>
      <c r="N39" s="1190"/>
      <c r="O39" s="1190"/>
    </row>
    <row r="40" spans="1:16" ht="90">
      <c r="A40" s="1331"/>
      <c r="B40" s="1191" t="s">
        <v>969</v>
      </c>
      <c r="C40" s="1190"/>
      <c r="D40" s="1190"/>
      <c r="E40" s="1190"/>
      <c r="F40" s="1190"/>
      <c r="G40" s="1190"/>
      <c r="H40" s="1190"/>
      <c r="I40" s="1190"/>
      <c r="J40" s="1190"/>
      <c r="K40" s="1190"/>
      <c r="L40" s="1190"/>
      <c r="M40" s="1190"/>
      <c r="N40" s="1190"/>
      <c r="O40" s="1190"/>
    </row>
    <row r="41" spans="1:16" ht="65.25" customHeight="1">
      <c r="A41" s="1330">
        <v>9</v>
      </c>
      <c r="B41" s="1183" t="s">
        <v>963</v>
      </c>
      <c r="C41" s="1190"/>
      <c r="D41" s="1190"/>
      <c r="E41" s="1190"/>
      <c r="F41" s="1190"/>
      <c r="G41" s="1190"/>
      <c r="H41" s="1190"/>
      <c r="I41" s="1190"/>
      <c r="J41" s="1190"/>
      <c r="K41" s="1190"/>
      <c r="L41" s="1190"/>
      <c r="M41" s="1190"/>
      <c r="N41" s="1190"/>
      <c r="O41" s="1190"/>
    </row>
    <row r="42" spans="1:16" ht="89.25" customHeight="1">
      <c r="A42" s="1331"/>
      <c r="B42" s="1191" t="s">
        <v>969</v>
      </c>
      <c r="C42" s="1190"/>
      <c r="D42" s="1190"/>
      <c r="E42" s="1190"/>
      <c r="F42" s="1190"/>
      <c r="G42" s="1190"/>
      <c r="H42" s="1190"/>
      <c r="I42" s="1190"/>
      <c r="J42" s="1190"/>
      <c r="K42" s="1190"/>
      <c r="L42" s="1190"/>
      <c r="M42" s="1190"/>
      <c r="N42" s="1190"/>
      <c r="O42" s="1190"/>
    </row>
    <row r="43" spans="1:16">
      <c r="A43" s="1194"/>
      <c r="B43" s="1179" t="s">
        <v>798</v>
      </c>
      <c r="C43" s="1181" t="s">
        <v>970</v>
      </c>
      <c r="D43" s="1335" t="s">
        <v>971</v>
      </c>
      <c r="E43" s="1335"/>
      <c r="F43" s="1336" t="s">
        <v>972</v>
      </c>
      <c r="G43" s="1336"/>
    </row>
    <row r="44" spans="1:16" ht="30">
      <c r="A44" s="1194" t="s">
        <v>973</v>
      </c>
      <c r="B44" s="1195" t="s">
        <v>974</v>
      </c>
      <c r="C44" s="1196">
        <f>D44+F44</f>
        <v>1366.9</v>
      </c>
      <c r="D44" s="1337">
        <v>593</v>
      </c>
      <c r="E44" s="1337"/>
      <c r="F44" s="1334">
        <v>773.9</v>
      </c>
      <c r="G44" s="1334"/>
    </row>
    <row r="45" spans="1:16" ht="75">
      <c r="A45" s="1194" t="s">
        <v>975</v>
      </c>
      <c r="B45" s="1195" t="s">
        <v>976</v>
      </c>
      <c r="C45" s="1190"/>
      <c r="D45" s="1334"/>
      <c r="E45" s="1334"/>
      <c r="F45" s="1334"/>
      <c r="G45" s="1334"/>
    </row>
    <row r="46" spans="1:16" ht="30">
      <c r="A46" s="1194" t="s">
        <v>977</v>
      </c>
      <c r="B46" s="1195" t="s">
        <v>978</v>
      </c>
      <c r="C46" s="1196">
        <v>395</v>
      </c>
      <c r="D46" s="1334">
        <v>197.5</v>
      </c>
      <c r="E46" s="1334"/>
      <c r="F46" s="1334">
        <v>197.5</v>
      </c>
      <c r="G46" s="1334"/>
    </row>
  </sheetData>
  <mergeCells count="29">
    <mergeCell ref="D46:E46"/>
    <mergeCell ref="F46:G46"/>
    <mergeCell ref="A33:A34"/>
    <mergeCell ref="A35:A36"/>
    <mergeCell ref="A37:A38"/>
    <mergeCell ref="A39:A40"/>
    <mergeCell ref="A41:A42"/>
    <mergeCell ref="D43:E43"/>
    <mergeCell ref="F43:G43"/>
    <mergeCell ref="D44:E44"/>
    <mergeCell ref="F44:G44"/>
    <mergeCell ref="D45:E45"/>
    <mergeCell ref="F45:G45"/>
    <mergeCell ref="A31:A32"/>
    <mergeCell ref="A3:O3"/>
    <mergeCell ref="A7:A8"/>
    <mergeCell ref="B7:B8"/>
    <mergeCell ref="D7:G7"/>
    <mergeCell ref="A21:A23"/>
    <mergeCell ref="B21:B23"/>
    <mergeCell ref="C21:G21"/>
    <mergeCell ref="H21:K21"/>
    <mergeCell ref="L21:O21"/>
    <mergeCell ref="D22:G22"/>
    <mergeCell ref="H22:K22"/>
    <mergeCell ref="L22:O22"/>
    <mergeCell ref="A25:A26"/>
    <mergeCell ref="A27:A28"/>
    <mergeCell ref="A29:A30"/>
  </mergeCells>
  <pageMargins left="0" right="0" top="0" bottom="0" header="0.31496062992125984" footer="0.31496062992125984"/>
  <pageSetup paperSize="9" scale="65" orientation="landscape" r:id="rId1"/>
</worksheet>
</file>

<file path=xl/worksheets/sheet9.xml><?xml version="1.0" encoding="utf-8"?>
<worksheet xmlns="http://schemas.openxmlformats.org/spreadsheetml/2006/main" xmlns:r="http://schemas.openxmlformats.org/officeDocument/2006/relationships">
  <sheetPr>
    <tabColor rgb="FF7030A0"/>
  </sheetPr>
  <dimension ref="A1:AB49"/>
  <sheetViews>
    <sheetView view="pageBreakPreview" topLeftCell="B1" zoomScale="75" zoomScaleSheetLayoutView="75" workbookViewId="0">
      <selection activeCell="D40" sqref="D40"/>
    </sheetView>
  </sheetViews>
  <sheetFormatPr defaultColWidth="9.140625" defaultRowHeight="15" outlineLevelRow="1"/>
  <cols>
    <col min="1" max="1" width="5.28515625" style="27" customWidth="1"/>
    <col min="2" max="2" width="43.28515625" style="27" customWidth="1"/>
    <col min="3" max="3" width="14" style="27" customWidth="1"/>
    <col min="4" max="4" width="18.5703125" style="27" customWidth="1"/>
    <col min="5" max="7" width="11.28515625" style="27" customWidth="1"/>
    <col min="8" max="8" width="16.5703125" style="27" customWidth="1"/>
    <col min="9" max="9" width="17.28515625" style="27" customWidth="1"/>
    <col min="10" max="12" width="11.5703125" style="27" customWidth="1"/>
    <col min="13" max="13" width="17.5703125" style="27" customWidth="1"/>
    <col min="14" max="14" width="18.5703125" style="27" customWidth="1"/>
    <col min="15" max="17" width="9.7109375" style="27" customWidth="1"/>
    <col min="18" max="18" width="17.5703125" style="27" customWidth="1"/>
    <col min="19" max="19" width="18.7109375" style="27" customWidth="1"/>
    <col min="20" max="22" width="11" style="27" customWidth="1"/>
    <col min="23" max="23" width="17.140625" style="27" customWidth="1"/>
    <col min="24" max="24" width="14.85546875" style="27" bestFit="1" customWidth="1"/>
    <col min="25" max="25" width="14.28515625" style="27" bestFit="1" customWidth="1"/>
    <col min="26" max="26" width="11.28515625" style="27" bestFit="1" customWidth="1"/>
    <col min="27" max="27" width="13" style="27" bestFit="1" customWidth="1"/>
    <col min="28" max="16384" width="9.140625" style="27"/>
  </cols>
  <sheetData>
    <row r="1" spans="1:27">
      <c r="W1" s="28" t="s">
        <v>342</v>
      </c>
    </row>
    <row r="2" spans="1:27" ht="7.5" customHeight="1"/>
    <row r="3" spans="1:27" ht="22.15" customHeight="1">
      <c r="A3" s="1257" t="s">
        <v>343</v>
      </c>
      <c r="B3" s="1257"/>
      <c r="C3" s="1257"/>
      <c r="D3" s="1257"/>
      <c r="E3" s="1257"/>
      <c r="F3" s="1257"/>
      <c r="G3" s="1257"/>
      <c r="H3" s="1257"/>
      <c r="I3" s="1257"/>
      <c r="J3" s="1257"/>
      <c r="K3" s="1257"/>
      <c r="L3" s="1257"/>
      <c r="M3" s="1257"/>
      <c r="N3" s="1257"/>
      <c r="O3" s="1257"/>
      <c r="P3" s="1257"/>
      <c r="Q3" s="1257"/>
      <c r="R3" s="1257"/>
    </row>
    <row r="4" spans="1:27" ht="16.5">
      <c r="A4" s="1257" t="s">
        <v>656</v>
      </c>
      <c r="B4" s="1257"/>
      <c r="C4" s="1257"/>
      <c r="D4" s="1257"/>
      <c r="E4" s="1257"/>
      <c r="F4" s="1257"/>
      <c r="G4" s="1257"/>
      <c r="H4" s="1257"/>
      <c r="I4" s="1257"/>
      <c r="J4" s="1257"/>
      <c r="K4" s="1257"/>
      <c r="L4" s="1257"/>
      <c r="M4" s="1257"/>
      <c r="N4" s="1257"/>
      <c r="O4" s="1257"/>
      <c r="P4" s="1257"/>
      <c r="Q4" s="1257"/>
      <c r="R4" s="1257"/>
    </row>
    <row r="5" spans="1:27">
      <c r="A5" s="27" t="s">
        <v>561</v>
      </c>
    </row>
    <row r="6" spans="1:27" ht="15" customHeight="1">
      <c r="A6" s="1322" t="s">
        <v>15</v>
      </c>
      <c r="B6" s="1351"/>
      <c r="C6" s="1354" t="s">
        <v>56</v>
      </c>
      <c r="D6" s="1339" t="s">
        <v>398</v>
      </c>
      <c r="E6" s="1340"/>
      <c r="F6" s="1340"/>
      <c r="G6" s="1340"/>
      <c r="H6" s="1341"/>
      <c r="I6" s="1325" t="s">
        <v>345</v>
      </c>
      <c r="J6" s="1326"/>
      <c r="K6" s="1326"/>
      <c r="L6" s="1326"/>
      <c r="M6" s="1326"/>
      <c r="N6" s="1360"/>
      <c r="O6" s="1360"/>
      <c r="P6" s="1360"/>
      <c r="Q6" s="1360"/>
      <c r="R6" s="1361"/>
      <c r="S6" s="1339" t="s">
        <v>543</v>
      </c>
      <c r="T6" s="1340"/>
      <c r="U6" s="1340"/>
      <c r="V6" s="1340"/>
      <c r="W6" s="1341"/>
    </row>
    <row r="7" spans="1:27">
      <c r="A7" s="1350"/>
      <c r="B7" s="1352"/>
      <c r="C7" s="1355"/>
      <c r="D7" s="1357"/>
      <c r="E7" s="1358"/>
      <c r="F7" s="1358"/>
      <c r="G7" s="1358"/>
      <c r="H7" s="1359"/>
      <c r="I7" s="1345" t="s">
        <v>399</v>
      </c>
      <c r="J7" s="1346"/>
      <c r="K7" s="1346"/>
      <c r="L7" s="1346"/>
      <c r="M7" s="1347"/>
      <c r="N7" s="378" t="s">
        <v>77</v>
      </c>
      <c r="O7" s="379"/>
      <c r="P7" s="379"/>
      <c r="Q7" s="379"/>
      <c r="R7" s="380"/>
      <c r="S7" s="1342"/>
      <c r="T7" s="1343"/>
      <c r="U7" s="1343"/>
      <c r="V7" s="1343"/>
      <c r="W7" s="1344"/>
    </row>
    <row r="8" spans="1:27">
      <c r="A8" s="1323"/>
      <c r="B8" s="1353"/>
      <c r="C8" s="1356"/>
      <c r="D8" s="31" t="s">
        <v>61</v>
      </c>
      <c r="E8" s="31" t="s">
        <v>57</v>
      </c>
      <c r="F8" s="31" t="s">
        <v>58</v>
      </c>
      <c r="G8" s="31" t="s">
        <v>59</v>
      </c>
      <c r="H8" s="31" t="s">
        <v>60</v>
      </c>
      <c r="I8" s="31" t="s">
        <v>61</v>
      </c>
      <c r="J8" s="31" t="s">
        <v>57</v>
      </c>
      <c r="K8" s="31" t="s">
        <v>58</v>
      </c>
      <c r="L8" s="31" t="s">
        <v>59</v>
      </c>
      <c r="M8" s="31" t="s">
        <v>60</v>
      </c>
      <c r="N8" s="31" t="s">
        <v>61</v>
      </c>
      <c r="O8" s="31" t="s">
        <v>57</v>
      </c>
      <c r="P8" s="31" t="s">
        <v>58</v>
      </c>
      <c r="Q8" s="31" t="s">
        <v>59</v>
      </c>
      <c r="R8" s="31" t="s">
        <v>60</v>
      </c>
      <c r="S8" s="31" t="s">
        <v>61</v>
      </c>
      <c r="T8" s="31" t="s">
        <v>57</v>
      </c>
      <c r="U8" s="31" t="s">
        <v>58</v>
      </c>
      <c r="V8" s="31" t="s">
        <v>59</v>
      </c>
      <c r="W8" s="31" t="s">
        <v>60</v>
      </c>
      <c r="AA8" s="69"/>
    </row>
    <row r="9" spans="1:27">
      <c r="A9" s="31">
        <v>1</v>
      </c>
      <c r="B9" s="30"/>
      <c r="C9" s="31">
        <v>3</v>
      </c>
      <c r="D9" s="31">
        <v>4</v>
      </c>
      <c r="E9" s="31">
        <v>5</v>
      </c>
      <c r="F9" s="31">
        <v>6</v>
      </c>
      <c r="G9" s="31">
        <v>7</v>
      </c>
      <c r="H9" s="31">
        <v>8</v>
      </c>
      <c r="I9" s="31">
        <v>9</v>
      </c>
      <c r="J9" s="31">
        <v>10</v>
      </c>
      <c r="K9" s="31">
        <v>11</v>
      </c>
      <c r="L9" s="31">
        <v>12</v>
      </c>
      <c r="M9" s="31">
        <v>13</v>
      </c>
      <c r="N9" s="31">
        <v>14</v>
      </c>
      <c r="O9" s="31">
        <v>15</v>
      </c>
      <c r="P9" s="31">
        <v>16</v>
      </c>
      <c r="Q9" s="31">
        <v>17</v>
      </c>
      <c r="R9" s="31">
        <v>18</v>
      </c>
      <c r="S9" s="31">
        <v>9</v>
      </c>
      <c r="T9" s="31">
        <v>10</v>
      </c>
      <c r="U9" s="31">
        <v>11</v>
      </c>
      <c r="V9" s="31">
        <v>12</v>
      </c>
      <c r="W9" s="31">
        <v>13</v>
      </c>
      <c r="AA9" s="69"/>
    </row>
    <row r="10" spans="1:27" ht="22.15" customHeight="1">
      <c r="A10" s="299" t="s">
        <v>210</v>
      </c>
      <c r="B10" s="300" t="s">
        <v>346</v>
      </c>
      <c r="C10" s="301" t="s">
        <v>62</v>
      </c>
      <c r="D10" s="302" t="e">
        <f>H10</f>
        <v>#REF!</v>
      </c>
      <c r="E10" s="303"/>
      <c r="F10" s="303"/>
      <c r="G10" s="303"/>
      <c r="H10" s="302" t="e">
        <f>M10+R10</f>
        <v>#REF!</v>
      </c>
      <c r="I10" s="302" t="e">
        <f>M10</f>
        <v>#REF!</v>
      </c>
      <c r="J10" s="303"/>
      <c r="K10" s="303"/>
      <c r="L10" s="303"/>
      <c r="M10" s="302" t="e">
        <f>#REF!</f>
        <v>#REF!</v>
      </c>
      <c r="N10" s="302" t="e">
        <f>R10</f>
        <v>#REF!</v>
      </c>
      <c r="O10" s="303"/>
      <c r="P10" s="303"/>
      <c r="Q10" s="303"/>
      <c r="R10" s="302" t="e">
        <f>#REF!</f>
        <v>#REF!</v>
      </c>
      <c r="S10" s="302" t="e">
        <f>W10</f>
        <v>#REF!</v>
      </c>
      <c r="T10" s="303"/>
      <c r="U10" s="303"/>
      <c r="V10" s="303"/>
      <c r="W10" s="302" t="e">
        <f>#REF!</f>
        <v>#REF!</v>
      </c>
      <c r="X10" s="149"/>
      <c r="Y10" s="272"/>
    </row>
    <row r="11" spans="1:27" ht="21.6" hidden="1" customHeight="1" outlineLevel="1">
      <c r="A11" s="304" t="s">
        <v>34</v>
      </c>
      <c r="B11" s="305" t="s">
        <v>347</v>
      </c>
      <c r="C11" s="306" t="s">
        <v>348</v>
      </c>
      <c r="D11" s="429" t="e">
        <f>H11</f>
        <v>#REF!</v>
      </c>
      <c r="E11" s="308"/>
      <c r="F11" s="308"/>
      <c r="G11" s="308"/>
      <c r="H11" s="307" t="e">
        <f>#REF!</f>
        <v>#REF!</v>
      </c>
      <c r="I11" s="307" t="e">
        <f>M11</f>
        <v>#REF!</v>
      </c>
      <c r="J11" s="308"/>
      <c r="K11" s="308"/>
      <c r="L11" s="308"/>
      <c r="M11" s="307" t="e">
        <f>#REF!</f>
        <v>#REF!</v>
      </c>
      <c r="N11" s="307" t="e">
        <f>R11</f>
        <v>#REF!</v>
      </c>
      <c r="O11" s="308"/>
      <c r="P11" s="308"/>
      <c r="Q11" s="308"/>
      <c r="R11" s="429" t="e">
        <f>#REF!</f>
        <v>#REF!</v>
      </c>
      <c r="S11" s="307" t="e">
        <f>W11</f>
        <v>#REF!</v>
      </c>
      <c r="T11" s="308"/>
      <c r="U11" s="308"/>
      <c r="V11" s="308"/>
      <c r="W11" s="307" t="e">
        <f>#REF!</f>
        <v>#REF!</v>
      </c>
      <c r="X11" s="149"/>
      <c r="Y11" s="272"/>
    </row>
    <row r="12" spans="1:27" ht="22.15" hidden="1" customHeight="1" outlineLevel="1">
      <c r="A12" s="309"/>
      <c r="B12" s="310" t="s">
        <v>395</v>
      </c>
      <c r="C12" s="311" t="s">
        <v>396</v>
      </c>
      <c r="D12" s="412" t="e">
        <f>D10/D11*1000</f>
        <v>#REF!</v>
      </c>
      <c r="E12" s="412"/>
      <c r="F12" s="412"/>
      <c r="G12" s="412"/>
      <c r="H12" s="412" t="e">
        <f>H10/H11*1000</f>
        <v>#REF!</v>
      </c>
      <c r="I12" s="412" t="e">
        <f t="shared" ref="I12:M12" si="0">I10/I11*1000</f>
        <v>#REF!</v>
      </c>
      <c r="J12" s="412" t="e">
        <f t="shared" si="0"/>
        <v>#DIV/0!</v>
      </c>
      <c r="K12" s="412" t="e">
        <f t="shared" si="0"/>
        <v>#DIV/0!</v>
      </c>
      <c r="L12" s="412" t="e">
        <f t="shared" si="0"/>
        <v>#DIV/0!</v>
      </c>
      <c r="M12" s="412" t="e">
        <f t="shared" si="0"/>
        <v>#REF!</v>
      </c>
      <c r="N12" s="412" t="e">
        <f>N10/N11*1000</f>
        <v>#REF!</v>
      </c>
      <c r="O12" s="412"/>
      <c r="P12" s="412"/>
      <c r="Q12" s="412"/>
      <c r="R12" s="412" t="e">
        <f>R10/R11*1000</f>
        <v>#REF!</v>
      </c>
      <c r="S12" s="412" t="e">
        <f>S10/S11*1000</f>
        <v>#REF!</v>
      </c>
      <c r="T12" s="412"/>
      <c r="U12" s="412"/>
      <c r="V12" s="412"/>
      <c r="W12" s="412" t="e">
        <f>W10/W11*1000</f>
        <v>#REF!</v>
      </c>
    </row>
    <row r="13" spans="1:27" ht="29.25" collapsed="1">
      <c r="A13" s="312" t="s">
        <v>36</v>
      </c>
      <c r="B13" s="313" t="s">
        <v>349</v>
      </c>
      <c r="C13" s="314" t="s">
        <v>313</v>
      </c>
      <c r="D13" s="315" t="e">
        <f>'1.22'!J38</f>
        <v>#REF!</v>
      </c>
      <c r="E13" s="316"/>
      <c r="F13" s="316"/>
      <c r="G13" s="316"/>
      <c r="H13" s="315" t="e">
        <f t="shared" ref="H13:H19" si="1">D13</f>
        <v>#REF!</v>
      </c>
      <c r="I13" s="315" t="e">
        <f>M13</f>
        <v>#REF!</v>
      </c>
      <c r="J13" s="316"/>
      <c r="K13" s="316"/>
      <c r="L13" s="316"/>
      <c r="M13" s="315" t="e">
        <f>D13</f>
        <v>#REF!</v>
      </c>
      <c r="N13" s="315" t="e">
        <f>R13</f>
        <v>#REF!</v>
      </c>
      <c r="O13" s="316"/>
      <c r="P13" s="316"/>
      <c r="Q13" s="316"/>
      <c r="R13" s="315" t="e">
        <f>D13</f>
        <v>#REF!</v>
      </c>
      <c r="S13" s="315" t="e">
        <f>W13</f>
        <v>#REF!</v>
      </c>
      <c r="T13" s="316"/>
      <c r="U13" s="316"/>
      <c r="V13" s="316"/>
      <c r="W13" s="315" t="e">
        <f>D13</f>
        <v>#REF!</v>
      </c>
      <c r="X13" s="419"/>
      <c r="Y13" s="420"/>
      <c r="Z13" s="420"/>
      <c r="AA13" s="69"/>
    </row>
    <row r="14" spans="1:27" ht="20.45" hidden="1" customHeight="1" outlineLevel="1">
      <c r="A14" s="317" t="s">
        <v>79</v>
      </c>
      <c r="B14" s="318" t="s">
        <v>307</v>
      </c>
      <c r="C14" s="319" t="s">
        <v>350</v>
      </c>
      <c r="D14" s="413" t="e">
        <f>'1.22'!J39</f>
        <v>#REF!</v>
      </c>
      <c r="E14" s="413"/>
      <c r="F14" s="413"/>
      <c r="G14" s="413"/>
      <c r="H14" s="413" t="e">
        <f t="shared" si="1"/>
        <v>#REF!</v>
      </c>
      <c r="I14" s="413" t="e">
        <f>M14</f>
        <v>#REF!</v>
      </c>
      <c r="J14" s="413"/>
      <c r="K14" s="413"/>
      <c r="L14" s="413"/>
      <c r="M14" s="413" t="e">
        <f>D14</f>
        <v>#REF!</v>
      </c>
      <c r="N14" s="413" t="e">
        <f>R14</f>
        <v>#REF!</v>
      </c>
      <c r="O14" s="413"/>
      <c r="P14" s="413"/>
      <c r="Q14" s="413"/>
      <c r="R14" s="413" t="e">
        <f>D14</f>
        <v>#REF!</v>
      </c>
      <c r="S14" s="413" t="e">
        <f>W14</f>
        <v>#REF!</v>
      </c>
      <c r="T14" s="413"/>
      <c r="U14" s="413"/>
      <c r="V14" s="413"/>
      <c r="W14" s="413" t="e">
        <f>D14</f>
        <v>#REF!</v>
      </c>
      <c r="X14" s="420"/>
      <c r="Y14" s="420"/>
      <c r="Z14" s="420"/>
      <c r="AA14" s="103"/>
    </row>
    <row r="15" spans="1:27" ht="17.45" hidden="1" customHeight="1" outlineLevel="1">
      <c r="A15" s="317" t="s">
        <v>81</v>
      </c>
      <c r="B15" s="318" t="s">
        <v>308</v>
      </c>
      <c r="C15" s="319" t="s">
        <v>313</v>
      </c>
      <c r="D15" s="413" t="e">
        <f>'1.22'!J40</f>
        <v>#REF!</v>
      </c>
      <c r="E15" s="413"/>
      <c r="F15" s="413"/>
      <c r="G15" s="413"/>
      <c r="H15" s="413" t="e">
        <f t="shared" si="1"/>
        <v>#REF!</v>
      </c>
      <c r="I15" s="413" t="e">
        <f>M15</f>
        <v>#REF!</v>
      </c>
      <c r="J15" s="413"/>
      <c r="K15" s="413"/>
      <c r="L15" s="413"/>
      <c r="M15" s="413" t="e">
        <f>H15</f>
        <v>#REF!</v>
      </c>
      <c r="N15" s="413" t="e">
        <f>R15</f>
        <v>#REF!</v>
      </c>
      <c r="O15" s="413"/>
      <c r="P15" s="413"/>
      <c r="Q15" s="413"/>
      <c r="R15" s="413" t="e">
        <f>H15</f>
        <v>#REF!</v>
      </c>
      <c r="S15" s="413" t="e">
        <f>W15</f>
        <v>#REF!</v>
      </c>
      <c r="T15" s="414"/>
      <c r="U15" s="414"/>
      <c r="V15" s="414"/>
      <c r="W15" s="414" t="e">
        <f>H15</f>
        <v>#REF!</v>
      </c>
      <c r="X15" s="420"/>
      <c r="Y15" s="420"/>
      <c r="Z15" s="420"/>
    </row>
    <row r="16" spans="1:27" ht="33.75" customHeight="1" collapsed="1">
      <c r="A16" s="320" t="s">
        <v>38</v>
      </c>
      <c r="B16" s="321" t="s">
        <v>351</v>
      </c>
      <c r="C16" s="322" t="s">
        <v>313</v>
      </c>
      <c r="D16" s="368" t="e">
        <f>'1.24'!I31+'1.25'!I32</f>
        <v>#REF!</v>
      </c>
      <c r="E16" s="368"/>
      <c r="F16" s="368"/>
      <c r="G16" s="368"/>
      <c r="H16" s="368" t="e">
        <f t="shared" si="1"/>
        <v>#REF!</v>
      </c>
      <c r="I16" s="368" t="e">
        <f>H16</f>
        <v>#REF!</v>
      </c>
      <c r="J16" s="368"/>
      <c r="K16" s="368"/>
      <c r="L16" s="368"/>
      <c r="M16" s="368" t="e">
        <f>I16</f>
        <v>#REF!</v>
      </c>
      <c r="N16" s="368" t="e">
        <f>M16</f>
        <v>#REF!</v>
      </c>
      <c r="O16" s="368"/>
      <c r="P16" s="368"/>
      <c r="Q16" s="368"/>
      <c r="R16" s="368" t="e">
        <f>N16</f>
        <v>#REF!</v>
      </c>
      <c r="S16" s="368" t="e">
        <f>R16</f>
        <v>#REF!</v>
      </c>
      <c r="T16" s="368"/>
      <c r="U16" s="368"/>
      <c r="V16" s="368"/>
      <c r="W16" s="368" t="e">
        <f>S16</f>
        <v>#REF!</v>
      </c>
      <c r="X16" s="420"/>
      <c r="Y16" s="420"/>
      <c r="Z16" s="420"/>
    </row>
    <row r="17" spans="1:28" ht="30" hidden="1" outlineLevel="1">
      <c r="A17" s="323" t="s">
        <v>68</v>
      </c>
      <c r="B17" s="324" t="s">
        <v>352</v>
      </c>
      <c r="C17" s="325" t="s">
        <v>313</v>
      </c>
      <c r="D17" s="326" t="e">
        <f>(D18+D21)/D12*6+D19</f>
        <v>#REF!</v>
      </c>
      <c r="E17" s="326"/>
      <c r="F17" s="326"/>
      <c r="G17" s="326"/>
      <c r="H17" s="326" t="e">
        <f t="shared" si="1"/>
        <v>#REF!</v>
      </c>
      <c r="I17" s="326" t="e">
        <f>H17</f>
        <v>#REF!</v>
      </c>
      <c r="J17" s="326"/>
      <c r="K17" s="326"/>
      <c r="L17" s="326"/>
      <c r="M17" s="326" t="e">
        <f>I17</f>
        <v>#REF!</v>
      </c>
      <c r="N17" s="326" t="e">
        <f>M17</f>
        <v>#REF!</v>
      </c>
      <c r="O17" s="326"/>
      <c r="P17" s="326"/>
      <c r="Q17" s="326"/>
      <c r="R17" s="326" t="e">
        <f>N17</f>
        <v>#REF!</v>
      </c>
      <c r="S17" s="326" t="e">
        <f>R17</f>
        <v>#REF!</v>
      </c>
      <c r="T17" s="326"/>
      <c r="U17" s="326"/>
      <c r="V17" s="326"/>
      <c r="W17" s="326" t="e">
        <f>S17</f>
        <v>#REF!</v>
      </c>
      <c r="X17" s="421"/>
      <c r="Y17" s="422"/>
      <c r="Z17" s="423"/>
    </row>
    <row r="18" spans="1:28" ht="21" hidden="1" customHeight="1" outlineLevel="1">
      <c r="A18" s="328" t="s">
        <v>353</v>
      </c>
      <c r="B18" s="324" t="s">
        <v>354</v>
      </c>
      <c r="C18" s="329" t="s">
        <v>350</v>
      </c>
      <c r="D18" s="326" t="e">
        <f>'1.24'!I25</f>
        <v>#REF!</v>
      </c>
      <c r="E18" s="326"/>
      <c r="F18" s="326"/>
      <c r="G18" s="326"/>
      <c r="H18" s="326" t="e">
        <f t="shared" si="1"/>
        <v>#REF!</v>
      </c>
      <c r="I18" s="326" t="e">
        <f>H18</f>
        <v>#REF!</v>
      </c>
      <c r="J18" s="326"/>
      <c r="K18" s="326"/>
      <c r="L18" s="326"/>
      <c r="M18" s="326" t="e">
        <f>I18</f>
        <v>#REF!</v>
      </c>
      <c r="N18" s="326" t="e">
        <f>M18</f>
        <v>#REF!</v>
      </c>
      <c r="O18" s="326"/>
      <c r="P18" s="326"/>
      <c r="Q18" s="326"/>
      <c r="R18" s="326" t="e">
        <f>N18</f>
        <v>#REF!</v>
      </c>
      <c r="S18" s="326" t="e">
        <f>R18</f>
        <v>#REF!</v>
      </c>
      <c r="T18" s="326"/>
      <c r="U18" s="326"/>
      <c r="V18" s="326"/>
      <c r="W18" s="326" t="e">
        <f>S18</f>
        <v>#REF!</v>
      </c>
      <c r="X18" s="424"/>
      <c r="Y18" s="424"/>
      <c r="Z18" s="424"/>
      <c r="AB18" s="330"/>
    </row>
    <row r="19" spans="1:28" ht="22.15" hidden="1" customHeight="1" outlineLevel="1">
      <c r="A19" s="328" t="s">
        <v>355</v>
      </c>
      <c r="B19" s="324" t="s">
        <v>356</v>
      </c>
      <c r="C19" s="329" t="s">
        <v>313</v>
      </c>
      <c r="D19" s="326" t="e">
        <f>'1.25'!I32</f>
        <v>#REF!</v>
      </c>
      <c r="E19" s="326"/>
      <c r="F19" s="326"/>
      <c r="G19" s="326"/>
      <c r="H19" s="326" t="e">
        <f t="shared" si="1"/>
        <v>#REF!</v>
      </c>
      <c r="I19" s="326" t="e">
        <f>H19</f>
        <v>#REF!</v>
      </c>
      <c r="J19" s="326"/>
      <c r="K19" s="326"/>
      <c r="L19" s="326"/>
      <c r="M19" s="326" t="e">
        <f>I19</f>
        <v>#REF!</v>
      </c>
      <c r="N19" s="326" t="e">
        <f>M19</f>
        <v>#REF!</v>
      </c>
      <c r="O19" s="326"/>
      <c r="P19" s="326"/>
      <c r="Q19" s="326"/>
      <c r="R19" s="326" t="e">
        <f>N19</f>
        <v>#REF!</v>
      </c>
      <c r="S19" s="326" t="e">
        <f>R19</f>
        <v>#REF!</v>
      </c>
      <c r="T19" s="326"/>
      <c r="U19" s="326"/>
      <c r="V19" s="326"/>
      <c r="W19" s="326" t="e">
        <f>S19</f>
        <v>#REF!</v>
      </c>
      <c r="X19" s="424"/>
      <c r="Y19" s="424"/>
      <c r="Z19" s="424"/>
      <c r="AB19" s="331"/>
    </row>
    <row r="20" spans="1:28" ht="18.600000000000001" hidden="1" customHeight="1" outlineLevel="1">
      <c r="A20" s="328"/>
      <c r="B20" s="324"/>
      <c r="C20" s="329"/>
      <c r="D20" s="327"/>
      <c r="E20" s="327"/>
      <c r="F20" s="327"/>
      <c r="G20" s="327"/>
      <c r="H20" s="327"/>
      <c r="I20" s="327"/>
      <c r="J20" s="327"/>
      <c r="K20" s="327"/>
      <c r="L20" s="327"/>
      <c r="M20" s="327"/>
      <c r="N20" s="327"/>
      <c r="O20" s="327"/>
      <c r="P20" s="327"/>
      <c r="Q20" s="327"/>
      <c r="R20" s="327"/>
      <c r="S20" s="327"/>
      <c r="T20" s="327"/>
      <c r="U20" s="327"/>
      <c r="V20" s="327"/>
      <c r="W20" s="327"/>
      <c r="X20" s="420"/>
      <c r="Y20" s="420"/>
      <c r="Z20" s="420"/>
    </row>
    <row r="21" spans="1:28" ht="21.6" hidden="1" customHeight="1" outlineLevel="1">
      <c r="A21" s="328" t="s">
        <v>69</v>
      </c>
      <c r="B21" s="324" t="s">
        <v>357</v>
      </c>
      <c r="C21" s="329" t="s">
        <v>350</v>
      </c>
      <c r="D21" s="327"/>
      <c r="E21" s="327"/>
      <c r="F21" s="327"/>
      <c r="G21" s="327"/>
      <c r="H21" s="327"/>
      <c r="I21" s="327"/>
      <c r="J21" s="327"/>
      <c r="K21" s="327"/>
      <c r="L21" s="327"/>
      <c r="M21" s="327"/>
      <c r="N21" s="327"/>
      <c r="O21" s="327"/>
      <c r="P21" s="327"/>
      <c r="Q21" s="327"/>
      <c r="R21" s="327"/>
      <c r="S21" s="327"/>
      <c r="T21" s="327"/>
      <c r="U21" s="327"/>
      <c r="V21" s="327"/>
      <c r="W21" s="327"/>
    </row>
    <row r="22" spans="1:28" ht="30" collapsed="1">
      <c r="A22" s="332" t="s">
        <v>44</v>
      </c>
      <c r="B22" s="333" t="s">
        <v>358</v>
      </c>
      <c r="C22" s="334" t="s">
        <v>313</v>
      </c>
      <c r="D22" s="342" t="e">
        <f>D13+D16</f>
        <v>#REF!</v>
      </c>
      <c r="E22" s="417"/>
      <c r="F22" s="417"/>
      <c r="G22" s="417"/>
      <c r="H22" s="417" t="e">
        <f>H13+H16</f>
        <v>#REF!</v>
      </c>
      <c r="I22" s="417" t="e">
        <f>I13+I16</f>
        <v>#REF!</v>
      </c>
      <c r="J22" s="417"/>
      <c r="K22" s="417"/>
      <c r="L22" s="417"/>
      <c r="M22" s="342" t="e">
        <f>M13+M16</f>
        <v>#REF!</v>
      </c>
      <c r="N22" s="417" t="e">
        <f>N13+N16</f>
        <v>#REF!</v>
      </c>
      <c r="O22" s="417"/>
      <c r="P22" s="417"/>
      <c r="Q22" s="417"/>
      <c r="R22" s="342" t="e">
        <f>R13+R16</f>
        <v>#REF!</v>
      </c>
      <c r="S22" s="417" t="e">
        <f>S13+S16</f>
        <v>#REF!</v>
      </c>
      <c r="T22" s="417"/>
      <c r="U22" s="417"/>
      <c r="V22" s="417"/>
      <c r="W22" s="342" t="e">
        <f>W13+W16</f>
        <v>#REF!</v>
      </c>
      <c r="X22" s="415"/>
      <c r="Y22" s="416"/>
    </row>
    <row r="23" spans="1:28" hidden="1" outlineLevel="1">
      <c r="A23" s="335" t="s">
        <v>53</v>
      </c>
      <c r="B23" s="336" t="s">
        <v>359</v>
      </c>
      <c r="C23" s="334" t="s">
        <v>350</v>
      </c>
      <c r="D23" s="417" t="e">
        <f>D14+D18+D21</f>
        <v>#REF!</v>
      </c>
      <c r="E23" s="417"/>
      <c r="F23" s="417"/>
      <c r="G23" s="417"/>
      <c r="H23" s="417" t="e">
        <f>H14+H18+H21</f>
        <v>#REF!</v>
      </c>
      <c r="I23" s="417" t="e">
        <f>I14+I18+I21</f>
        <v>#REF!</v>
      </c>
      <c r="J23" s="417"/>
      <c r="K23" s="417"/>
      <c r="L23" s="417"/>
      <c r="M23" s="417" t="e">
        <f>M14+M18+M21</f>
        <v>#REF!</v>
      </c>
      <c r="N23" s="417" t="e">
        <f>N14+N18+N21</f>
        <v>#REF!</v>
      </c>
      <c r="O23" s="417"/>
      <c r="P23" s="417"/>
      <c r="Q23" s="417"/>
      <c r="R23" s="417" t="e">
        <f>R14+R18+R21</f>
        <v>#REF!</v>
      </c>
      <c r="S23" s="417" t="e">
        <f>S14+S18+S21</f>
        <v>#REF!</v>
      </c>
      <c r="T23" s="417"/>
      <c r="U23" s="417"/>
      <c r="V23" s="417"/>
      <c r="W23" s="417" t="e">
        <f>W14+W18+W21</f>
        <v>#REF!</v>
      </c>
    </row>
    <row r="24" spans="1:28" ht="27" hidden="1" customHeight="1" outlineLevel="1">
      <c r="A24" s="335" t="s">
        <v>54</v>
      </c>
      <c r="B24" s="336" t="s">
        <v>360</v>
      </c>
      <c r="C24" s="334" t="s">
        <v>313</v>
      </c>
      <c r="D24" s="417" t="e">
        <f>D15+D19</f>
        <v>#REF!</v>
      </c>
      <c r="E24" s="417"/>
      <c r="F24" s="417"/>
      <c r="G24" s="417"/>
      <c r="H24" s="417" t="e">
        <f>H15+H19</f>
        <v>#REF!</v>
      </c>
      <c r="I24" s="417" t="e">
        <f t="shared" ref="I24:W24" si="2">I15+I19</f>
        <v>#REF!</v>
      </c>
      <c r="J24" s="417">
        <f t="shared" si="2"/>
        <v>0</v>
      </c>
      <c r="K24" s="417">
        <f t="shared" si="2"/>
        <v>0</v>
      </c>
      <c r="L24" s="417">
        <f t="shared" si="2"/>
        <v>0</v>
      </c>
      <c r="M24" s="417" t="e">
        <f t="shared" si="2"/>
        <v>#REF!</v>
      </c>
      <c r="N24" s="417" t="e">
        <f t="shared" si="2"/>
        <v>#REF!</v>
      </c>
      <c r="O24" s="417">
        <f t="shared" si="2"/>
        <v>0</v>
      </c>
      <c r="P24" s="417">
        <f t="shared" si="2"/>
        <v>0</v>
      </c>
      <c r="Q24" s="417">
        <f t="shared" si="2"/>
        <v>0</v>
      </c>
      <c r="R24" s="417" t="e">
        <f t="shared" si="2"/>
        <v>#REF!</v>
      </c>
      <c r="S24" s="417" t="e">
        <f t="shared" si="2"/>
        <v>#REF!</v>
      </c>
      <c r="T24" s="417">
        <f t="shared" si="2"/>
        <v>0</v>
      </c>
      <c r="U24" s="417">
        <f t="shared" si="2"/>
        <v>0</v>
      </c>
      <c r="V24" s="417">
        <f t="shared" si="2"/>
        <v>0</v>
      </c>
      <c r="W24" s="417" t="e">
        <f t="shared" si="2"/>
        <v>#REF!</v>
      </c>
    </row>
    <row r="25" spans="1:28" ht="26.25" customHeight="1" collapsed="1">
      <c r="A25" s="337" t="s">
        <v>45</v>
      </c>
      <c r="B25" s="338" t="s">
        <v>361</v>
      </c>
      <c r="C25" s="339" t="s">
        <v>82</v>
      </c>
      <c r="D25" s="343" t="e">
        <f>D10*D22</f>
        <v>#REF!</v>
      </c>
      <c r="E25" s="343">
        <f t="shared" ref="E25:W25" si="3">E10*E22</f>
        <v>0</v>
      </c>
      <c r="F25" s="343">
        <f t="shared" si="3"/>
        <v>0</v>
      </c>
      <c r="G25" s="343">
        <f t="shared" si="3"/>
        <v>0</v>
      </c>
      <c r="H25" s="343" t="e">
        <f>M25+R25</f>
        <v>#REF!</v>
      </c>
      <c r="I25" s="343" t="e">
        <f>M25</f>
        <v>#REF!</v>
      </c>
      <c r="J25" s="343">
        <f t="shared" si="3"/>
        <v>0</v>
      </c>
      <c r="K25" s="343">
        <f t="shared" si="3"/>
        <v>0</v>
      </c>
      <c r="L25" s="343">
        <f t="shared" si="3"/>
        <v>0</v>
      </c>
      <c r="M25" s="343" t="e">
        <f t="shared" si="3"/>
        <v>#REF!</v>
      </c>
      <c r="N25" s="343" t="e">
        <f>R25</f>
        <v>#REF!</v>
      </c>
      <c r="O25" s="343">
        <f t="shared" si="3"/>
        <v>0</v>
      </c>
      <c r="P25" s="343">
        <f t="shared" si="3"/>
        <v>0</v>
      </c>
      <c r="Q25" s="343">
        <f t="shared" si="3"/>
        <v>0</v>
      </c>
      <c r="R25" s="343" t="e">
        <f t="shared" si="3"/>
        <v>#REF!</v>
      </c>
      <c r="S25" s="343" t="e">
        <f>W25</f>
        <v>#REF!</v>
      </c>
      <c r="T25" s="343">
        <f t="shared" si="3"/>
        <v>0</v>
      </c>
      <c r="U25" s="343">
        <f t="shared" si="3"/>
        <v>0</v>
      </c>
      <c r="V25" s="343">
        <f t="shared" si="3"/>
        <v>0</v>
      </c>
      <c r="W25" s="343" t="e">
        <f t="shared" si="3"/>
        <v>#REF!</v>
      </c>
      <c r="X25" s="418"/>
      <c r="Y25" s="416"/>
      <c r="AA25" s="255"/>
    </row>
    <row r="26" spans="1:28" hidden="1" outlineLevel="1">
      <c r="A26" s="33"/>
      <c r="B26" s="34" t="s">
        <v>39</v>
      </c>
      <c r="C26" s="31"/>
      <c r="D26" s="222"/>
      <c r="E26" s="222"/>
      <c r="F26" s="222"/>
      <c r="G26" s="222"/>
      <c r="H26" s="222"/>
      <c r="I26" s="222"/>
      <c r="J26" s="222"/>
      <c r="K26" s="222"/>
      <c r="L26" s="222"/>
      <c r="M26" s="222"/>
      <c r="N26" s="222"/>
      <c r="O26" s="222"/>
      <c r="P26" s="222"/>
      <c r="Q26" s="222"/>
      <c r="R26" s="222"/>
      <c r="S26" s="222"/>
      <c r="T26" s="222"/>
      <c r="U26" s="222"/>
      <c r="V26" s="222"/>
      <c r="W26" s="222"/>
    </row>
    <row r="27" spans="1:28" hidden="1" outlineLevel="1">
      <c r="A27" s="33" t="s">
        <v>228</v>
      </c>
      <c r="B27" s="47" t="s">
        <v>362</v>
      </c>
      <c r="C27" s="31" t="s">
        <v>82</v>
      </c>
      <c r="D27" s="222" t="e">
        <f>D10*D13</f>
        <v>#REF!</v>
      </c>
      <c r="E27" s="222">
        <f t="shared" ref="E27:W27" si="4">E10*E13</f>
        <v>0</v>
      </c>
      <c r="F27" s="222">
        <f t="shared" si="4"/>
        <v>0</v>
      </c>
      <c r="G27" s="222">
        <f t="shared" si="4"/>
        <v>0</v>
      </c>
      <c r="H27" s="222" t="e">
        <f t="shared" si="4"/>
        <v>#REF!</v>
      </c>
      <c r="I27" s="222" t="e">
        <f t="shared" si="4"/>
        <v>#REF!</v>
      </c>
      <c r="J27" s="222">
        <f t="shared" si="4"/>
        <v>0</v>
      </c>
      <c r="K27" s="222">
        <f t="shared" si="4"/>
        <v>0</v>
      </c>
      <c r="L27" s="222">
        <f t="shared" si="4"/>
        <v>0</v>
      </c>
      <c r="M27" s="222" t="e">
        <f t="shared" si="4"/>
        <v>#REF!</v>
      </c>
      <c r="N27" s="222" t="e">
        <f t="shared" si="4"/>
        <v>#REF!</v>
      </c>
      <c r="O27" s="222">
        <f t="shared" si="4"/>
        <v>0</v>
      </c>
      <c r="P27" s="222">
        <f t="shared" si="4"/>
        <v>0</v>
      </c>
      <c r="Q27" s="222">
        <f t="shared" si="4"/>
        <v>0</v>
      </c>
      <c r="R27" s="222" t="e">
        <f t="shared" si="4"/>
        <v>#REF!</v>
      </c>
      <c r="S27" s="222" t="e">
        <f t="shared" si="4"/>
        <v>#REF!</v>
      </c>
      <c r="T27" s="222">
        <f t="shared" si="4"/>
        <v>0</v>
      </c>
      <c r="U27" s="222">
        <f t="shared" si="4"/>
        <v>0</v>
      </c>
      <c r="V27" s="222">
        <f t="shared" si="4"/>
        <v>0</v>
      </c>
      <c r="W27" s="222" t="e">
        <f t="shared" si="4"/>
        <v>#REF!</v>
      </c>
    </row>
    <row r="28" spans="1:28" hidden="1" outlineLevel="1">
      <c r="A28" s="33" t="s">
        <v>229</v>
      </c>
      <c r="B28" s="47" t="s">
        <v>363</v>
      </c>
      <c r="C28" s="31" t="s">
        <v>82</v>
      </c>
      <c r="D28" s="222" t="e">
        <f>D10*D16</f>
        <v>#REF!</v>
      </c>
      <c r="E28" s="222">
        <f t="shared" ref="E28:W28" si="5">E10*E16</f>
        <v>0</v>
      </c>
      <c r="F28" s="222">
        <f t="shared" si="5"/>
        <v>0</v>
      </c>
      <c r="G28" s="222">
        <f t="shared" si="5"/>
        <v>0</v>
      </c>
      <c r="H28" s="222" t="e">
        <f t="shared" si="5"/>
        <v>#REF!</v>
      </c>
      <c r="I28" s="222" t="e">
        <f t="shared" si="5"/>
        <v>#REF!</v>
      </c>
      <c r="J28" s="222">
        <f t="shared" si="5"/>
        <v>0</v>
      </c>
      <c r="K28" s="222">
        <f t="shared" si="5"/>
        <v>0</v>
      </c>
      <c r="L28" s="222">
        <f t="shared" si="5"/>
        <v>0</v>
      </c>
      <c r="M28" s="222" t="e">
        <f t="shared" si="5"/>
        <v>#REF!</v>
      </c>
      <c r="N28" s="222" t="e">
        <f t="shared" si="5"/>
        <v>#REF!</v>
      </c>
      <c r="O28" s="222">
        <f t="shared" si="5"/>
        <v>0</v>
      </c>
      <c r="P28" s="222">
        <f t="shared" si="5"/>
        <v>0</v>
      </c>
      <c r="Q28" s="222">
        <f t="shared" si="5"/>
        <v>0</v>
      </c>
      <c r="R28" s="222" t="e">
        <f t="shared" si="5"/>
        <v>#REF!</v>
      </c>
      <c r="S28" s="222" t="e">
        <f t="shared" si="5"/>
        <v>#REF!</v>
      </c>
      <c r="T28" s="222">
        <f t="shared" si="5"/>
        <v>0</v>
      </c>
      <c r="U28" s="222">
        <f t="shared" si="5"/>
        <v>0</v>
      </c>
      <c r="V28" s="222">
        <f t="shared" si="5"/>
        <v>0</v>
      </c>
      <c r="W28" s="222" t="e">
        <f t="shared" si="5"/>
        <v>#REF!</v>
      </c>
    </row>
    <row r="29" spans="1:28" hidden="1" outlineLevel="1">
      <c r="A29" s="1348" t="s">
        <v>364</v>
      </c>
      <c r="B29" s="1349"/>
      <c r="C29" s="31"/>
      <c r="D29" s="222"/>
      <c r="E29" s="222"/>
      <c r="F29" s="222"/>
      <c r="G29" s="222"/>
      <c r="H29" s="222"/>
      <c r="I29" s="222"/>
      <c r="J29" s="222"/>
      <c r="K29" s="222"/>
      <c r="L29" s="222"/>
      <c r="M29" s="222"/>
      <c r="N29" s="222"/>
      <c r="O29" s="222"/>
      <c r="P29" s="222"/>
      <c r="Q29" s="222"/>
      <c r="R29" s="222"/>
      <c r="S29" s="222"/>
      <c r="T29" s="232"/>
      <c r="U29" s="232"/>
      <c r="V29" s="232"/>
      <c r="W29" s="232"/>
    </row>
    <row r="30" spans="1:28" hidden="1" outlineLevel="1">
      <c r="A30" s="33" t="s">
        <v>228</v>
      </c>
      <c r="B30" s="47" t="s">
        <v>365</v>
      </c>
      <c r="C30" s="31" t="s">
        <v>82</v>
      </c>
      <c r="D30" s="222" t="e">
        <f>D23*D11*6/1000</f>
        <v>#REF!</v>
      </c>
      <c r="E30" s="222"/>
      <c r="F30" s="222"/>
      <c r="G30" s="222"/>
      <c r="H30" s="222" t="e">
        <f t="shared" ref="H30:W30" si="6">H23*H11*6/1000</f>
        <v>#REF!</v>
      </c>
      <c r="I30" s="222" t="e">
        <f t="shared" si="6"/>
        <v>#REF!</v>
      </c>
      <c r="J30" s="222">
        <f t="shared" si="6"/>
        <v>0</v>
      </c>
      <c r="K30" s="222">
        <f t="shared" si="6"/>
        <v>0</v>
      </c>
      <c r="L30" s="222">
        <f t="shared" si="6"/>
        <v>0</v>
      </c>
      <c r="M30" s="222" t="e">
        <f t="shared" si="6"/>
        <v>#REF!</v>
      </c>
      <c r="N30" s="222" t="e">
        <f t="shared" si="6"/>
        <v>#REF!</v>
      </c>
      <c r="O30" s="222">
        <f t="shared" si="6"/>
        <v>0</v>
      </c>
      <c r="P30" s="222">
        <f t="shared" si="6"/>
        <v>0</v>
      </c>
      <c r="Q30" s="222">
        <f t="shared" si="6"/>
        <v>0</v>
      </c>
      <c r="R30" s="222" t="e">
        <f t="shared" si="6"/>
        <v>#REF!</v>
      </c>
      <c r="S30" s="222" t="e">
        <f t="shared" si="6"/>
        <v>#REF!</v>
      </c>
      <c r="T30" s="222">
        <f t="shared" si="6"/>
        <v>0</v>
      </c>
      <c r="U30" s="222">
        <f t="shared" si="6"/>
        <v>0</v>
      </c>
      <c r="V30" s="222">
        <f t="shared" si="6"/>
        <v>0</v>
      </c>
      <c r="W30" s="222" t="e">
        <f t="shared" si="6"/>
        <v>#REF!</v>
      </c>
    </row>
    <row r="31" spans="1:28" hidden="1" outlineLevel="1">
      <c r="A31" s="33" t="s">
        <v>229</v>
      </c>
      <c r="B31" s="47" t="s">
        <v>366</v>
      </c>
      <c r="C31" s="31" t="s">
        <v>82</v>
      </c>
      <c r="D31" s="222" t="e">
        <f>D24*D10</f>
        <v>#REF!</v>
      </c>
      <c r="E31" s="222"/>
      <c r="F31" s="222"/>
      <c r="G31" s="222"/>
      <c r="H31" s="222" t="e">
        <f t="shared" ref="H31:W31" si="7">H24*H10</f>
        <v>#REF!</v>
      </c>
      <c r="I31" s="222" t="e">
        <f t="shared" si="7"/>
        <v>#REF!</v>
      </c>
      <c r="J31" s="222">
        <f t="shared" si="7"/>
        <v>0</v>
      </c>
      <c r="K31" s="222">
        <f t="shared" si="7"/>
        <v>0</v>
      </c>
      <c r="L31" s="222">
        <f t="shared" si="7"/>
        <v>0</v>
      </c>
      <c r="M31" s="222" t="e">
        <f t="shared" si="7"/>
        <v>#REF!</v>
      </c>
      <c r="N31" s="222" t="e">
        <f t="shared" si="7"/>
        <v>#REF!</v>
      </c>
      <c r="O31" s="222">
        <f t="shared" si="7"/>
        <v>0</v>
      </c>
      <c r="P31" s="222">
        <f t="shared" si="7"/>
        <v>0</v>
      </c>
      <c r="Q31" s="222">
        <f t="shared" si="7"/>
        <v>0</v>
      </c>
      <c r="R31" s="222" t="e">
        <f t="shared" si="7"/>
        <v>#REF!</v>
      </c>
      <c r="S31" s="222" t="e">
        <f t="shared" si="7"/>
        <v>#REF!</v>
      </c>
      <c r="T31" s="222">
        <f t="shared" si="7"/>
        <v>0</v>
      </c>
      <c r="U31" s="222">
        <f t="shared" si="7"/>
        <v>0</v>
      </c>
      <c r="V31" s="222">
        <f t="shared" si="7"/>
        <v>0</v>
      </c>
      <c r="W31" s="222" t="e">
        <f t="shared" si="7"/>
        <v>#REF!</v>
      </c>
    </row>
    <row r="32" spans="1:28" hidden="1" outlineLevel="1">
      <c r="M32" s="69"/>
    </row>
    <row r="33" spans="2:23" hidden="1" outlineLevel="1">
      <c r="D33" s="340"/>
    </row>
    <row r="34" spans="2:23" ht="36.6" hidden="1" customHeight="1" outlineLevel="1">
      <c r="B34" s="502" t="s">
        <v>559</v>
      </c>
      <c r="C34" s="106"/>
      <c r="D34" s="1"/>
      <c r="E34" s="1"/>
      <c r="F34" s="1"/>
      <c r="G34" s="1"/>
      <c r="H34" s="1"/>
      <c r="I34" s="1"/>
      <c r="J34" s="1"/>
      <c r="K34" s="1"/>
      <c r="L34" s="1"/>
      <c r="M34" s="1"/>
      <c r="N34" s="175"/>
      <c r="O34" s="181"/>
      <c r="P34" s="181"/>
      <c r="Q34" s="181"/>
      <c r="R34" s="181"/>
      <c r="S34" s="181"/>
      <c r="T34" s="181"/>
    </row>
    <row r="35" spans="2:23" ht="18.75" collapsed="1">
      <c r="B35" s="341"/>
      <c r="D35" s="181"/>
      <c r="E35" s="181"/>
      <c r="F35" s="181"/>
      <c r="G35" s="177"/>
      <c r="H35" s="181"/>
      <c r="I35" s="177"/>
      <c r="J35" s="181"/>
      <c r="K35" s="181"/>
      <c r="L35" s="181"/>
      <c r="M35" s="181"/>
      <c r="N35" s="181"/>
      <c r="O35" s="181"/>
      <c r="P35" s="181"/>
      <c r="Q35" s="181"/>
      <c r="R35" s="181"/>
      <c r="S35" s="341"/>
      <c r="T35" s="181"/>
    </row>
    <row r="36" spans="2:23" ht="15.75">
      <c r="C36" s="842"/>
      <c r="D36" s="842"/>
      <c r="E36" s="842"/>
      <c r="F36" s="842"/>
      <c r="G36" s="842"/>
      <c r="H36" s="842"/>
      <c r="I36" s="842"/>
      <c r="J36" s="854"/>
      <c r="K36" s="855"/>
      <c r="L36" s="855"/>
      <c r="M36" s="855"/>
      <c r="N36" s="848"/>
      <c r="O36" s="842"/>
      <c r="P36" s="842"/>
      <c r="Q36" s="842"/>
      <c r="R36" s="842"/>
      <c r="S36" s="842"/>
      <c r="T36" s="842"/>
      <c r="U36" s="842"/>
      <c r="V36" s="856" t="s">
        <v>989</v>
      </c>
      <c r="W36" s="842"/>
    </row>
    <row r="37" spans="2:23" ht="15.75">
      <c r="C37" s="842"/>
      <c r="D37" s="854"/>
      <c r="E37" s="842"/>
      <c r="F37" s="842"/>
      <c r="G37" s="842"/>
      <c r="H37" s="842"/>
      <c r="I37" s="842"/>
      <c r="J37" s="857"/>
      <c r="K37" s="857"/>
      <c r="L37" s="857"/>
      <c r="M37" s="857"/>
      <c r="N37" s="848"/>
      <c r="O37" s="842" t="s">
        <v>985</v>
      </c>
      <c r="P37" s="856">
        <v>2025</v>
      </c>
      <c r="Q37" s="842"/>
      <c r="R37" s="842"/>
      <c r="S37" s="852" t="s">
        <v>986</v>
      </c>
      <c r="T37" s="848" t="e">
        <f>#REF!*1000</f>
        <v>#REF!</v>
      </c>
      <c r="U37" s="848"/>
      <c r="V37" s="848">
        <f>48.7294766410424*1000</f>
        <v>48729.476641042405</v>
      </c>
      <c r="W37" s="858" t="e">
        <f t="shared" ref="W37:W40" si="8">T37/V37</f>
        <v>#REF!</v>
      </c>
    </row>
    <row r="38" spans="2:23" ht="15.75">
      <c r="C38" s="842" t="s">
        <v>783</v>
      </c>
      <c r="D38" s="859" t="e">
        <f>#REF!</f>
        <v>#REF!</v>
      </c>
      <c r="E38" s="860" t="e">
        <f>D38-D10</f>
        <v>#REF!</v>
      </c>
      <c r="F38" s="842"/>
      <c r="G38" s="842"/>
      <c r="H38" s="842"/>
      <c r="I38" s="842"/>
      <c r="J38" s="842" t="s">
        <v>784</v>
      </c>
      <c r="K38" s="861">
        <f>'[152]2023 (Критерии)'!$D$592*1000</f>
        <v>0</v>
      </c>
      <c r="L38" s="842"/>
      <c r="M38" s="842"/>
      <c r="N38" s="842" t="s">
        <v>478</v>
      </c>
      <c r="O38" s="847"/>
      <c r="P38" s="854"/>
      <c r="Q38" s="862"/>
      <c r="R38" s="842"/>
      <c r="S38" s="852" t="s">
        <v>987</v>
      </c>
      <c r="T38" s="848" t="e">
        <f>T37-T41-T39</f>
        <v>#REF!</v>
      </c>
      <c r="U38" s="848"/>
      <c r="V38" s="863">
        <f>1.35154102958291*1000</f>
        <v>1351.5410295829099</v>
      </c>
      <c r="W38" s="858" t="e">
        <f t="shared" si="8"/>
        <v>#REF!</v>
      </c>
    </row>
    <row r="39" spans="2:23" ht="15.75">
      <c r="C39" s="842" t="s">
        <v>786</v>
      </c>
      <c r="D39" s="864" t="e">
        <f>#REF!</f>
        <v>#REF!</v>
      </c>
      <c r="E39" s="865" t="e">
        <f>D39-D25</f>
        <v>#REF!</v>
      </c>
      <c r="F39" s="866"/>
      <c r="G39" s="842"/>
      <c r="H39" s="842"/>
      <c r="I39" s="842"/>
      <c r="J39" s="842"/>
      <c r="K39" s="867" t="e">
        <f>H25-K38</f>
        <v>#REF!</v>
      </c>
      <c r="L39" s="842"/>
      <c r="M39" s="854"/>
      <c r="N39" s="842" t="s">
        <v>58</v>
      </c>
      <c r="O39" s="847"/>
      <c r="P39" s="854"/>
      <c r="Q39" s="862"/>
      <c r="R39" s="842"/>
      <c r="S39" s="852" t="s">
        <v>988</v>
      </c>
      <c r="T39" s="848" t="e">
        <f>#REF!*1000</f>
        <v>#REF!</v>
      </c>
      <c r="U39" s="848"/>
      <c r="V39" s="868">
        <f>2.21606802454331*1000</f>
        <v>2216.06802454331</v>
      </c>
      <c r="W39" s="858" t="e">
        <f t="shared" si="8"/>
        <v>#REF!</v>
      </c>
    </row>
    <row r="40" spans="2:23" ht="15.75">
      <c r="C40" s="842" t="s">
        <v>788</v>
      </c>
      <c r="D40" s="854">
        <f>'[153]15 общ'!P78</f>
        <v>48.728999999999999</v>
      </c>
      <c r="E40" s="860" t="e">
        <f>D40-D22/1000</f>
        <v>#REF!</v>
      </c>
      <c r="F40" s="842"/>
      <c r="G40" s="842"/>
      <c r="H40" s="842"/>
      <c r="I40" s="842"/>
      <c r="J40" s="842"/>
      <c r="K40" s="842"/>
      <c r="L40" s="842"/>
      <c r="M40" s="842"/>
      <c r="N40" s="842" t="s">
        <v>538</v>
      </c>
      <c r="O40" s="847"/>
      <c r="P40" s="854"/>
      <c r="Q40" s="862"/>
      <c r="R40" s="842"/>
      <c r="S40" s="852" t="s">
        <v>789</v>
      </c>
      <c r="T40" s="848" t="e">
        <f>T39+T38</f>
        <v>#REF!</v>
      </c>
      <c r="U40" s="848"/>
      <c r="V40" s="848">
        <f>V38+V39</f>
        <v>3567.6090541262201</v>
      </c>
      <c r="W40" s="858" t="e">
        <f t="shared" si="8"/>
        <v>#REF!</v>
      </c>
    </row>
    <row r="41" spans="2:23" ht="15.75">
      <c r="C41" s="842"/>
      <c r="D41" s="842"/>
      <c r="E41" s="842"/>
      <c r="F41" s="1338" t="s">
        <v>790</v>
      </c>
      <c r="G41" s="1338"/>
      <c r="H41" s="1338"/>
      <c r="I41" s="1338"/>
      <c r="J41" s="1338"/>
      <c r="K41" s="842"/>
      <c r="L41" s="842"/>
      <c r="M41" s="842"/>
      <c r="N41" s="848" t="s">
        <v>60</v>
      </c>
      <c r="O41" s="847">
        <f>'[154]2022 (2 пол) РСТ (!)'!$C$592</f>
        <v>47.2436515822261</v>
      </c>
      <c r="P41" s="869" t="e">
        <f>I22/1000</f>
        <v>#REF!</v>
      </c>
      <c r="Q41" s="862" t="e">
        <f>P41/O41</f>
        <v>#REF!</v>
      </c>
      <c r="R41" s="842"/>
      <c r="S41" s="870" t="s">
        <v>990</v>
      </c>
      <c r="T41" s="871" t="e">
        <f>#REF!*1000</f>
        <v>#REF!</v>
      </c>
      <c r="U41" s="848"/>
      <c r="V41" s="848">
        <f>47.2436515848699*1000</f>
        <v>47243.651584869898</v>
      </c>
      <c r="W41" s="858" t="e">
        <f>T41/V41</f>
        <v>#REF!</v>
      </c>
    </row>
    <row r="42" spans="2:23" ht="15.75">
      <c r="C42" s="842"/>
      <c r="D42" s="854"/>
      <c r="E42" s="842"/>
      <c r="F42" s="1206">
        <f>0.67*1.089</f>
        <v>0.72963</v>
      </c>
      <c r="G42" s="1206">
        <f>2.14*1.089</f>
        <v>2.33046</v>
      </c>
      <c r="H42" s="1206">
        <f>2.75*1.089</f>
        <v>2.9947499999999998</v>
      </c>
      <c r="I42" s="1206">
        <f>2.08*1.089</f>
        <v>2.26512</v>
      </c>
      <c r="J42" s="873" t="s">
        <v>792</v>
      </c>
      <c r="K42" s="842"/>
      <c r="L42" s="842"/>
      <c r="M42" s="842"/>
      <c r="N42" s="842"/>
      <c r="O42" s="874"/>
      <c r="P42" s="842"/>
      <c r="Q42" s="842"/>
      <c r="R42" s="842"/>
      <c r="S42" s="842"/>
      <c r="T42" s="842"/>
      <c r="U42" s="842"/>
      <c r="V42" s="842"/>
      <c r="W42" s="842"/>
    </row>
    <row r="43" spans="2:23" ht="15.75">
      <c r="C43" s="842"/>
      <c r="D43" s="842"/>
      <c r="E43" s="848"/>
      <c r="F43" s="1207">
        <f>0.74*1.09</f>
        <v>0.80660000000000009</v>
      </c>
      <c r="G43" s="1207">
        <f>16.72*1.09</f>
        <v>18.224799999999998</v>
      </c>
      <c r="H43" s="1207">
        <f>11.57*1.09</f>
        <v>12.611300000000002</v>
      </c>
      <c r="I43" s="1207">
        <f>21.83*1.09</f>
        <v>23.794699999999999</v>
      </c>
      <c r="J43" s="873" t="s">
        <v>793</v>
      </c>
      <c r="K43" s="842"/>
      <c r="L43" s="842"/>
      <c r="M43" s="842"/>
      <c r="N43" s="842"/>
      <c r="O43" s="842"/>
      <c r="P43" s="842"/>
      <c r="Q43" s="842"/>
      <c r="R43" s="842"/>
      <c r="S43" s="842"/>
      <c r="T43" s="876">
        <v>0</v>
      </c>
      <c r="U43" s="842"/>
      <c r="V43" s="842"/>
      <c r="W43" s="842"/>
    </row>
    <row r="44" spans="2:23" ht="15.75">
      <c r="C44" s="842"/>
      <c r="D44" s="842"/>
      <c r="E44" s="877" t="s">
        <v>478</v>
      </c>
      <c r="F44" s="877" t="s">
        <v>57</v>
      </c>
      <c r="G44" s="877" t="s">
        <v>58</v>
      </c>
      <c r="H44" s="877" t="s">
        <v>538</v>
      </c>
      <c r="I44" s="878" t="s">
        <v>60</v>
      </c>
      <c r="J44" s="842"/>
      <c r="K44" s="842"/>
      <c r="L44" s="879"/>
      <c r="M44" s="879"/>
      <c r="N44" s="879"/>
      <c r="O44" s="850"/>
      <c r="P44" s="842"/>
      <c r="Q44" s="842"/>
      <c r="R44" s="842"/>
      <c r="S44" s="842"/>
      <c r="T44" s="842"/>
      <c r="U44" s="842"/>
      <c r="V44" s="842"/>
      <c r="W44" s="842"/>
    </row>
    <row r="45" spans="2:23" ht="15.75">
      <c r="C45" s="842"/>
      <c r="D45" s="880" t="s">
        <v>794</v>
      </c>
      <c r="E45" s="881">
        <f>'[153]15пр'!P78*1000</f>
        <v>38264.950831090944</v>
      </c>
      <c r="F45" s="882"/>
      <c r="G45" s="881"/>
      <c r="H45" s="881"/>
      <c r="I45" s="881" t="e">
        <f>I47-I48-E45</f>
        <v>#REF!</v>
      </c>
      <c r="J45" s="842"/>
      <c r="K45" s="842"/>
      <c r="L45" s="842"/>
      <c r="M45" s="842"/>
      <c r="N45" s="842"/>
      <c r="O45" s="842"/>
      <c r="P45" s="842"/>
      <c r="Q45" s="842"/>
      <c r="R45" s="842"/>
      <c r="S45" s="842"/>
      <c r="T45" s="857"/>
      <c r="U45" s="842"/>
      <c r="V45" s="842"/>
      <c r="W45" s="842"/>
    </row>
    <row r="46" spans="2:23" ht="15.75">
      <c r="C46" s="842"/>
      <c r="D46" s="842"/>
      <c r="E46" s="842"/>
      <c r="F46" s="842"/>
      <c r="G46" s="842"/>
      <c r="H46" s="842"/>
      <c r="I46" s="852"/>
      <c r="J46" s="854"/>
      <c r="K46" s="855"/>
      <c r="L46" s="855"/>
      <c r="R46" s="854"/>
      <c r="S46" s="842"/>
      <c r="T46" s="842"/>
      <c r="U46" s="842"/>
      <c r="V46" s="854"/>
      <c r="W46" s="854"/>
    </row>
    <row r="47" spans="2:23" ht="15.75">
      <c r="C47" s="842"/>
      <c r="D47" s="842" t="s">
        <v>795</v>
      </c>
      <c r="E47" s="848"/>
      <c r="F47" s="842"/>
      <c r="G47" s="857"/>
      <c r="H47" s="857"/>
      <c r="I47" s="883" t="e">
        <f>I22</f>
        <v>#REF!</v>
      </c>
      <c r="J47" s="842"/>
      <c r="K47" s="842"/>
      <c r="L47" s="842"/>
      <c r="R47" s="854"/>
      <c r="S47" s="842"/>
      <c r="T47" s="842"/>
      <c r="U47" s="842"/>
      <c r="V47" s="842"/>
      <c r="W47" s="842"/>
    </row>
    <row r="48" spans="2:23" ht="15.75">
      <c r="C48" s="842"/>
      <c r="D48" s="842" t="s">
        <v>796</v>
      </c>
      <c r="E48" s="857"/>
      <c r="F48" s="842"/>
      <c r="G48" s="857"/>
      <c r="H48" s="857"/>
      <c r="I48" s="857" t="e">
        <f>T39</f>
        <v>#REF!</v>
      </c>
      <c r="J48" s="842"/>
      <c r="K48" s="855"/>
      <c r="L48" s="855"/>
      <c r="R48" s="848"/>
      <c r="S48" s="842"/>
      <c r="T48" s="842"/>
      <c r="U48" s="842"/>
      <c r="V48" s="842"/>
      <c r="W48" s="842"/>
    </row>
    <row r="49" spans="3:7" ht="15.75">
      <c r="C49" s="884"/>
      <c r="D49" s="884"/>
      <c r="E49" s="884"/>
      <c r="F49" s="884"/>
      <c r="G49" s="884"/>
    </row>
  </sheetData>
  <mergeCells count="11">
    <mergeCell ref="F41:J41"/>
    <mergeCell ref="S6:W7"/>
    <mergeCell ref="I7:M7"/>
    <mergeCell ref="A29:B29"/>
    <mergeCell ref="A3:R3"/>
    <mergeCell ref="A4:R4"/>
    <mergeCell ref="A6:A8"/>
    <mergeCell ref="B6:B8"/>
    <mergeCell ref="C6:C8"/>
    <mergeCell ref="D6:H7"/>
    <mergeCell ref="I6:R6"/>
  </mergeCells>
  <pageMargins left="0.39370078740157483" right="0.31496062992125984" top="0.78740157480314965" bottom="0.39370078740157483" header="0.19685039370078741" footer="0.19685039370078741"/>
  <pageSetup paperSize="9" scale="65"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38</vt:i4>
      </vt:variant>
    </vt:vector>
  </HeadingPairs>
  <TitlesOfParts>
    <vt:vector size="82" baseType="lpstr">
      <vt:lpstr>Баланс мощности</vt:lpstr>
      <vt:lpstr>1.1.2.</vt:lpstr>
      <vt:lpstr>Полезный отпуск</vt:lpstr>
      <vt:lpstr>1.2.2.</vt:lpstr>
      <vt:lpstr>прил. 1 (факт 2023)</vt:lpstr>
      <vt:lpstr> 1.5.</vt:lpstr>
      <vt:lpstr>  1.6.</vt:lpstr>
      <vt:lpstr>2025</vt:lpstr>
      <vt:lpstr>1.27-1пг 2025</vt:lpstr>
      <vt:lpstr>1.27-2 пг 2025</vt:lpstr>
      <vt:lpstr>27  2023</vt:lpstr>
      <vt:lpstr>∆НРj-2</vt:lpstr>
      <vt:lpstr>∆РЭj-2</vt:lpstr>
      <vt:lpstr>15 тр+сб</vt:lpstr>
      <vt:lpstr>16общ</vt:lpstr>
      <vt:lpstr>16 пр </vt:lpstr>
      <vt:lpstr>1.16.2</vt:lpstr>
      <vt:lpstr>16тр</vt:lpstr>
      <vt:lpstr>1.16.ремонт</vt:lpstr>
      <vt:lpstr>1.17</vt:lpstr>
      <vt:lpstr>1.17.1</vt:lpstr>
      <vt:lpstr>1.20</vt:lpstr>
      <vt:lpstr>1.20.1</vt:lpstr>
      <vt:lpstr>1.20.3</vt:lpstr>
      <vt:lpstr>П17</vt:lpstr>
      <vt:lpstr>19</vt:lpstr>
      <vt:lpstr>1.21</vt:lpstr>
      <vt:lpstr>1.21.1</vt:lpstr>
      <vt:lpstr>1.21.2</vt:lpstr>
      <vt:lpstr>1.22</vt:lpstr>
      <vt:lpstr>1.23</vt:lpstr>
      <vt:lpstr>1.24</vt:lpstr>
      <vt:lpstr>1.26 не печатать</vt:lpstr>
      <vt:lpstr>1.25</vt:lpstr>
      <vt:lpstr>1.27.</vt:lpstr>
      <vt:lpstr>22</vt:lpstr>
      <vt:lpstr>Свод_ФАКТ 2021 (Ген)</vt:lpstr>
      <vt:lpstr>∆НРi</vt:lpstr>
      <vt:lpstr>∆ЭПj</vt:lpstr>
      <vt:lpstr>ПОi</vt:lpstr>
      <vt:lpstr>КНКi</vt:lpstr>
      <vt:lpstr>∆НВВ сод i</vt:lpstr>
      <vt:lpstr>Свод_ФАКТ 2022</vt:lpstr>
      <vt:lpstr>1.27.1 2 пол</vt:lpstr>
      <vt:lpstr>' 1.5.'!Заголовки_для_печати</vt:lpstr>
      <vt:lpstr>'1.2.2.'!Заголовки_для_печати</vt:lpstr>
      <vt:lpstr>'1.24'!Заголовки_для_печати</vt:lpstr>
      <vt:lpstr>'1.25'!Заголовки_для_печати</vt:lpstr>
      <vt:lpstr>'15 тр+сб'!Заголовки_для_печати</vt:lpstr>
      <vt:lpstr>'2025'!Заголовки_для_печати</vt:lpstr>
      <vt:lpstr>'Полезный отпуск'!Заголовки_для_печати</vt:lpstr>
      <vt:lpstr>'  1.6.'!Область_печати</vt:lpstr>
      <vt:lpstr>' 1.5.'!Область_печати</vt:lpstr>
      <vt:lpstr>'∆НРj-2'!Область_печати</vt:lpstr>
      <vt:lpstr>'∆ЭПj'!Область_печати</vt:lpstr>
      <vt:lpstr>'1.1.2.'!Область_печати</vt:lpstr>
      <vt:lpstr>'1.16.2'!Область_печати</vt:lpstr>
      <vt:lpstr>'1.2.2.'!Область_печати</vt:lpstr>
      <vt:lpstr>'1.21'!Область_печати</vt:lpstr>
      <vt:lpstr>'1.21.1'!Область_печати</vt:lpstr>
      <vt:lpstr>'1.21.2'!Область_печати</vt:lpstr>
      <vt:lpstr>'1.22'!Область_печати</vt:lpstr>
      <vt:lpstr>'1.23'!Область_печати</vt:lpstr>
      <vt:lpstr>'1.24'!Область_печати</vt:lpstr>
      <vt:lpstr>'1.25'!Область_печати</vt:lpstr>
      <vt:lpstr>'1.27.'!Область_печати</vt:lpstr>
      <vt:lpstr>'1.27.1 2 пол'!Область_печати</vt:lpstr>
      <vt:lpstr>'1.27-1пг 2025'!Область_печати</vt:lpstr>
      <vt:lpstr>'1.27-2 пг 2025'!Область_печати</vt:lpstr>
      <vt:lpstr>'15 тр+сб'!Область_печати</vt:lpstr>
      <vt:lpstr>'16 пр '!Область_печати</vt:lpstr>
      <vt:lpstr>'16общ'!Область_печати</vt:lpstr>
      <vt:lpstr>'16тр'!Область_печати</vt:lpstr>
      <vt:lpstr>'19'!Область_печати</vt:lpstr>
      <vt:lpstr>'22'!Область_печати</vt:lpstr>
      <vt:lpstr>'27  2023'!Область_печати</vt:lpstr>
      <vt:lpstr>'Баланс мощности'!Область_печати</vt:lpstr>
      <vt:lpstr>КНКi!Область_печати</vt:lpstr>
      <vt:lpstr>П17!Область_печати</vt:lpstr>
      <vt:lpstr>'Полезный отпуск'!Область_печати</vt:lpstr>
      <vt:lpstr>'Свод_ФАКТ 2021 (Ген)'!Область_печати</vt:lpstr>
      <vt:lpstr>'Свод_ФАКТ 2022'!Область_печати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Prof-RomanovaAA</dc:creator>
  <cp:lastModifiedBy>Эконом3</cp:lastModifiedBy>
  <cp:lastPrinted>2024-12-23T19:44:28Z</cp:lastPrinted>
  <dcterms:created xsi:type="dcterms:W3CDTF">2007-09-06T05:49:07Z</dcterms:created>
  <dcterms:modified xsi:type="dcterms:W3CDTF">2025-03-05T00:02:16Z</dcterms:modified>
</cp:coreProperties>
</file>