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1"/>
  </bookViews>
  <sheets>
    <sheet name="1" sheetId="1" r:id="rId1"/>
    <sheet name="1.1." sheetId="2" r:id="rId2"/>
    <sheet name="1.2" sheetId="3" r:id="rId3"/>
    <sheet name="1.3." sheetId="4" r:id="rId4"/>
    <sheet name="2" sheetId="5" r:id="rId5"/>
    <sheet name="2.1" sheetId="6" r:id="rId6"/>
    <sheet name="3" sheetId="7" r:id="rId7"/>
    <sheet name="4 (а-г)" sheetId="8" r:id="rId8"/>
    <sheet name="4 д)" sheetId="9" r:id="rId9"/>
    <sheet name="4 е)" sheetId="10" r:id="rId10"/>
    <sheet name="5" sheetId="11" r:id="rId11"/>
    <sheet name="6" sheetId="12" r:id="rId12"/>
    <sheet name="7" sheetId="13" r:id="rId13"/>
  </sheets>
  <externalReferences>
    <externalReference r:id="rId16"/>
  </externalReferences>
  <definedNames/>
  <calcPr fullCalcOnLoad="1"/>
</workbook>
</file>

<file path=xl/sharedStrings.xml><?xml version="1.0" encoding="utf-8"?>
<sst xmlns="http://schemas.openxmlformats.org/spreadsheetml/2006/main" count="721" uniqueCount="446">
  <si>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</si>
  <si>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</si>
  <si>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</si>
  <si>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</si>
  <si>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</si>
  <si>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</si>
  <si>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</si>
  <si>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</si>
  <si>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</si>
  <si>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</si>
  <si>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</si>
  <si>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</si>
  <si>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</si>
  <si>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</si>
  <si>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</si>
  <si>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</si>
  <si>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</si>
  <si>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</si>
  <si>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</si>
  <si>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</si>
  <si>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</si>
  <si>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</si>
  <si>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</si>
  <si>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</si>
  <si>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</si>
  <si>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</si>
  <si>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</si>
  <si>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</si>
  <si>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</si>
  <si>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</si>
  <si>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</si>
  <si>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</si>
  <si>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</si>
  <si>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</si>
  <si>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</si>
  <si>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</si>
  <si>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</si>
  <si>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</si>
  <si>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</si>
  <si>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</si>
  <si>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</si>
  <si>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</si>
  <si>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</si>
  <si>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</si>
  <si>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</si>
  <si>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</si>
  <si>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</si>
  <si>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способ приобретения</t>
  </si>
  <si>
    <t>Наименование</t>
  </si>
  <si>
    <t>Наименование инвестиционной программы</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</si>
  <si>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</si>
  <si>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</si>
  <si>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</si>
  <si>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</si>
  <si>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</si>
  <si>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</si>
  <si>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</si>
  <si>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</si>
  <si>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</si>
  <si>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</si>
  <si>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</si>
  <si>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</si>
  <si>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</si>
  <si>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</si>
  <si>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</si>
  <si>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</si>
  <si>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</si>
  <si>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</si>
  <si>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</si>
  <si>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</si>
  <si>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</si>
  <si>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</si>
  <si>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</si>
  <si>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</si>
  <si>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</si>
  <si>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</si>
  <si>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</si>
  <si>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r>
      <t>Атрибуты решения по принятой надбавке к тарифу регулируемой организации на тепловую энергию</t>
    </r>
    <r>
      <rPr>
        <sz val="11"/>
        <color theme="1"/>
        <rFont val="Calibri"/>
        <family val="2"/>
      </rPr>
      <t xml:space="preserve"> (наименование, дата, номер)</t>
    </r>
  </si>
  <si>
    <r>
      <t xml:space="preserve">Атрибуты решения по принятой  надбавке к тарифу на тепловую энергию для потребителей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</si>
  <si>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</si>
  <si>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</si>
  <si>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</si>
  <si>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</si>
  <si>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</si>
  <si>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</si>
  <si>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theme="1"/>
        <rFont val="Calibri"/>
        <family val="2"/>
      </rPr>
      <t>(наименование, дата, номер)</t>
    </r>
  </si>
  <si>
    <t>Отчетный период</t>
  </si>
  <si>
    <t>Год</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</si>
  <si>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</si>
  <si>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</si>
  <si>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theme="1"/>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</si>
  <si>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</si>
  <si>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</si>
  <si>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</si>
  <si>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</si>
  <si>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</si>
  <si>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</si>
  <si>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</si>
  <si>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</si>
  <si>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</si>
  <si>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</si>
  <si>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</si>
  <si>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</si>
  <si>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</si>
  <si>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</si>
  <si>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</si>
  <si>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</si>
  <si>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</si>
  <si>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Форма 1.2. Информация о тарифе на услуги по передаче тепловой энергии и надбавке к тарифу на услуги по передаче тепловой энергии¹¯²</t>
  </si>
  <si>
    <r>
      <t xml:space="preserve">Атрибуты решения по принятому тарифу на подключение организаций к системе теплоснабжения                                                  </t>
    </r>
    <r>
      <rPr>
        <sz val="11"/>
        <color theme="1"/>
        <rFont val="Calibri"/>
        <family val="2"/>
      </rPr>
      <t>(наименование, дата, номер)</t>
    </r>
  </si>
  <si>
    <t>Форма 1.3. Информация о тарифах на подключение к системе теплоснабжения¹¯²</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</si>
  <si>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t>
    </r>
    <r>
      <rPr>
        <b/>
        <sz val="12"/>
        <color indexed="8"/>
        <rFont val="Calibri"/>
        <family val="2"/>
      </rPr>
      <t>¹</t>
    </r>
  </si>
  <si>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</si>
  <si>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2"/>
        <color indexed="8"/>
        <rFont val="Calibri"/>
        <family val="2"/>
      </rPr>
      <t>¹⁻²</t>
    </r>
  </si>
  <si>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</si>
  <si>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</si>
  <si>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</si>
  <si>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</si>
  <si>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</si>
  <si>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</si>
  <si>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</si>
  <si>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</si>
  <si>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</si>
  <si>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</si>
  <si>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</si>
  <si>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</si>
  <si>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Информация о тарифах и надбавках к тарифам в сфере теплоснабжения</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</si>
  <si>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</si>
  <si>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</si>
  <si>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</si>
  <si>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</si>
  <si>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</si>
  <si>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</si>
  <si>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</si>
  <si>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</si>
  <si>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</si>
  <si>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</si>
  <si>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</si>
  <si>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</si>
  <si>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</si>
  <si>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</si>
  <si>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</si>
  <si>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</si>
  <si>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</si>
  <si>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</si>
  <si>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</si>
  <si>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</si>
  <si>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</si>
  <si>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</si>
  <si>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</si>
  <si>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</si>
  <si>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</si>
  <si>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</si>
  <si>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</si>
  <si>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</si>
  <si>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</si>
  <si>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</si>
  <si>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</si>
  <si>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</si>
  <si>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</si>
  <si>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</si>
  <si>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</si>
  <si>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</si>
  <si>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</si>
  <si>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</si>
  <si>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</si>
  <si>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</si>
  <si>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</si>
  <si>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</si>
  <si>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</si>
  <si>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2. Информация о расходах на топливо</t>
  </si>
  <si>
    <t>д) Показатели эффективности реализации инвестиционной программы¹</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</si>
  <si>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</si>
  <si>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Расходы на топливо всего, в том числе:</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</si>
  <si>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</si>
  <si>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</si>
  <si>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</si>
  <si>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</si>
  <si>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</si>
  <si>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</si>
  <si>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</si>
  <si>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</si>
  <si>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</si>
  <si>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</si>
  <si>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</si>
  <si>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</si>
  <si>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</si>
  <si>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</si>
  <si>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</si>
  <si>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</si>
  <si>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Муниципальное унитарное предприятие "Оссорское жилищно-коммунальное хозяйство"</t>
  </si>
  <si>
    <t>688700, Камчатский край, Карагинский район, п. Оссора ул. Советская 45</t>
  </si>
  <si>
    <t>Постановление № 388 от 19.12.2011 г.</t>
  </si>
  <si>
    <t>Региональная служба по тарифам и ценам Камчатского края</t>
  </si>
  <si>
    <t>с 01.01.2012 год  по 30.06.2012</t>
  </si>
  <si>
    <t>с 01.07.2012 год  по 31.08.2012</t>
  </si>
  <si>
    <t>с 01.08.2012 год  по 31.12.2012</t>
  </si>
  <si>
    <t>01.01.2012 - 30.06.2012</t>
  </si>
  <si>
    <t>01.07.2012-31.08.2012</t>
  </si>
  <si>
    <t>01.09.2012-31.12.2012</t>
  </si>
  <si>
    <t xml:space="preserve">ГОСУДАРСТВЕННЫЙ КОНТРАКТ  
№ 01 ОТ/О на отпуск тепловой энергии на 2012 год
    «01»  января   2012 г                                                                       п. Оссора          
             МУП «Оссорское ЖКХ»  именуемое в дальнейшем «Теплоснабжающая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Открытое акционерное общество «Ремонтно-эксплуатационное управление» Филиал ОАО «РЭУ» «Камчатский»,  именуемое в дальнейшем «Потребитель», в лице директора филиала Петрушина Олега Васильевича, действующего на основании Положения о филиале и Доверенности № 337 от 07.12.2010 г. с другой стороны,  в соответствии с Гражданским кодексом Российской Федерации, Федеральным законом от 27 июля 2010 года № 190-ФЗ «О теплоснабжении» и Федеральным законом от 21 июля 2005 года № 94-ФЗ «О размещении заказов для поставки товаров, выполнения работ, оказания услуг для государственных и муниципальных нужд» заключили настоящий государственный контракт о нижеследующем:
1. ОБЩИЕ ПОЛОЖЕНИЯ
1.1. Теплоснабжающая организация обязуется подать Потребителю через присоединенную сеть тепловую энергию на объекты, расположенные по адресу: п. Оссора, ул. Советская 29 от сети Теплоснабжающей организации на ее границе, в соответствии с п.  1.3. настоящего Контракта, а Потребитель обязуется  своевременно оплачивать принятую тепловую энергию в объеме, сроки и на условиях, предусмотренных настоящим Контрактом, а также соблюдать предусмотренный государственным контрактом режим потребления энергии, обеспечивать безопасность эксплуатации находящихся в его ведении тепловых сетей и исправность используемых им приборов и оборудования, связанных с потреблением тепловой энергии.
1.2. Объем отпуска тепловой энергии и величина тепловой нагрузки теплопотребляющих установок Потребителя в отношении объектов Служебные помещения, Гаражные боксы, определяется  Приложениями №№ 1, 2, 3 к настоящему Контракту.  
1.3. Граница ответственности за состояние и обслуживание тепловых сетей  определяется от места врезки (стены здания объекта Потребителя) в тепловую сеть Теплоснабжающей организации. 
1.4. Ответственными за исполнение условий настоящего Контракта являются руководители Теплоснабжающей организации и Потребителя. 
1.5. Объем утвержденных лимитов Потребителя в натуральном и денежном  выражении  составляет:
Месяц Январь Февраль Март Апрель Май Июнь
Руб. с НДС 54084,44 51687,63 51938,83 39182,84 26690,68 6936,57
Гкал 7,39 7,06 7,09 5,35 3,65 0,95
Июль Август Сентябрь Октябрь Ноябрь Декабрь ИТОГО
0 0 7234,92 30988,42 46398,32 58823,94 373966,60
0 0 0,88 3,78 5,66 7,18 48,98
Общая сумма по контракту составляет 373 966 рублей 60 копеек с НДС (Триста семьдесят три тысячи девятьсот шестьдесят шесть рублей 60 копеек).
1.6. Общая сумма по настоящему Контракту подлежит изменению в сторону уменьшения или увеличения в зависимости от дат окончания и начала отопительного сезона. Указанное изменение оформляется дополнительным соглашением к настоящему Контракту.
2. ПРАВА И ОБЯЗАННОСТИ СТОРОН
 2.1. Теплоснабжающая организация обязана:
2.1.1. Подавать Потребителю тепловую энергию через присоединительную сеть путем непрерывной подачи теплоносителя (за исключением случаев, установленных настоящим Контрактом) в согласованном объеме в период с 01 января 2012 года по 31 декабря 2012 года. 
2.1.2. Поддерживать параметры теплоносителя для целей отопления и вентиляции в зависимости от температуры наружного воздуха и давление в обратном  трубопроводе не ниже 1 кгс/см2 и не выше 6 кгс/см2.
2.1.3. Обеспечить надежность теплоснабжения  в соответствии с техническими регламентами и Правилами организации теплоснабжения.
2.1.4. Обеспечить качество отпускаемого теплоносителя установленным требованиям и температурному графику, утвержденного органом местного самоуправления, в точки учета тепловой энергии.  
2.1.3. Проводить  плановый ремонт и наладку своего оборудования, промывку и гидравлическую опрессовку трубопроводов тепловой сети до границы раздела  с целью обеспечения  бесперебойного отпуска тепловой энергии в отопительный сезон.
2.1.4. Уведомить Потребителя  о начале и сроках  перерывов в отпуске тепловой энергии для проведения плановых ремонтных работ не менее чем за 48 часов.
2.1.5. Направлять своего представителя для участия  и оформления актов  о фактах и причинах нарушения договорных обязательств после получения письменного не менее чем, за 24 часа уведомления Потребителя. В случае возникновения аварийной ситуации направить своего представителя в течение 24 часа.
2.1.6. По письменному требованию Потребителя производить сверку расчетов за отпущенную тепловую энергию с подписанием соответствующего акта.
2.1.7. При поступлении заявления от Потребителя, устранять обнаруженные ошибки в платежных документах и производить перерасчет в  месячный срок.
2.1.8. Письменно сообщать Потребителю в течение 5 (пяти) рабочих дней об изменения банковских реквизитов, на которые должна поступать оплата за потребленную тепловую энергию.
 2.2. Теплоснабжающая организация имеет право:
2.2.1. При возникновении аварийного дефицита тепловой энергии, вызванного недостатком топлива, энергетических мощностей, стихийными бедствиями, невозможностью соблюдения технологических режимов в связи с экстремальными погодными условиями, производить ограничения отпуска тепловой энергии и отключение Потребителя полностью или частично в соответствии с графиками ограничения потребления и отключения тепловой энергии, утвержденными Теплоснабжающей организацией.
2.2.2. Для принятия неотложных мер по предупреждению или ликвидации аварии в энергосистеме без согласования и соответствующего предупреждения ограничивать подачу тепловой энергии с последующим уведомлением Потребителя.
2.2.3. Ограничение и прекращение подачи тепловой энергии, в случае неоплаты Потребителем отпущенной тепловой энергии производится в соответствии с установленным Порядком прекращения или ограничения подачи электрической, тепловой энергии и горячей воды, утвержденным постановлением Правительства РФ от 05.01.1998 г. №1 (в ред. Постановления Правительства РФ №789 от 17.07.1998 г.)
2.3. Потребитель обязан:
2.3.1. Соблюдать следующий режим теплопотребления в соответствии с договорными величинами и обеспечить:
• расход сетевой воды не выше – 0,216 м3/час
• величину утечки сетевой воды не выше – 0,005 % от расхода сетевой воды
• t сетевой воды, возвращаемой в тепловую сеть на границе раздела с «Поставщиком – не выше установленной температурным графиком;
• не превышение максимальных часовых нагрузок – 0,0054 Гкал/час
2.3.2. Совместно с представителем Теплоснабжающей организации проводить пломбирование спускных кранов,  арматуры, смесительного устройства, контрольных измерительных приборов и пр. Обеспечить сохранность средств защиты, установленных Поставщиком, на вышеизложенном оборудовании от несанкционированного доступа.
2.3.3. Согласовывать с поставщиком заявки на количество отпускаемой тепловой энергии, максимальную нагрузку, расход сетевой воды, максимальный водозабор и норму утечки на  соответствующий год  по кварталам, месяцам: на год – за месяц до окончания срока договора, на месяц, квартал – до 10 числа месяца, предшествующего кварталу, месяцу.
2.3.4. Согласовывать письменно  с Поставщиком в срок не менее чем за 48 часов  отключение теплопотребляющих установок для проведения ремонтных работ. Отключение и дата включения подтверждаются двусторонним актом.
2.3.5. Соблюдать предусмотренный договором режим теплопотребления, обеспечивать безопасность эксплуатации находящегося в его ведении тепловых сетей и теплопотребляющего оборудования.
2.3.6. В течении 5 (пяти) дней сообщать Поставщику об изменениях банковских реквизитов, юридического адрес, контактного телефона.
2.3.7. При прекращении права собственности и (или) передачи прав третьим лицам на объект теплоснабжения не менее чем за месяц до предполагаемого дня передачи письменно уведомить об этом Теплоснабжающую организацию.
2.3.8. Обеспечивать беспрепятственный доступ представителям Поставщика ко всем теплопотребляющим системам в рабочее время, а в случаи возникновения аварий в любое время суток.
 2.3.10. При обнаружении утечки на теплосети и теплопотребляющей системы  Потребителя незамедлительно сообщить об этом Теплоснабжающей организации  в течение суток.
2.3.13. Производить расчеты за тепловую энергию в порядке, сроки и размере согласно условиям настоящего  Контракта..
2.4. Потребитель имеет право:
2.4.1. Заявлять Поставщику об ошибках, обнаруженных в платежных документах.
2.4.2. По согласованию с Поставщиком  выполнять мероприятия по внедрению новых технологий.
2.4.3. Требовать участия представителя Поставщика в установлении факта и причин нарушения договорных обязательств по качеству предоставляемой услуги  с составлением двустороннего акта. 
2.4.4. По письменному запросу получать информацию от Поставщика о тарифах, режиме работы, правилах предоставления услуг (работ), их потребительских свойствах и иную информацию.
2.4.5. Изменять количество принимаемой им  тепловой энергии, определенное контрактом, путем временного, частичного или полного  отключения тепловой нагрузки, при условии возмещения расходов  Поставщика в связи с обеспечением подачи тепловой энергии  в необусловленном договором объеме.
2.4.6.  С разрешения Поставщика производить энергоснабжение субабонентов с соблюдением обязательных требований, установленных нормативными правовыми актами.
3. УЧЁТ ТЕПЛОВОЙ ЭНЕРГИИ. КОНТРОЛЬ ТЕПЛОПОТРЕБЛЕНИЯ
3.1. Учет отпускаемой тепловой энергии и горячей воды производится в соответствии с «Правилами учета тепловой энергии и теплоносителя» № 954 от 25.09.1995 г. и «Методикой определения потребности в топливе, электрической энергии и воде при производстве и передаче тепловой энергии и теплоносителей в системах коммунального теплоснабжения», утвержденной зам. председателя Госстроя России 12.08.2003 года.
3.2. При наличии у Потребителя прибора учета расчет за потребленную тепловую энергию и горячую воду производится по показаниям прибора учета с составлением 2–х стороннего акта. 
3.3. Точкой учета тепловой энергии (теплоносителя)  является место врезки (стены здания объекта Потребителя) в тепловую сеть Теплоснабжающей организации.
3.4. Начало и окончание отопительного сезона (сезонная подача и прекращения тепла) определяется органом местного самоуправления.
3.5. Перед началом отопительного периода Абонент представляет Поставщику узлы учета энергии на предмет допуска с составлением двустороннего акта.
4. СТОИМОСТЬ ТЕПЛОВОЙ ЭНЕРГИИ И ПОРЯДОК РАСЧЕТОВ
4.1. Расчет за полученную тепловую энергию производится по тарифам, установленным Региональной службой по тарифам и ценам Камчатского края, и объема отпущенной тепловой энергии.
4.2. Стоимость 1 Гкал тепловой энергии на основании Постановления Региональной службы по ценам и тарифам Камчатского края от 02 декабря 2011 года № 344 составляет:
Период действия тарифа Тариф на тепловую энергию,
руб./Гкал Примечание
01 января 2012 г. – 
30 июня 2012 г. 6205,25 без НДС
01 июля 2012 г. – 
31 августа 2012 г. 6577,57 без НДС
01 сентября 2012 г. –
31 декабря 2012 г. 6945,91 без НДС
4.3. Тарифы на тепловую энергию  меняются в течение действия настоящего договора по решению Региональной службы по ценам и тарифам Камчатского края. 
4.4. Оплата за фактически потребленную тепловую энергию производится на основании выписанных Поставщиком счетов-фактур и актов на выполнение работ.
4.5. Расчетным периодом признается календарный месяц.
4.6. Теплоснабжающая организация до третьего числа, следующего за расчетным, направляет Потребителю счет-фактуру и акт выполненных работ.  
4.7. Потребитель обязан произвести оплату тепловой энергии и горячей воды до 10 числа месяца, следующего за расчетным периодом.
4.8. Обязательство по оплате тепловой энергии считается исполненным в день списания денежных средств со счета Потребителя.
4.9. В случае если Потребителем установлен прибор учета тепловой энергии, расчеты за тепловую энергию производятся на основании данных, полученных от прибора учета, со дня введения прибора учета в эксплуатацию при условии подписания Сторонами соответствующего акта.
5. ОТВЕТСТВЕННОСТЬ СТОРОН
5.1. Теплоснабжающая организация за несоблюдение требований к параметрам качества теплоснабжения, нарушение режима отпуска тепловой энергии, в том числе за нарушение условий о количестве и качестве, обязана возместить Потребителю реальный ущерб, вызванный соответствующим нарушением.
5.2. За неоплату или несвоевременную оплату тепловой энергии, установленную п. 4.8. настоящего Контракта, Потребитель оплачивает Теплоснабжающей организации неустойку за каждый день просрочки со дня, следующего за последним днем оплаты тепловой энергии, в размере одной трехсотой ставки рефинансирования Центрального банка Российской Федерации, действующей на день уплаты неустойки.
5.3. Во всех остальных случаях, не предусмотренных пунктами 5.1 и 5.2 настоящего Контракта, Стороны несут ответственность за неисполнение или ненадлежащее исполнение обязанностей согласно действующего законодательства.
6. ЗАКЛЮЧИТЕЛЬНЫЕ ПОЛОЖЕНИЯ
6.1.  Документы, связанные с заключением, исполнением и расторжением настоящего Контракта, в случае их передач посредством факса и электронной почты, признаются Сторонами как имеющие юридическую силу. При этом сторона, направившая указанные документы посредством факса и электронной почты, обязана направить подлинники этих документов другой стороне почтовым отправлением.
6.2. Во всех иных отношениях, неурегулированным настоящим Контрактом, применяются нормы гражданского законодательства.
6.3. Настоящий Контракт распространяет свое действие на отношения Сторон, возникшие с 01 января 2012 года, действует до 31 декабря 2012 года, в связи с обеспечением Теплоснабжающей организацией тепловой энергией Потребителя.
6.4. Настоящий Контракт составлен в двух экземплярах, имеющих равную юридическую силу, по одному для каждой Стороны.
6.5. К настоящему Контракту прилагаются следующие приложения:
а). Приложение № 1 – Объем лимитов потребителя на теплоснабжение в натуральном и денежном выражении 
б). Приложение № 2 – Расчет количества тепловой энергии для отопления (служебные помещения). 
в). Приложение № 3 – Расчет количества тепловой энергии для отопления (гаражные боксы).
АДРЕСА  И БАНКОВСКИЕ РЕКВИЗИТЫ СТОРОН:
</t>
  </si>
  <si>
    <r>
      <t xml:space="preserve">Теплоснабжающая (теплосетевая) организация: </t>
    </r>
    <r>
      <rPr>
        <b/>
        <sz val="11"/>
        <rFont val="Times New Roman"/>
        <family val="1"/>
      </rPr>
      <t>МУП "Оссорское ЖКХ"</t>
    </r>
  </si>
  <si>
    <t>(тыс. руб.)</t>
  </si>
  <si>
    <t>№
п/п</t>
  </si>
  <si>
    <t>Калькуляционные статьи затрат</t>
  </si>
  <si>
    <t>Утверждено службой 2012 г.</t>
  </si>
  <si>
    <t>План 2012 г. с учетом огран. роста**</t>
  </si>
  <si>
    <t>в .т.ч. по периодам</t>
  </si>
  <si>
    <t>1-е полугодие</t>
  </si>
  <si>
    <t>июль, август</t>
  </si>
  <si>
    <t>сентябрь-декабрь</t>
  </si>
  <si>
    <t>Топливо на технологические цели</t>
  </si>
  <si>
    <t>1.1</t>
  </si>
  <si>
    <t>1.1.1</t>
  </si>
  <si>
    <t xml:space="preserve">   Цена топлива (руб./т.), в том числе</t>
  </si>
  <si>
    <t>1.1.2</t>
  </si>
  <si>
    <t xml:space="preserve">   тариф транспортировки топлива (руб./т.)</t>
  </si>
  <si>
    <t>1.1.3</t>
  </si>
  <si>
    <t xml:space="preserve">   Объем топлива (тыс.т.)</t>
  </si>
  <si>
    <t>1.2</t>
  </si>
  <si>
    <t>1.2.1</t>
  </si>
  <si>
    <t>1.2.2</t>
  </si>
  <si>
    <t>1.2.3</t>
  </si>
  <si>
    <t>1.2.3.1</t>
  </si>
  <si>
    <t xml:space="preserve">   Цена топлива (руб./тыс.м3), в том числе</t>
  </si>
  <si>
    <t>1.2.3.2</t>
  </si>
  <si>
    <t xml:space="preserve">   тариф транспортировки топлива (руб./тыс.м3)</t>
  </si>
  <si>
    <t>1.2.3.3</t>
  </si>
  <si>
    <t xml:space="preserve">   Объем топлива (тыс.м3)</t>
  </si>
  <si>
    <t>1.2.4</t>
  </si>
  <si>
    <t>1.2.4.1</t>
  </si>
  <si>
    <t>1.2.4.2</t>
  </si>
  <si>
    <t>1.2.4.3</t>
  </si>
  <si>
    <t>1.3</t>
  </si>
  <si>
    <t>1.3.1</t>
  </si>
  <si>
    <t>1.3.2</t>
  </si>
  <si>
    <t>1.3.3</t>
  </si>
  <si>
    <t xml:space="preserve">   Объем топлива  (тыс.м3)</t>
  </si>
  <si>
    <t>1.4</t>
  </si>
  <si>
    <t>1.4.1</t>
  </si>
  <si>
    <t>1.4.2</t>
  </si>
  <si>
    <t>1.4.3</t>
  </si>
  <si>
    <t>1.5</t>
  </si>
  <si>
    <t>1.5.1</t>
  </si>
  <si>
    <t>1.5.2</t>
  </si>
  <si>
    <t>1.5.3</t>
  </si>
  <si>
    <t>1.6</t>
  </si>
  <si>
    <t>1.6.1</t>
  </si>
  <si>
    <t>1.6.2</t>
  </si>
  <si>
    <t>1.6.3</t>
  </si>
  <si>
    <t>1.7</t>
  </si>
  <si>
    <t>1.7.1</t>
  </si>
  <si>
    <t>1.7.2</t>
  </si>
  <si>
    <t>1.7.3</t>
  </si>
  <si>
    <t>1.8</t>
  </si>
  <si>
    <t>1.8.1</t>
  </si>
  <si>
    <t>1.8.2</t>
  </si>
  <si>
    <t>1.8.3</t>
  </si>
  <si>
    <t>1.9</t>
  </si>
  <si>
    <t>1.9.1</t>
  </si>
  <si>
    <t>1.9.2</t>
  </si>
  <si>
    <t>1.9.3</t>
  </si>
  <si>
    <t>1.10</t>
  </si>
  <si>
    <t>1.10.1</t>
  </si>
  <si>
    <t>1.10.2</t>
  </si>
  <si>
    <t>1.10.3</t>
  </si>
  <si>
    <t>1.11</t>
  </si>
  <si>
    <t>1.11.1</t>
  </si>
  <si>
    <t>1.11.2</t>
  </si>
  <si>
    <t>1.11.3</t>
  </si>
  <si>
    <t>1.12</t>
  </si>
  <si>
    <t>1.12.1</t>
  </si>
  <si>
    <t>1.12.2</t>
  </si>
  <si>
    <t>1.12.3</t>
  </si>
  <si>
    <t>1.13</t>
  </si>
  <si>
    <t>1.13.1</t>
  </si>
  <si>
    <t xml:space="preserve"> электроэнергия НН (0,4 кВ и ниже)</t>
  </si>
  <si>
    <t>1.13.1.1</t>
  </si>
  <si>
    <t>тариф на электроэнергию (руб./кВтч)</t>
  </si>
  <si>
    <t>1.13.1.2</t>
  </si>
  <si>
    <t>объем электроэнергии (тыс.кВтч)</t>
  </si>
  <si>
    <t>1.13.2</t>
  </si>
  <si>
    <t>электроэнергия  СН 2 (1-20 кВ)</t>
  </si>
  <si>
    <t>1.13.2.1</t>
  </si>
  <si>
    <t>1.13.2.2</t>
  </si>
  <si>
    <t>1.13.3</t>
  </si>
  <si>
    <t>электроэнергия СН 1 ( 35 кВ)</t>
  </si>
  <si>
    <t>1.13.3.1</t>
  </si>
  <si>
    <t xml:space="preserve"> тариф на электроэнергию (руб./кВтч)</t>
  </si>
  <si>
    <t>1.13.3.2</t>
  </si>
  <si>
    <t>1.13.4</t>
  </si>
  <si>
    <t xml:space="preserve"> электроэнергия ВН  ( 110 кВ и выше)</t>
  </si>
  <si>
    <t>1.13.4.1</t>
  </si>
  <si>
    <t>1.13.4.2</t>
  </si>
  <si>
    <t>1.13.5</t>
  </si>
  <si>
    <t xml:space="preserve"> электроэнергия  по свободным (нерегулируемым) ценам</t>
  </si>
  <si>
    <t>1.13.5.1</t>
  </si>
  <si>
    <t>1.13.5.2</t>
  </si>
  <si>
    <t>1.14</t>
  </si>
  <si>
    <t>Прочие виды топлива</t>
  </si>
  <si>
    <t>2</t>
  </si>
  <si>
    <t>Вода на технологические цели</t>
  </si>
  <si>
    <t>3</t>
  </si>
  <si>
    <t>Затраты на покупную тепловую энергию, в том числе</t>
  </si>
  <si>
    <t>3.1</t>
  </si>
  <si>
    <t>получаемую от блок-станций (комбинированная выработка)</t>
  </si>
  <si>
    <t>3.2</t>
  </si>
  <si>
    <t>покупка потерь от блок-станций</t>
  </si>
  <si>
    <t>3.3</t>
  </si>
  <si>
    <t>получаемую от котельных (некомбинированная выработка)</t>
  </si>
  <si>
    <t>3.4</t>
  </si>
  <si>
    <t>покупка потерь от котельных</t>
  </si>
  <si>
    <t>4</t>
  </si>
  <si>
    <t>Оплата труда производственных рабочих</t>
  </si>
  <si>
    <t>4.1</t>
  </si>
  <si>
    <t>среднемесячная оплата труда  рабочего 1 разряда (руб.)</t>
  </si>
  <si>
    <t>4.2</t>
  </si>
  <si>
    <t>численность производственного персонала, распределяемого на регулируемый вид деятельности, ед.</t>
  </si>
  <si>
    <t>5</t>
  </si>
  <si>
    <t>Отчисления на соц. нужды с оплаты труда производственных рабочих</t>
  </si>
  <si>
    <t>6</t>
  </si>
  <si>
    <t>Расходы по содержанию и эксплуатации оборудования, в том числе:</t>
  </si>
  <si>
    <t>6.1</t>
  </si>
  <si>
    <t>амортизация производственного оборудования</t>
  </si>
  <si>
    <t>6.2</t>
  </si>
  <si>
    <t>отчисления в ремонтный фонд</t>
  </si>
  <si>
    <t>6.3</t>
  </si>
  <si>
    <t>другие расходы по содержанию и эксплуатации оборудования, в том числе:</t>
  </si>
  <si>
    <t>6.3.1</t>
  </si>
  <si>
    <t>заработная плата ремонтного персонала</t>
  </si>
  <si>
    <t>6.3.1.1</t>
  </si>
  <si>
    <t>среднемесячная оплата труда ремонтного персонала (руб.)</t>
  </si>
  <si>
    <t>6.3.1.2</t>
  </si>
  <si>
    <t>численность ремонтного персонала, распределяемого на регулируемый вид деятельности, ед.</t>
  </si>
  <si>
    <t>6.3.2</t>
  </si>
  <si>
    <t xml:space="preserve">отчисления на соц. нужды от заработной платы ремонтного персонала </t>
  </si>
  <si>
    <t>6.4</t>
  </si>
  <si>
    <t>материалы, в том числе</t>
  </si>
  <si>
    <t>6.4.1</t>
  </si>
  <si>
    <t>-реагенты</t>
  </si>
  <si>
    <t>7</t>
  </si>
  <si>
    <t>Расходы по подготовке и освоению производства (пусковые работы)</t>
  </si>
  <si>
    <t>8</t>
  </si>
  <si>
    <t>Цеховые расходы, в том числе:</t>
  </si>
  <si>
    <t>8.1</t>
  </si>
  <si>
    <t>заработная плата цехового персонала</t>
  </si>
  <si>
    <t>8.1.1</t>
  </si>
  <si>
    <t>среднемесячная оплата труда цехового персонала (руб.)</t>
  </si>
  <si>
    <t>8.1.2</t>
  </si>
  <si>
    <t>численность цехового персонала, распределяемого на регулируемый вид деятельности, ед.</t>
  </si>
  <si>
    <t>8.2</t>
  </si>
  <si>
    <t xml:space="preserve">отчисления на соц. нужды от заработной платы цехового персонала </t>
  </si>
  <si>
    <t>9</t>
  </si>
  <si>
    <t>Общехозяйственные расходы, всего, в том числе:</t>
  </si>
  <si>
    <t>9.1</t>
  </si>
  <si>
    <t>заработная плата АУП</t>
  </si>
  <si>
    <t>9.1.1</t>
  </si>
  <si>
    <t>численность АУП, распределяемого на регулируемый вид деятельности, ед.</t>
  </si>
  <si>
    <t>9.2</t>
  </si>
  <si>
    <t>отчисления на соц. нужды от заработной платы АУП</t>
  </si>
  <si>
    <t>9.3</t>
  </si>
  <si>
    <t>целевые средства на НИОКР</t>
  </si>
  <si>
    <t>9.4</t>
  </si>
  <si>
    <t>средства на страхование</t>
  </si>
  <si>
    <t>9.5</t>
  </si>
  <si>
    <t>плата за предельно допустимые выбросы (сбросы) загрязняющих веществ</t>
  </si>
  <si>
    <t>9.6</t>
  </si>
  <si>
    <t>отчисления в ремонтный фонд в случае его формирования</t>
  </si>
  <si>
    <t>9.7</t>
  </si>
  <si>
    <t>непроизводственные расходы (налоги и другие обязательные платежи и сборы), всего, в том числе:</t>
  </si>
  <si>
    <t>9.7.1</t>
  </si>
  <si>
    <t>- налог на землю</t>
  </si>
  <si>
    <t>9.7.2</t>
  </si>
  <si>
    <t>- налог на имущество</t>
  </si>
  <si>
    <t>9.7.3</t>
  </si>
  <si>
    <t>- транспортный налог</t>
  </si>
  <si>
    <t>9.8</t>
  </si>
  <si>
    <t>Другие затраты, относимые на себестоимость продукции, всего, в том числе:</t>
  </si>
  <si>
    <t>9.8.1</t>
  </si>
  <si>
    <t>- аренда</t>
  </si>
  <si>
    <t>10</t>
  </si>
  <si>
    <t>Затраты на покупную электрическую энергию, по уровням напряжения:</t>
  </si>
  <si>
    <t>10.1</t>
  </si>
  <si>
    <t>10.1.1</t>
  </si>
  <si>
    <t>10.1.2</t>
  </si>
  <si>
    <t>10.2</t>
  </si>
  <si>
    <t>10.2.1</t>
  </si>
  <si>
    <t>10.2.2</t>
  </si>
  <si>
    <t>10.3</t>
  </si>
  <si>
    <t>10.3.1</t>
  </si>
  <si>
    <t>10.3.2</t>
  </si>
  <si>
    <t>10.4</t>
  </si>
  <si>
    <t>10.4.1</t>
  </si>
  <si>
    <t>10.4.2</t>
  </si>
  <si>
    <t>10.5</t>
  </si>
  <si>
    <t>10.5.1</t>
  </si>
  <si>
    <t>10.5.2</t>
  </si>
  <si>
    <t>11</t>
  </si>
  <si>
    <t>Недополученный по независящим причинам доход</t>
  </si>
  <si>
    <t>12</t>
  </si>
  <si>
    <t>Избыток средств, полученный в предыдущем периоде регулирования</t>
  </si>
  <si>
    <t>13</t>
  </si>
  <si>
    <t>Итого расходы</t>
  </si>
  <si>
    <t>14</t>
  </si>
  <si>
    <t>Валовая прибыль</t>
  </si>
  <si>
    <t>14.1</t>
  </si>
  <si>
    <t>Прибыль на развитие производства (капитальные вложения)</t>
  </si>
  <si>
    <t>14.2</t>
  </si>
  <si>
    <t>Прибыль на социальное развитие</t>
  </si>
  <si>
    <t>14.3</t>
  </si>
  <si>
    <t>Прибыль на поощрение</t>
  </si>
  <si>
    <t>14.4</t>
  </si>
  <si>
    <t>Прибыль на прочие цели</t>
  </si>
  <si>
    <t>14.5</t>
  </si>
  <si>
    <t>Налоги, сборы, платежи - всего, в том числе</t>
  </si>
  <si>
    <t>14.5.1</t>
  </si>
  <si>
    <t>на прибыль</t>
  </si>
  <si>
    <t>14.5.2</t>
  </si>
  <si>
    <t>другие налоги</t>
  </si>
  <si>
    <t>15</t>
  </si>
  <si>
    <t>Перекрестка между видами деятельности (электроэнергия и тепловая энергия)</t>
  </si>
  <si>
    <t>16</t>
  </si>
  <si>
    <t>Необходимая валовая выручка без НДС</t>
  </si>
  <si>
    <t>17</t>
  </si>
  <si>
    <t>Необходимая валовая выручка с НДС</t>
  </si>
  <si>
    <t>18</t>
  </si>
  <si>
    <t>Полезный отпуск теплоэнергии, тыс. Гкал</t>
  </si>
  <si>
    <t>19</t>
  </si>
  <si>
    <t>Удельные расходы (без учета валовой прибыли), руб./Гкал из них:</t>
  </si>
  <si>
    <t>19.1</t>
  </si>
  <si>
    <t>переменная составляющая, в том числе</t>
  </si>
  <si>
    <t>19.1.1</t>
  </si>
  <si>
    <t>- топливная составляющая</t>
  </si>
  <si>
    <t>19.1.2</t>
  </si>
  <si>
    <t>- покупная теплоэнергия</t>
  </si>
  <si>
    <t>20</t>
  </si>
  <si>
    <t>Условно-постоянные расходы, (тыс.руб.) в том числе:</t>
  </si>
  <si>
    <t>20.1</t>
  </si>
  <si>
    <t>по источникам энергии</t>
  </si>
  <si>
    <t>20.2</t>
  </si>
  <si>
    <t>по сетям</t>
  </si>
  <si>
    <t>21</t>
  </si>
  <si>
    <t>Амортизация, включая амортизацию производственного оборудования, тыс. руб.</t>
  </si>
  <si>
    <t>22</t>
  </si>
  <si>
    <t>Тариф, руб./Гкал без НДС</t>
  </si>
  <si>
    <t>Утверждено на 2012 год</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</si>
</sst>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000"/>
    <numFmt numFmtId="166" formatCode="0.0000000"/>
    <numFmt numFmtId="167" formatCode="0.000000"/>
    <numFmt numFmtId="168" formatCode="0.00000"/>
    <numFmt numFmtId="169" formatCode="0.0000"/>
    <numFmt numFmtId="170" formatCode="#,##0.000"/>
  </numFmts>
  <fonts count="53">
    <font>
      <sz val="11"/>
      <color theme="1"/>
      <name val="Calibri"/>
      <family val="2"/>
    </font>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sz val="10"/>
      <name val="Times New Roman"/>
      <family val="1"/>
    </font>
    <font>
      <b/>
      <sz val="11"/>
      <name val="Times New Roman"/>
      <family val="1"/>
    </font>
    <font>
      <sz val="11"/>
      <name val="Times New Roman"/>
      <family val="1"/>
    </font>
    <font>
      <b/>
      <sz val="10"/>
      <name val="Times New Roman"/>
      <family val="1"/>
    </font>
    <font>
      <sz val="9"/>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style="thin"/>
      <top style="thick"/>
      <bottom style="thin"/>
    </border>
    <border>
      <left style="thick"/>
      <right style="thin"/>
      <top style="thin"/>
      <bottom style="thin"/>
    </border>
    <border>
      <left style="thin"/>
      <right style="thick"/>
      <top style="thin"/>
      <bottom style="thin"/>
    </border>
    <border>
      <left style="thin"/>
      <right style="thick"/>
      <top style="thick"/>
      <bottom style="thin"/>
    </border>
    <border>
      <left style="thick"/>
      <right style="thin"/>
      <top style="thin"/>
      <bottom style="thick"/>
    </border>
    <border>
      <left style="thin"/>
      <right style="thick"/>
      <top style="thin"/>
      <bottom style="thick"/>
    </border>
    <border>
      <left style="thick"/>
      <right style="thick"/>
      <top style="thin"/>
      <bottom style="thin"/>
    </border>
    <border>
      <left style="thick"/>
      <right/>
      <top style="thin"/>
      <bottom style="thin"/>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ck"/>
      <bottom style="thin"/>
    </border>
    <border>
      <left style="thin"/>
      <right style="thin"/>
      <top style="thin"/>
      <bottom style="thick"/>
    </border>
    <border>
      <left style="thin"/>
      <right style="thick"/>
      <top style="thin"/>
      <bottom/>
    </border>
    <border>
      <left/>
      <right/>
      <top style="thin"/>
      <bottom style="thin"/>
    </border>
    <border>
      <left style="thick"/>
      <right style="thick"/>
      <top/>
      <bottom style="thick"/>
    </border>
    <border>
      <left style="thick"/>
      <right style="thin"/>
      <top style="thin"/>
      <bottom/>
    </border>
    <border>
      <left style="thick"/>
      <right style="thin"/>
      <top/>
      <bottom style="thin"/>
    </border>
    <border>
      <left style="thin"/>
      <right style="thick"/>
      <top/>
      <bottom style="thin"/>
    </border>
    <border>
      <left style="thin"/>
      <right style="thin"/>
      <top/>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right/>
      <top/>
      <bottom style="thin"/>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00">
    <xf numFmtId="0" fontId="0" fillId="0" borderId="0" xfId="0" applyFont="1" applyAlignment="1">
      <alignment/>
    </xf>
    <xf numFmtId="0" fontId="6" fillId="0" borderId="0" xfId="0" applyFont="1" applyAlignment="1">
      <alignment/>
    </xf>
    <xf numFmtId="0" fontId="6" fillId="0" borderId="0" xfId="0" applyFont="1" applyAlignment="1">
      <alignment vertical="center" wrapText="1"/>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6" fillId="35" borderId="11" xfId="0" applyFont="1" applyFill="1" applyBorder="1" applyAlignment="1">
      <alignment horizontal="center"/>
    </xf>
    <xf numFmtId="0" fontId="0" fillId="36" borderId="11" xfId="0" applyFill="1" applyBorder="1" applyAlignment="1">
      <alignment vertical="top" wrapText="1"/>
    </xf>
    <xf numFmtId="0" fontId="0" fillId="36" borderId="11" xfId="0" applyFill="1" applyBorder="1" applyAlignment="1">
      <alignment vertical="center" wrapText="1"/>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1" xfId="0" applyFill="1" applyBorder="1" applyAlignment="1">
      <alignment wrapText="1"/>
    </xf>
    <xf numFmtId="0" fontId="6" fillId="35" borderId="12" xfId="0" applyFont="1" applyFill="1" applyBorder="1" applyAlignment="1">
      <alignment horizont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7" xfId="0" applyFill="1" applyBorder="1" applyAlignment="1">
      <alignment/>
    </xf>
    <xf numFmtId="0" fontId="0" fillId="36" borderId="12"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7"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20" xfId="0" applyFill="1" applyBorder="1" applyAlignment="1">
      <alignment/>
    </xf>
    <xf numFmtId="0" fontId="0" fillId="36"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0" xfId="0" applyAlignment="1">
      <alignment vertical="top" wrapText="1"/>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6" fillId="34" borderId="25" xfId="0" applyFont="1" applyFill="1" applyBorder="1" applyAlignment="1">
      <alignment vertical="top"/>
    </xf>
    <xf numFmtId="0" fontId="6" fillId="34" borderId="26" xfId="0" applyFont="1" applyFill="1" applyBorder="1" applyAlignment="1">
      <alignment vertical="top"/>
    </xf>
    <xf numFmtId="0" fontId="0" fillId="34" borderId="27" xfId="0" applyFill="1" applyBorder="1" applyAlignment="1">
      <alignment/>
    </xf>
    <xf numFmtId="0" fontId="6" fillId="38" borderId="25" xfId="0" applyFont="1" applyFill="1" applyBorder="1" applyAlignment="1">
      <alignment vertical="top" wrapText="1"/>
    </xf>
    <xf numFmtId="0" fontId="0" fillId="38" borderId="28" xfId="0" applyFill="1" applyBorder="1" applyAlignment="1">
      <alignment/>
    </xf>
    <xf numFmtId="0" fontId="6" fillId="38" borderId="26" xfId="0" applyFont="1" applyFill="1" applyBorder="1" applyAlignment="1">
      <alignment horizontal="left" vertical="top" wrapText="1"/>
    </xf>
    <xf numFmtId="0" fontId="0" fillId="38" borderId="27" xfId="0" applyFill="1" applyBorder="1" applyAlignment="1">
      <alignment/>
    </xf>
    <xf numFmtId="0" fontId="6" fillId="38" borderId="26" xfId="0" applyFont="1" applyFill="1" applyBorder="1" applyAlignment="1">
      <alignment vertical="top" wrapText="1"/>
    </xf>
    <xf numFmtId="0" fontId="6" fillId="38" borderId="29" xfId="0" applyFont="1" applyFill="1" applyBorder="1" applyAlignment="1">
      <alignment vertical="top"/>
    </xf>
    <xf numFmtId="0" fontId="0" fillId="38" borderId="30" xfId="0" applyFill="1" applyBorder="1" applyAlignment="1">
      <alignment/>
    </xf>
    <xf numFmtId="0" fontId="10" fillId="33" borderId="31" xfId="0" applyFont="1" applyFill="1" applyBorder="1" applyAlignment="1">
      <alignment/>
    </xf>
    <xf numFmtId="0" fontId="10" fillId="0" borderId="0" xfId="0" applyFont="1" applyAlignment="1">
      <alignment/>
    </xf>
    <xf numFmtId="0" fontId="10" fillId="36" borderId="32" xfId="0" applyFont="1" applyFill="1" applyBorder="1" applyAlignment="1">
      <alignment horizontal="left" vertical="top" wrapText="1" indent="6"/>
    </xf>
    <xf numFmtId="0" fontId="10" fillId="33" borderId="33" xfId="0" applyFont="1" applyFill="1" applyBorder="1" applyAlignment="1">
      <alignment/>
    </xf>
    <xf numFmtId="0" fontId="11" fillId="0" borderId="0" xfId="0" applyFont="1" applyAlignment="1">
      <alignment/>
    </xf>
    <xf numFmtId="0" fontId="0" fillId="0" borderId="0" xfId="0" applyFont="1" applyAlignment="1">
      <alignment/>
    </xf>
    <xf numFmtId="49" fontId="12" fillId="39" borderId="12" xfId="55" applyNumberFormat="1" applyFont="1" applyFill="1" applyBorder="1" applyAlignment="1" applyProtection="1">
      <alignment vertical="center" wrapText="1"/>
      <protection/>
    </xf>
    <xf numFmtId="49" fontId="12" fillId="40" borderId="12" xfId="55" applyNumberFormat="1" applyFont="1" applyFill="1" applyBorder="1" applyAlignment="1" applyProtection="1">
      <alignment vertical="center" wrapText="1"/>
      <protection/>
    </xf>
    <xf numFmtId="49" fontId="12" fillId="40" borderId="12" xfId="55" applyNumberFormat="1" applyFont="1" applyFill="1" applyBorder="1" applyAlignment="1" applyProtection="1">
      <alignment horizontal="left" vertical="center" wrapText="1" indent="1"/>
      <protection/>
    </xf>
    <xf numFmtId="0" fontId="0" fillId="33" borderId="31" xfId="0" applyFont="1" applyFill="1" applyBorder="1" applyAlignment="1">
      <alignment/>
    </xf>
    <xf numFmtId="0" fontId="2"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34" xfId="0" applyFill="1" applyBorder="1" applyAlignment="1">
      <alignment horizontal="center"/>
    </xf>
    <xf numFmtId="0" fontId="0" fillId="33" borderId="35" xfId="0" applyFill="1" applyBorder="1" applyAlignment="1">
      <alignment horizontal="center"/>
    </xf>
    <xf numFmtId="3" fontId="5" fillId="33" borderId="12" xfId="53" applyNumberFormat="1" applyFont="1" applyFill="1" applyBorder="1" applyAlignment="1" applyProtection="1">
      <alignment horizontal="center" wrapText="1"/>
      <protection locked="0"/>
    </xf>
    <xf numFmtId="4" fontId="5" fillId="33" borderId="12" xfId="53" applyNumberFormat="1" applyFont="1" applyFill="1" applyBorder="1" applyAlignment="1" applyProtection="1">
      <alignment horizontal="center" wrapText="1"/>
      <protection/>
    </xf>
    <xf numFmtId="3" fontId="5" fillId="33" borderId="12" xfId="53" applyNumberFormat="1" applyFont="1" applyFill="1" applyBorder="1" applyAlignment="1" applyProtection="1">
      <alignment horizontal="center" vertical="center" wrapText="1"/>
      <protection locked="0"/>
    </xf>
    <xf numFmtId="2" fontId="5" fillId="33" borderId="12" xfId="53" applyNumberFormat="1" applyFont="1" applyFill="1" applyBorder="1" applyAlignment="1" applyProtection="1">
      <alignment horizontal="center" wrapText="1"/>
      <protection/>
    </xf>
    <xf numFmtId="10" fontId="5" fillId="33" borderId="12" xfId="53" applyNumberFormat="1" applyFont="1" applyFill="1" applyBorder="1" applyAlignment="1" applyProtection="1">
      <alignment horizontal="center" wrapText="1"/>
      <protection/>
    </xf>
    <xf numFmtId="4" fontId="5" fillId="33" borderId="12" xfId="53" applyNumberFormat="1" applyFont="1" applyFill="1" applyBorder="1" applyAlignment="1" applyProtection="1">
      <alignment horizontal="center" wrapText="1"/>
      <protection locked="0"/>
    </xf>
    <xf numFmtId="4" fontId="5" fillId="33" borderId="36" xfId="53" applyNumberFormat="1" applyFont="1" applyFill="1" applyBorder="1" applyAlignment="1" applyProtection="1">
      <alignment horizontal="center" wrapText="1"/>
      <protection locked="0"/>
    </xf>
    <xf numFmtId="2" fontId="5" fillId="33" borderId="37" xfId="53" applyNumberFormat="1" applyFont="1" applyFill="1" applyBorder="1" applyAlignment="1" applyProtection="1">
      <alignment horizontal="center"/>
      <protection/>
    </xf>
    <xf numFmtId="2" fontId="5" fillId="33" borderId="38" xfId="53" applyNumberFormat="1" applyFont="1" applyFill="1" applyBorder="1" applyAlignment="1" applyProtection="1">
      <alignment horizontal="center"/>
      <protection/>
    </xf>
    <xf numFmtId="2" fontId="5" fillId="33" borderId="39" xfId="53" applyNumberFormat="1" applyFont="1" applyFill="1" applyBorder="1" applyAlignment="1" applyProtection="1">
      <alignment horizontal="center"/>
      <protection/>
    </xf>
    <xf numFmtId="3" fontId="5" fillId="33" borderId="40" xfId="53" applyNumberFormat="1" applyFont="1" applyFill="1" applyBorder="1" applyAlignment="1" applyProtection="1">
      <alignment horizontal="center" wrapText="1"/>
      <protection locked="0"/>
    </xf>
    <xf numFmtId="3" fontId="5" fillId="33" borderId="41" xfId="53" applyNumberFormat="1" applyFont="1" applyFill="1" applyBorder="1" applyAlignment="1" applyProtection="1">
      <alignment horizontal="center" wrapText="1"/>
      <protection locked="0"/>
    </xf>
    <xf numFmtId="0" fontId="4" fillId="36" borderId="42" xfId="53" applyFont="1" applyFill="1" applyBorder="1" applyAlignment="1" applyProtection="1">
      <alignment horizontal="left" wrapText="1"/>
      <protection/>
    </xf>
    <xf numFmtId="0" fontId="4" fillId="36" borderId="43" xfId="53" applyFont="1" applyFill="1" applyBorder="1" applyAlignment="1" applyProtection="1">
      <alignment horizontal="left" wrapText="1"/>
      <protection/>
    </xf>
    <xf numFmtId="0" fontId="4" fillId="36" borderId="43" xfId="53" applyFont="1" applyFill="1" applyBorder="1" applyAlignment="1" applyProtection="1">
      <alignment wrapText="1"/>
      <protection/>
    </xf>
    <xf numFmtId="0" fontId="5" fillId="36" borderId="43" xfId="54" applyFont="1" applyFill="1" applyBorder="1" applyAlignment="1" applyProtection="1">
      <alignment horizontal="left" wrapText="1"/>
      <protection/>
    </xf>
    <xf numFmtId="0" fontId="9" fillId="36" borderId="44" xfId="53" applyFont="1" applyFill="1" applyBorder="1" applyAlignment="1" applyProtection="1">
      <alignment horizontal="left" wrapText="1"/>
      <protection/>
    </xf>
    <xf numFmtId="0" fontId="0" fillId="37" borderId="11" xfId="0" applyFill="1" applyBorder="1" applyAlignment="1">
      <alignment horizontal="center" vertical="center" wrapText="1"/>
    </xf>
    <xf numFmtId="0" fontId="6" fillId="34" borderId="28" xfId="0" applyFont="1" applyFill="1" applyBorder="1" applyAlignment="1">
      <alignment/>
    </xf>
    <xf numFmtId="0" fontId="0" fillId="34" borderId="12" xfId="0" applyFill="1" applyBorder="1" applyAlignment="1">
      <alignment wrapText="1"/>
    </xf>
    <xf numFmtId="164" fontId="10" fillId="33" borderId="31" xfId="0" applyNumberFormat="1" applyFont="1" applyFill="1" applyBorder="1" applyAlignment="1">
      <alignment/>
    </xf>
    <xf numFmtId="2" fontId="10" fillId="33" borderId="31" xfId="0" applyNumberFormat="1" applyFont="1" applyFill="1" applyBorder="1" applyAlignment="1">
      <alignment/>
    </xf>
    <xf numFmtId="0" fontId="15" fillId="0" borderId="0" xfId="0" applyFont="1" applyAlignment="1">
      <alignment/>
    </xf>
    <xf numFmtId="0" fontId="17" fillId="0" borderId="0" xfId="0" applyFont="1" applyAlignment="1">
      <alignment horizontal="right"/>
    </xf>
    <xf numFmtId="0" fontId="17" fillId="0" borderId="0" xfId="0" applyFont="1" applyAlignment="1">
      <alignment/>
    </xf>
    <xf numFmtId="0" fontId="17" fillId="0" borderId="0" xfId="0" applyFont="1" applyAlignment="1">
      <alignment horizontal="right" vertical="top"/>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center"/>
    </xf>
    <xf numFmtId="0" fontId="17" fillId="0" borderId="12" xfId="0" applyFont="1" applyBorder="1" applyAlignment="1">
      <alignment horizontal="center"/>
    </xf>
    <xf numFmtId="0" fontId="17" fillId="41" borderId="12" xfId="0" applyFont="1" applyFill="1" applyBorder="1" applyAlignment="1">
      <alignment horizontal="center"/>
    </xf>
    <xf numFmtId="49" fontId="18" fillId="42" borderId="12" xfId="0" applyNumberFormat="1" applyFont="1" applyFill="1" applyBorder="1" applyAlignment="1">
      <alignment horizontal="center" vertical="center"/>
    </xf>
    <xf numFmtId="0" fontId="18" fillId="42" borderId="12" xfId="0" applyFont="1" applyFill="1" applyBorder="1" applyAlignment="1">
      <alignment horizontal="left" wrapText="1"/>
    </xf>
    <xf numFmtId="3" fontId="17" fillId="0" borderId="12" xfId="0" applyNumberFormat="1" applyFont="1" applyBorder="1" applyAlignment="1">
      <alignment/>
    </xf>
    <xf numFmtId="3" fontId="16" fillId="41" borderId="12" xfId="0" applyNumberFormat="1" applyFont="1" applyFill="1" applyBorder="1" applyAlignment="1">
      <alignment/>
    </xf>
    <xf numFmtId="3" fontId="16" fillId="42" borderId="12" xfId="0" applyNumberFormat="1" applyFont="1" applyFill="1" applyBorder="1" applyAlignment="1">
      <alignment/>
    </xf>
    <xf numFmtId="49" fontId="15" fillId="0" borderId="12" xfId="0" applyNumberFormat="1" applyFont="1" applyBorder="1" applyAlignment="1">
      <alignment horizontal="center" vertical="center"/>
    </xf>
    <xf numFmtId="0" fontId="18" fillId="0" borderId="12" xfId="0" applyFont="1" applyBorder="1" applyAlignment="1">
      <alignment horizontal="left" wrapText="1"/>
    </xf>
    <xf numFmtId="3" fontId="17" fillId="41" borderId="12" xfId="0" applyNumberFormat="1" applyFont="1" applyFill="1" applyBorder="1" applyAlignment="1">
      <alignment/>
    </xf>
    <xf numFmtId="1" fontId="17" fillId="0" borderId="12" xfId="0" applyNumberFormat="1" applyFont="1" applyBorder="1" applyAlignment="1">
      <alignment/>
    </xf>
    <xf numFmtId="0" fontId="17" fillId="0" borderId="12" xfId="0" applyFont="1" applyBorder="1" applyAlignment="1">
      <alignment/>
    </xf>
    <xf numFmtId="0" fontId="15" fillId="0" borderId="12" xfId="55" applyFont="1" applyFill="1" applyBorder="1" applyAlignment="1" applyProtection="1">
      <alignment vertical="center" wrapText="1"/>
      <protection/>
    </xf>
    <xf numFmtId="4" fontId="17" fillId="0" borderId="12" xfId="0" applyNumberFormat="1" applyFont="1" applyBorder="1" applyAlignment="1">
      <alignment/>
    </xf>
    <xf numFmtId="4" fontId="17" fillId="41" borderId="12" xfId="0" applyNumberFormat="1" applyFont="1" applyFill="1" applyBorder="1" applyAlignment="1">
      <alignment/>
    </xf>
    <xf numFmtId="0" fontId="15" fillId="0" borderId="12" xfId="55" applyFont="1" applyFill="1" applyBorder="1" applyAlignment="1" applyProtection="1">
      <alignment horizontal="left" vertical="center" wrapText="1"/>
      <protection/>
    </xf>
    <xf numFmtId="2" fontId="17" fillId="0" borderId="12" xfId="0" applyNumberFormat="1" applyFont="1" applyBorder="1" applyAlignment="1">
      <alignment/>
    </xf>
    <xf numFmtId="0" fontId="18" fillId="0" borderId="12" xfId="55" applyFont="1" applyFill="1" applyBorder="1" applyAlignment="1" applyProtection="1">
      <alignment vertical="center" wrapText="1"/>
      <protection/>
    </xf>
    <xf numFmtId="0" fontId="18" fillId="0" borderId="12" xfId="55" applyFont="1" applyFill="1" applyBorder="1" applyAlignment="1" applyProtection="1">
      <alignment horizontal="left" vertical="center" wrapText="1" indent="1"/>
      <protection/>
    </xf>
    <xf numFmtId="0" fontId="15" fillId="0" borderId="12" xfId="52" applyFont="1" applyFill="1" applyBorder="1" applyAlignment="1" applyProtection="1">
      <alignment horizontal="left" vertical="center" wrapText="1" indent="3"/>
      <protection/>
    </xf>
    <xf numFmtId="1" fontId="16" fillId="0" borderId="12" xfId="0" applyNumberFormat="1" applyFont="1" applyBorder="1" applyAlignment="1">
      <alignment/>
    </xf>
    <xf numFmtId="0" fontId="18" fillId="42" borderId="12" xfId="55" applyFont="1" applyFill="1" applyBorder="1" applyAlignment="1" applyProtection="1">
      <alignment vertical="center" wrapText="1"/>
      <protection/>
    </xf>
    <xf numFmtId="0" fontId="15" fillId="0" borderId="12" xfId="55" applyFont="1" applyFill="1" applyBorder="1" applyAlignment="1" applyProtection="1">
      <alignment horizontal="left" vertical="center" wrapText="1" indent="2"/>
      <protection/>
    </xf>
    <xf numFmtId="0" fontId="16" fillId="0" borderId="12" xfId="0" applyFont="1" applyBorder="1" applyAlignment="1">
      <alignment/>
    </xf>
    <xf numFmtId="0" fontId="15" fillId="0" borderId="12" xfId="0" applyFont="1" applyBorder="1" applyAlignment="1">
      <alignment horizontal="left" wrapText="1" indent="2"/>
    </xf>
    <xf numFmtId="0" fontId="15" fillId="0" borderId="12" xfId="0" applyFont="1" applyBorder="1" applyAlignment="1">
      <alignment horizontal="left" wrapText="1" indent="1"/>
    </xf>
    <xf numFmtId="0" fontId="15" fillId="0" borderId="12" xfId="0" applyFont="1" applyBorder="1" applyAlignment="1">
      <alignment horizontal="left" wrapText="1" indent="4"/>
    </xf>
    <xf numFmtId="49" fontId="15" fillId="0" borderId="12" xfId="0" applyNumberFormat="1" applyFont="1" applyBorder="1" applyAlignment="1">
      <alignment horizontal="left" wrapText="1" indent="2"/>
    </xf>
    <xf numFmtId="49" fontId="15" fillId="0" borderId="12" xfId="0" applyNumberFormat="1" applyFont="1" applyBorder="1" applyAlignment="1">
      <alignment horizontal="left" wrapText="1" indent="4"/>
    </xf>
    <xf numFmtId="170" fontId="16" fillId="41" borderId="12" xfId="0" applyNumberFormat="1" applyFont="1" applyFill="1" applyBorder="1" applyAlignment="1">
      <alignment/>
    </xf>
    <xf numFmtId="164" fontId="16" fillId="0" borderId="12" xfId="0" applyNumberFormat="1" applyFont="1" applyBorder="1" applyAlignment="1">
      <alignment/>
    </xf>
    <xf numFmtId="4" fontId="16" fillId="41" borderId="12" xfId="0" applyNumberFormat="1" applyFont="1" applyFill="1" applyBorder="1" applyAlignment="1">
      <alignment/>
    </xf>
    <xf numFmtId="2" fontId="16" fillId="41" borderId="12" xfId="0" applyNumberFormat="1" applyFont="1" applyFill="1" applyBorder="1" applyAlignment="1">
      <alignment/>
    </xf>
    <xf numFmtId="0" fontId="2" fillId="43" borderId="24" xfId="0" applyFont="1" applyFill="1" applyBorder="1" applyAlignment="1">
      <alignment horizontal="center" vertical="center" wrapText="1"/>
    </xf>
    <xf numFmtId="0" fontId="2" fillId="43" borderId="40" xfId="0" applyFont="1" applyFill="1" applyBorder="1" applyAlignment="1">
      <alignment horizontal="center" vertical="center" wrapText="1"/>
    </xf>
    <xf numFmtId="0" fontId="0" fillId="44" borderId="45" xfId="0" applyFill="1" applyBorder="1" applyAlignment="1">
      <alignment horizontal="center"/>
    </xf>
    <xf numFmtId="0" fontId="0" fillId="44" borderId="28" xfId="0" applyFill="1" applyBorder="1" applyAlignment="1">
      <alignment horizontal="center"/>
    </xf>
    <xf numFmtId="0" fontId="0" fillId="44" borderId="12" xfId="0" applyFill="1" applyBorder="1" applyAlignment="1">
      <alignment horizontal="center"/>
    </xf>
    <xf numFmtId="0" fontId="0" fillId="44" borderId="27" xfId="0" applyFill="1" applyBorder="1" applyAlignment="1">
      <alignment horizontal="center"/>
    </xf>
    <xf numFmtId="0" fontId="0" fillId="44" borderId="12" xfId="0" applyFill="1" applyBorder="1" applyAlignment="1">
      <alignment horizontal="center" vertical="top"/>
    </xf>
    <xf numFmtId="0" fontId="0" fillId="44" borderId="27" xfId="0" applyFill="1" applyBorder="1" applyAlignment="1">
      <alignment horizontal="center" vertical="top"/>
    </xf>
    <xf numFmtId="0" fontId="0" fillId="44" borderId="46" xfId="0" applyFill="1" applyBorder="1" applyAlignment="1">
      <alignment horizontal="center" vertical="top"/>
    </xf>
    <xf numFmtId="0" fontId="0" fillId="44" borderId="30" xfId="0" applyFill="1" applyBorder="1" applyAlignment="1">
      <alignment horizontal="center" vertical="top"/>
    </xf>
    <xf numFmtId="0" fontId="0" fillId="33" borderId="11" xfId="0" applyFill="1" applyBorder="1" applyAlignment="1">
      <alignment horizontal="center"/>
    </xf>
    <xf numFmtId="0" fontId="0" fillId="44" borderId="15" xfId="0" applyFill="1" applyBorder="1" applyAlignment="1">
      <alignment horizontal="center" vertical="top"/>
    </xf>
    <xf numFmtId="0" fontId="0" fillId="44" borderId="47" xfId="0" applyFill="1" applyBorder="1" applyAlignment="1">
      <alignment horizontal="center" vertical="top"/>
    </xf>
    <xf numFmtId="0" fontId="0" fillId="34" borderId="45" xfId="0" applyFill="1" applyBorder="1" applyAlignment="1">
      <alignment horizontal="center" vertical="top"/>
    </xf>
    <xf numFmtId="0" fontId="0" fillId="34" borderId="28" xfId="0" applyFill="1" applyBorder="1" applyAlignment="1">
      <alignment horizontal="center" vertical="top"/>
    </xf>
    <xf numFmtId="0" fontId="6" fillId="34" borderId="12" xfId="0" applyFont="1" applyFill="1" applyBorder="1" applyAlignment="1">
      <alignment horizontal="center" vertical="top"/>
    </xf>
    <xf numFmtId="0" fontId="6" fillId="34" borderId="27" xfId="0" applyFont="1" applyFill="1" applyBorder="1" applyAlignment="1">
      <alignment horizontal="center" vertical="top"/>
    </xf>
    <xf numFmtId="0" fontId="0" fillId="37" borderId="11" xfId="0" applyFill="1" applyBorder="1" applyAlignment="1">
      <alignment horizontal="center" vertical="center" wrapText="1"/>
    </xf>
    <xf numFmtId="0" fontId="6" fillId="34" borderId="12" xfId="0" applyFont="1" applyFill="1" applyBorder="1" applyAlignment="1">
      <alignment horizontal="center" vertical="top"/>
    </xf>
    <xf numFmtId="0" fontId="6" fillId="34" borderId="32" xfId="0" applyFont="1" applyFill="1" applyBorder="1" applyAlignment="1">
      <alignment horizontal="left" vertical="top"/>
    </xf>
    <xf numFmtId="0" fontId="6" fillId="34" borderId="48" xfId="0" applyFont="1" applyFill="1" applyBorder="1" applyAlignment="1">
      <alignment horizontal="left" vertical="top"/>
    </xf>
    <xf numFmtId="0" fontId="6" fillId="34" borderId="26" xfId="0" applyFont="1" applyFill="1" applyBorder="1" applyAlignment="1">
      <alignment horizontal="left" vertical="top"/>
    </xf>
    <xf numFmtId="0" fontId="6" fillId="34" borderId="12" xfId="0" applyFont="1" applyFill="1" applyBorder="1" applyAlignment="1">
      <alignment horizontal="left" vertical="top"/>
    </xf>
    <xf numFmtId="0" fontId="0" fillId="35" borderId="11" xfId="0" applyFill="1" applyBorder="1" applyAlignment="1">
      <alignment horizontal="center"/>
    </xf>
    <xf numFmtId="0" fontId="0" fillId="36" borderId="11" xfId="0" applyFill="1" applyBorder="1" applyAlignment="1">
      <alignment horizontal="left" vertical="center"/>
    </xf>
    <xf numFmtId="0" fontId="6" fillId="34" borderId="25" xfId="0" applyFont="1" applyFill="1" applyBorder="1" applyAlignment="1">
      <alignment horizontal="left" vertical="center"/>
    </xf>
    <xf numFmtId="0" fontId="6" fillId="34" borderId="45" xfId="0" applyFont="1" applyFill="1" applyBorder="1" applyAlignment="1">
      <alignment horizontal="left" vertical="center"/>
    </xf>
    <xf numFmtId="0" fontId="6" fillId="44" borderId="25" xfId="0" applyFont="1" applyFill="1" applyBorder="1" applyAlignment="1">
      <alignment horizontal="left" vertical="top" wrapText="1"/>
    </xf>
    <xf numFmtId="0" fontId="6" fillId="44" borderId="45" xfId="0" applyFont="1" applyFill="1" applyBorder="1" applyAlignment="1">
      <alignment horizontal="left" vertical="top" wrapText="1"/>
    </xf>
    <xf numFmtId="0" fontId="6" fillId="44" borderId="26" xfId="0" applyFont="1" applyFill="1" applyBorder="1" applyAlignment="1">
      <alignment horizontal="left" vertical="top" wrapText="1"/>
    </xf>
    <xf numFmtId="0" fontId="6" fillId="44" borderId="12" xfId="0" applyFont="1" applyFill="1" applyBorder="1" applyAlignment="1">
      <alignment horizontal="left" vertical="top" wrapText="1"/>
    </xf>
    <xf numFmtId="0" fontId="0" fillId="36" borderId="11" xfId="0" applyFill="1" applyBorder="1" applyAlignment="1">
      <alignment horizontal="left" vertical="center" wrapText="1"/>
    </xf>
    <xf numFmtId="0" fontId="6" fillId="44" borderId="29" xfId="0" applyFont="1" applyFill="1" applyBorder="1" applyAlignment="1">
      <alignment horizontal="left" vertical="top"/>
    </xf>
    <xf numFmtId="0" fontId="6" fillId="44" borderId="46" xfId="0" applyFont="1" applyFill="1" applyBorder="1" applyAlignment="1">
      <alignment horizontal="left" vertical="top"/>
    </xf>
    <xf numFmtId="0" fontId="0" fillId="35" borderId="49" xfId="0" applyFill="1" applyBorder="1" applyAlignment="1">
      <alignment horizontal="center"/>
    </xf>
    <xf numFmtId="0" fontId="6" fillId="44" borderId="50" xfId="0" applyFont="1" applyFill="1" applyBorder="1" applyAlignment="1">
      <alignment horizontal="left" vertical="top"/>
    </xf>
    <xf numFmtId="0" fontId="6" fillId="44" borderId="15" xfId="0" applyFont="1" applyFill="1" applyBorder="1" applyAlignment="1">
      <alignment horizontal="left" vertical="top"/>
    </xf>
    <xf numFmtId="0" fontId="0" fillId="35" borderId="11" xfId="0" applyFill="1" applyBorder="1" applyAlignment="1">
      <alignment horizontal="left" vertical="center" wrapText="1"/>
    </xf>
    <xf numFmtId="0" fontId="13" fillId="0" borderId="0" xfId="0" applyFont="1" applyAlignment="1">
      <alignment horizontal="left" vertical="top" wrapText="1"/>
    </xf>
    <xf numFmtId="0" fontId="0" fillId="0" borderId="0" xfId="0" applyBorder="1" applyAlignment="1">
      <alignment horizontal="center"/>
    </xf>
    <xf numFmtId="0" fontId="2" fillId="0" borderId="0" xfId="0" applyFont="1" applyAlignment="1">
      <alignment horizontal="center" vertical="center" wrapText="1"/>
    </xf>
    <xf numFmtId="0" fontId="0" fillId="38" borderId="12" xfId="0" applyFill="1" applyBorder="1" applyAlignment="1">
      <alignment horizontal="center"/>
    </xf>
    <xf numFmtId="0" fontId="0" fillId="38" borderId="27" xfId="0" applyFill="1" applyBorder="1" applyAlignment="1">
      <alignment horizontal="center"/>
    </xf>
    <xf numFmtId="0" fontId="6" fillId="38" borderId="26" xfId="0" applyFont="1" applyFill="1" applyBorder="1" applyAlignment="1">
      <alignment horizontal="left"/>
    </xf>
    <xf numFmtId="0" fontId="6" fillId="38" borderId="12" xfId="0" applyFont="1" applyFill="1" applyBorder="1" applyAlignment="1">
      <alignment horizontal="left"/>
    </xf>
    <xf numFmtId="0" fontId="0" fillId="45" borderId="11" xfId="0" applyFill="1" applyBorder="1" applyAlignment="1">
      <alignment horizontal="left" vertical="center" wrapText="1"/>
    </xf>
    <xf numFmtId="0" fontId="6" fillId="34" borderId="25" xfId="0" applyFont="1" applyFill="1" applyBorder="1" applyAlignment="1">
      <alignment horizontal="left"/>
    </xf>
    <xf numFmtId="0" fontId="6" fillId="34" borderId="45" xfId="0" applyFont="1" applyFill="1" applyBorder="1" applyAlignment="1">
      <alignment horizontal="left"/>
    </xf>
    <xf numFmtId="0" fontId="6" fillId="34" borderId="26" xfId="0" applyFont="1" applyFill="1" applyBorder="1" applyAlignment="1">
      <alignment horizontal="left"/>
    </xf>
    <xf numFmtId="0" fontId="6" fillId="34" borderId="12" xfId="0" applyFont="1" applyFill="1" applyBorder="1" applyAlignment="1">
      <alignment horizontal="left"/>
    </xf>
    <xf numFmtId="0" fontId="0" fillId="34" borderId="12" xfId="0" applyFill="1" applyBorder="1" applyAlignment="1">
      <alignment horizontal="center"/>
    </xf>
    <xf numFmtId="0" fontId="0" fillId="34" borderId="27" xfId="0" applyFill="1" applyBorder="1" applyAlignment="1">
      <alignment horizontal="center"/>
    </xf>
    <xf numFmtId="0" fontId="6" fillId="35" borderId="11" xfId="0" applyFont="1" applyFill="1" applyBorder="1" applyAlignment="1">
      <alignment horizontal="center"/>
    </xf>
    <xf numFmtId="0" fontId="0" fillId="34" borderId="45" xfId="0" applyFill="1" applyBorder="1" applyAlignment="1">
      <alignment horizontal="center"/>
    </xf>
    <xf numFmtId="0" fontId="0" fillId="34" borderId="28" xfId="0" applyFill="1" applyBorder="1" applyAlignment="1">
      <alignment horizontal="center"/>
    </xf>
    <xf numFmtId="0" fontId="6" fillId="38" borderId="51" xfId="0" applyFont="1" applyFill="1" applyBorder="1" applyAlignment="1">
      <alignment horizontal="left" vertical="top" wrapText="1"/>
    </xf>
    <xf numFmtId="0" fontId="6" fillId="38" borderId="17" xfId="0" applyFont="1" applyFill="1" applyBorder="1" applyAlignment="1">
      <alignment horizontal="left" vertical="top" wrapText="1"/>
    </xf>
    <xf numFmtId="0" fontId="0" fillId="38" borderId="17" xfId="0" applyFill="1" applyBorder="1" applyAlignment="1">
      <alignment horizontal="center"/>
    </xf>
    <xf numFmtId="0" fontId="0" fillId="38" borderId="52" xfId="0" applyFill="1" applyBorder="1" applyAlignment="1">
      <alignment horizontal="center"/>
    </xf>
    <xf numFmtId="0" fontId="6" fillId="38" borderId="26" xfId="0" applyFont="1" applyFill="1" applyBorder="1" applyAlignment="1">
      <alignment horizontal="left" wrapText="1"/>
    </xf>
    <xf numFmtId="0" fontId="6" fillId="38" borderId="12" xfId="0" applyFont="1" applyFill="1" applyBorder="1" applyAlignment="1">
      <alignment horizontal="left" wrapText="1"/>
    </xf>
    <xf numFmtId="0" fontId="14" fillId="0" borderId="0" xfId="0" applyFont="1" applyAlignment="1">
      <alignment horizontal="center" vertical="center" wrapText="1"/>
    </xf>
    <xf numFmtId="0" fontId="6" fillId="38" borderId="29" xfId="0" applyFont="1" applyFill="1" applyBorder="1" applyAlignment="1">
      <alignment horizontal="left"/>
    </xf>
    <xf numFmtId="0" fontId="6" fillId="38" borderId="46" xfId="0" applyFont="1" applyFill="1" applyBorder="1" applyAlignment="1">
      <alignment horizontal="left"/>
    </xf>
    <xf numFmtId="0" fontId="0" fillId="38" borderId="46" xfId="0" applyFill="1" applyBorder="1" applyAlignment="1">
      <alignment horizontal="center"/>
    </xf>
    <xf numFmtId="0" fontId="0" fillId="38" borderId="30" xfId="0" applyFill="1" applyBorder="1" applyAlignment="1">
      <alignment horizontal="center"/>
    </xf>
    <xf numFmtId="0" fontId="6" fillId="38" borderId="25" xfId="0" applyFont="1" applyFill="1" applyBorder="1" applyAlignment="1">
      <alignment horizontal="left" vertical="top" wrapText="1"/>
    </xf>
    <xf numFmtId="0" fontId="6" fillId="38" borderId="45" xfId="0" applyFont="1" applyFill="1" applyBorder="1" applyAlignment="1">
      <alignment horizontal="left" vertical="top" wrapText="1"/>
    </xf>
    <xf numFmtId="0" fontId="0" fillId="38" borderId="45" xfId="0" applyFill="1" applyBorder="1" applyAlignment="1">
      <alignment horizontal="center"/>
    </xf>
    <xf numFmtId="0" fontId="0" fillId="38" borderId="28" xfId="0" applyFill="1" applyBorder="1" applyAlignment="1">
      <alignment horizontal="center"/>
    </xf>
    <xf numFmtId="0" fontId="2" fillId="0" borderId="0" xfId="0" applyFont="1" applyBorder="1" applyAlignment="1">
      <alignment horizontal="center" vertical="center" wrapText="1"/>
    </xf>
    <xf numFmtId="0" fontId="0" fillId="0" borderId="0" xfId="0" applyAlignment="1">
      <alignment horizontal="left" vertical="top" wrapText="1"/>
    </xf>
    <xf numFmtId="0" fontId="20" fillId="0" borderId="0" xfId="0" applyFont="1" applyAlignment="1">
      <alignment horizontal="center"/>
    </xf>
    <xf numFmtId="0" fontId="15" fillId="0" borderId="15" xfId="0" applyFont="1" applyBorder="1" applyAlignment="1">
      <alignment horizontal="center" vertical="top" wrapText="1"/>
    </xf>
    <xf numFmtId="0" fontId="15" fillId="0" borderId="53" xfId="0" applyFont="1" applyBorder="1" applyAlignment="1">
      <alignment horizontal="center" vertical="top" wrapText="1"/>
    </xf>
    <xf numFmtId="0" fontId="15" fillId="0" borderId="17" xfId="0" applyFont="1" applyBorder="1" applyAlignment="1">
      <alignment horizontal="center" vertical="top" wrapText="1"/>
    </xf>
    <xf numFmtId="0" fontId="15" fillId="0" borderId="12" xfId="0" applyFont="1" applyBorder="1" applyAlignment="1">
      <alignment horizontal="center" vertical="top" wrapText="1"/>
    </xf>
    <xf numFmtId="0" fontId="18" fillId="0" borderId="48" xfId="0" applyFont="1" applyBorder="1" applyAlignment="1">
      <alignment horizontal="center" vertical="center"/>
    </xf>
    <xf numFmtId="0" fontId="0" fillId="0" borderId="48" xfId="0" applyBorder="1" applyAlignment="1">
      <alignment/>
    </xf>
    <xf numFmtId="0" fontId="0" fillId="0" borderId="40" xfId="0" applyBorder="1" applyAlignment="1">
      <alignment/>
    </xf>
    <xf numFmtId="0" fontId="15" fillId="41" borderId="15" xfId="0" applyFont="1" applyFill="1" applyBorder="1" applyAlignment="1">
      <alignment horizontal="center" vertical="top" wrapText="1"/>
    </xf>
    <xf numFmtId="0" fontId="15" fillId="41" borderId="53" xfId="0" applyFont="1" applyFill="1" applyBorder="1" applyAlignment="1">
      <alignment horizontal="center" vertical="top" wrapText="1"/>
    </xf>
    <xf numFmtId="0" fontId="15" fillId="41" borderId="17" xfId="0" applyFont="1" applyFill="1" applyBorder="1" applyAlignment="1">
      <alignment horizontal="center" vertical="top" wrapText="1"/>
    </xf>
    <xf numFmtId="0" fontId="19" fillId="0" borderId="24" xfId="0" applyFont="1" applyBorder="1" applyAlignment="1">
      <alignment/>
    </xf>
    <xf numFmtId="0" fontId="52" fillId="0" borderId="48" xfId="0" applyFont="1" applyBorder="1" applyAlignment="1">
      <alignment/>
    </xf>
    <xf numFmtId="0" fontId="52" fillId="0" borderId="40" xfId="0" applyFont="1" applyBorder="1" applyAlignment="1">
      <alignment/>
    </xf>
    <xf numFmtId="0" fontId="15" fillId="0" borderId="12" xfId="0" applyFont="1" applyBorder="1" applyAlignment="1">
      <alignment horizontal="center" vertical="center"/>
    </xf>
    <xf numFmtId="0" fontId="0" fillId="0" borderId="0" xfId="0" applyFont="1" applyAlignment="1">
      <alignment horizontal="center" vertical="center" wrapText="1"/>
    </xf>
    <xf numFmtId="0" fontId="0" fillId="34" borderId="24" xfId="0" applyFont="1" applyFill="1" applyBorder="1" applyAlignment="1">
      <alignment horizontal="center" wrapText="1"/>
    </xf>
    <xf numFmtId="0" fontId="0" fillId="34" borderId="48" xfId="0" applyFont="1" applyFill="1" applyBorder="1" applyAlignment="1">
      <alignment horizontal="center" wrapText="1"/>
    </xf>
    <xf numFmtId="0" fontId="0" fillId="34" borderId="40" xfId="0" applyFont="1" applyFill="1" applyBorder="1" applyAlignment="1">
      <alignment horizontal="center" wrapText="1"/>
    </xf>
    <xf numFmtId="0" fontId="0" fillId="0" borderId="0" xfId="0" applyAlignment="1">
      <alignment horizontal="center" vertical="center" wrapText="1"/>
    </xf>
    <xf numFmtId="0" fontId="0" fillId="33" borderId="24" xfId="0" applyFill="1" applyBorder="1" applyAlignment="1">
      <alignment horizontal="center"/>
    </xf>
    <xf numFmtId="0" fontId="0" fillId="33" borderId="40" xfId="0" applyFill="1" applyBorder="1" applyAlignment="1">
      <alignment horizontal="center"/>
    </xf>
    <xf numFmtId="0" fontId="6" fillId="34" borderId="14" xfId="0" applyFont="1" applyFill="1" applyBorder="1" applyAlignment="1">
      <alignment horizontal="left" vertical="center"/>
    </xf>
    <xf numFmtId="0" fontId="6" fillId="34" borderId="54" xfId="0" applyFont="1" applyFill="1" applyBorder="1" applyAlignment="1">
      <alignment horizontal="left" vertical="center"/>
    </xf>
    <xf numFmtId="0" fontId="0" fillId="34" borderId="55" xfId="0" applyFill="1" applyBorder="1" applyAlignment="1">
      <alignment horizontal="center" wrapText="1"/>
    </xf>
    <xf numFmtId="0" fontId="0" fillId="34" borderId="56" xfId="0" applyFill="1" applyBorder="1" applyAlignment="1">
      <alignment horizontal="center" wrapText="1"/>
    </xf>
    <xf numFmtId="0" fontId="0" fillId="34" borderId="57" xfId="0" applyFill="1" applyBorder="1" applyAlignment="1">
      <alignment horizontal="center" wrapText="1"/>
    </xf>
    <xf numFmtId="0" fontId="0" fillId="34" borderId="58" xfId="0" applyFill="1" applyBorder="1" applyAlignment="1">
      <alignment horizontal="center" wrapText="1"/>
    </xf>
    <xf numFmtId="0" fontId="0" fillId="34" borderId="13" xfId="0" applyFill="1" applyBorder="1" applyAlignment="1">
      <alignment horizontal="center" wrapText="1"/>
    </xf>
    <xf numFmtId="0" fontId="0" fillId="34" borderId="13" xfId="0" applyFill="1" applyBorder="1" applyAlignment="1">
      <alignment horizontal="center"/>
    </xf>
    <xf numFmtId="0" fontId="0" fillId="0" borderId="0" xfId="0" applyAlignment="1">
      <alignment horizontal="left"/>
    </xf>
    <xf numFmtId="0" fontId="6" fillId="0" borderId="0" xfId="0" applyFont="1" applyAlignment="1">
      <alignment horizontal="center" vertical="center" wrapText="1"/>
    </xf>
    <xf numFmtId="0" fontId="0" fillId="0" borderId="0" xfId="0" applyBorder="1" applyAlignment="1">
      <alignment horizontal="left" wrapText="1"/>
    </xf>
    <xf numFmtId="0" fontId="2" fillId="0" borderId="0" xfId="0" applyFont="1" applyFill="1" applyAlignment="1">
      <alignment horizontal="center"/>
    </xf>
    <xf numFmtId="0" fontId="4" fillId="35" borderId="13" xfId="53" applyFont="1" applyFill="1" applyBorder="1" applyAlignment="1" applyProtection="1">
      <alignment horizontal="center" vertical="center" wrapText="1"/>
      <protection/>
    </xf>
    <xf numFmtId="0" fontId="4" fillId="45" borderId="55" xfId="53" applyFont="1" applyFill="1" applyBorder="1" applyAlignment="1" applyProtection="1">
      <alignment horizontal="center" vertical="center" wrapText="1"/>
      <protection/>
    </xf>
    <xf numFmtId="0" fontId="4" fillId="45" borderId="59" xfId="53" applyFont="1" applyFill="1" applyBorder="1" applyAlignment="1" applyProtection="1">
      <alignment horizontal="center" vertical="center" wrapText="1"/>
      <protection/>
    </xf>
    <xf numFmtId="0" fontId="4" fillId="45" borderId="56" xfId="53" applyFont="1" applyFill="1" applyBorder="1" applyAlignment="1" applyProtection="1">
      <alignment horizontal="center" vertical="center" wrapText="1"/>
      <protection/>
    </xf>
    <xf numFmtId="0" fontId="4" fillId="35" borderId="14" xfId="53" applyFont="1" applyFill="1" applyBorder="1" applyAlignment="1" applyProtection="1">
      <alignment horizontal="center" vertical="center" wrapText="1"/>
      <protection/>
    </xf>
    <xf numFmtId="0" fontId="4" fillId="35" borderId="54" xfId="53" applyFont="1" applyFill="1" applyBorder="1" applyAlignment="1" applyProtection="1">
      <alignment horizontal="center" vertical="center" wrapText="1"/>
      <protection/>
    </xf>
    <xf numFmtId="0" fontId="4" fillId="35" borderId="56" xfId="53" applyFont="1" applyFill="1" applyBorder="1" applyAlignment="1" applyProtection="1">
      <alignment horizontal="center" vertical="center" wrapText="1"/>
      <protection/>
    </xf>
    <xf numFmtId="0" fontId="4" fillId="35" borderId="58" xfId="53" applyFont="1" applyFill="1" applyBorder="1" applyAlignment="1" applyProtection="1">
      <alignment horizontal="center" vertical="center" wrapText="1"/>
      <protection/>
    </xf>
    <xf numFmtId="0" fontId="6" fillId="34" borderId="60" xfId="0" applyFont="1" applyFill="1" applyBorder="1" applyAlignment="1">
      <alignment horizontal="center" vertical="center"/>
    </xf>
    <xf numFmtId="0" fontId="6" fillId="34" borderId="61" xfId="0" applyFont="1" applyFill="1" applyBorder="1" applyAlignment="1">
      <alignment horizontal="center" vertical="center"/>
    </xf>
    <xf numFmtId="0" fontId="6" fillId="34" borderId="62" xfId="0" applyFont="1" applyFill="1" applyBorder="1" applyAlignment="1">
      <alignment horizontal="center" vertical="center"/>
    </xf>
    <xf numFmtId="0" fontId="6" fillId="34" borderId="60" xfId="0" applyFont="1" applyFill="1" applyBorder="1" applyAlignment="1">
      <alignment horizontal="center" vertical="center"/>
    </xf>
    <xf numFmtId="0" fontId="0" fillId="0" borderId="0" xfId="0" applyFont="1" applyBorder="1" applyAlignment="1">
      <alignment horizontal="left" wrapText="1"/>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53" xfId="0" applyFill="1" applyBorder="1" applyAlignment="1">
      <alignment horizontal="center" vertical="center" wrapText="1"/>
    </xf>
    <xf numFmtId="0" fontId="0" fillId="35" borderId="63" xfId="0" applyFill="1" applyBorder="1" applyAlignment="1">
      <alignment horizontal="center" vertical="center" wrapText="1"/>
    </xf>
    <xf numFmtId="0" fontId="0" fillId="35" borderId="12" xfId="0" applyFill="1" applyBorder="1" applyAlignment="1">
      <alignment horizontal="center"/>
    </xf>
    <xf numFmtId="0" fontId="0" fillId="35" borderId="24"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33" borderId="12" xfId="0" applyFill="1" applyBorder="1" applyAlignment="1">
      <alignment horizontal="center"/>
    </xf>
    <xf numFmtId="0" fontId="6" fillId="0" borderId="64" xfId="0" applyFont="1" applyBorder="1" applyAlignment="1">
      <alignment horizontal="center"/>
    </xf>
    <xf numFmtId="0" fontId="0" fillId="34" borderId="60" xfId="0" applyFill="1" applyBorder="1" applyAlignment="1">
      <alignment horizontal="center"/>
    </xf>
    <xf numFmtId="0" fontId="0" fillId="34" borderId="61" xfId="0" applyFill="1" applyBorder="1" applyAlignment="1">
      <alignment horizontal="center"/>
    </xf>
    <xf numFmtId="0" fontId="0" fillId="34" borderId="62" xfId="0" applyFill="1" applyBorder="1" applyAlignment="1">
      <alignment horizontal="center"/>
    </xf>
    <xf numFmtId="0" fontId="0" fillId="33" borderId="55" xfId="0" applyFill="1" applyBorder="1" applyAlignment="1">
      <alignment horizontal="center" wrapText="1"/>
    </xf>
    <xf numFmtId="0" fontId="0" fillId="33" borderId="59" xfId="0" applyFill="1" applyBorder="1" applyAlignment="1">
      <alignment horizontal="center"/>
    </xf>
    <xf numFmtId="0" fontId="0" fillId="33" borderId="56" xfId="0" applyFill="1" applyBorder="1" applyAlignment="1">
      <alignment horizontal="center"/>
    </xf>
    <xf numFmtId="0" fontId="0" fillId="33" borderId="65" xfId="0" applyFill="1" applyBorder="1" applyAlignment="1">
      <alignment horizontal="center"/>
    </xf>
    <xf numFmtId="0" fontId="0" fillId="33" borderId="0" xfId="0" applyFill="1" applyBorder="1" applyAlignment="1">
      <alignment horizontal="center"/>
    </xf>
    <xf numFmtId="0" fontId="0" fillId="33" borderId="66" xfId="0" applyFill="1" applyBorder="1" applyAlignment="1">
      <alignment horizontal="center"/>
    </xf>
    <xf numFmtId="0" fontId="0" fillId="33" borderId="57" xfId="0" applyFill="1" applyBorder="1" applyAlignment="1">
      <alignment horizontal="center"/>
    </xf>
    <xf numFmtId="0" fontId="0" fillId="33" borderId="67" xfId="0" applyFill="1" applyBorder="1" applyAlignment="1">
      <alignment horizontal="center"/>
    </xf>
    <xf numFmtId="0" fontId="0" fillId="33" borderId="58" xfId="0" applyFill="1" applyBorder="1" applyAlignment="1">
      <alignment horizontal="center"/>
    </xf>
    <xf numFmtId="0" fontId="0" fillId="43" borderId="20" xfId="0" applyFill="1" applyBorder="1" applyAlignment="1">
      <alignment horizontal="center" vertical="top" wrapText="1"/>
    </xf>
    <xf numFmtId="0" fontId="0" fillId="43" borderId="10" xfId="0" applyFill="1" applyBorder="1" applyAlignment="1">
      <alignment horizontal="center" vertical="top" wrapText="1"/>
    </xf>
    <xf numFmtId="0" fontId="0" fillId="43" borderId="68" xfId="0" applyFill="1" applyBorder="1" applyAlignment="1">
      <alignment horizontal="center" vertical="top" wrapText="1"/>
    </xf>
    <xf numFmtId="0" fontId="0" fillId="43" borderId="69" xfId="0" applyFill="1" applyBorder="1" applyAlignment="1">
      <alignment horizontal="center" vertical="top" wrapText="1"/>
    </xf>
    <xf numFmtId="0" fontId="0" fillId="43" borderId="0" xfId="0" applyFill="1" applyBorder="1" applyAlignment="1">
      <alignment horizontal="center" vertical="top" wrapText="1"/>
    </xf>
    <xf numFmtId="0" fontId="0" fillId="43" borderId="70" xfId="0" applyFill="1" applyBorder="1" applyAlignment="1">
      <alignment horizontal="center" vertical="top" wrapText="1"/>
    </xf>
    <xf numFmtId="0" fontId="0" fillId="43" borderId="71" xfId="0" applyFill="1" applyBorder="1" applyAlignment="1">
      <alignment horizontal="center" vertical="top" wrapText="1"/>
    </xf>
    <xf numFmtId="0" fontId="0" fillId="43" borderId="64" xfId="0" applyFill="1" applyBorder="1" applyAlignment="1">
      <alignment horizontal="center" vertical="top" wrapText="1"/>
    </xf>
    <xf numFmtId="0" fontId="0" fillId="43" borderId="72" xfId="0" applyFill="1" applyBorder="1" applyAlignment="1">
      <alignment horizontal="center" vertical="top" wrapText="1"/>
    </xf>
    <xf numFmtId="0" fontId="6" fillId="0" borderId="0" xfId="0" applyFont="1" applyBorder="1" applyAlignment="1">
      <alignment horizontal="center" vertical="center" wrapText="1"/>
    </xf>
    <xf numFmtId="0" fontId="0" fillId="43" borderId="20" xfId="0" applyFill="1" applyBorder="1" applyAlignment="1">
      <alignment horizontal="left" vertical="center"/>
    </xf>
    <xf numFmtId="0" fontId="0" fillId="43" borderId="10" xfId="0" applyFill="1" applyBorder="1" applyAlignment="1">
      <alignment horizontal="left" vertical="center"/>
    </xf>
    <xf numFmtId="0" fontId="0" fillId="43" borderId="68" xfId="0" applyFill="1" applyBorder="1" applyAlignment="1">
      <alignment horizontal="left" vertical="center"/>
    </xf>
    <xf numFmtId="0" fontId="0" fillId="43" borderId="69" xfId="0" applyFill="1" applyBorder="1" applyAlignment="1">
      <alignment horizontal="left" vertical="center" wrapText="1"/>
    </xf>
    <xf numFmtId="0" fontId="0" fillId="43" borderId="0" xfId="0" applyFill="1" applyBorder="1" applyAlignment="1">
      <alignment horizontal="left" vertical="center" wrapText="1"/>
    </xf>
    <xf numFmtId="0" fontId="0" fillId="43" borderId="70" xfId="0" applyFill="1" applyBorder="1" applyAlignment="1">
      <alignment horizontal="left" vertical="center" wrapText="1"/>
    </xf>
    <xf numFmtId="0" fontId="0" fillId="43" borderId="71" xfId="0" applyFill="1" applyBorder="1" applyAlignment="1">
      <alignment horizontal="left" vertical="center" wrapText="1"/>
    </xf>
    <xf numFmtId="0" fontId="0" fillId="43" borderId="64" xfId="0" applyFill="1" applyBorder="1" applyAlignment="1">
      <alignment horizontal="left" vertical="center" wrapText="1"/>
    </xf>
    <xf numFmtId="0" fontId="0" fillId="43" borderId="72" xfId="0"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Вода" xfId="52"/>
    <cellStyle name="Обычный_Калькуляция воды" xfId="53"/>
    <cellStyle name="Обычный_тарифы на 2002г с 1-01" xfId="54"/>
    <cellStyle name="Обычный_Тепло"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56;&#1072;&#1073;&#1086;&#1095;&#1080;&#1081;%20&#1089;&#1090;&#1086;&#1083;\&#1091;&#1076;&#1072;&#1083;&#1080;&#1090;&#1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казатели ТСО"/>
      <sheetName val="1.7"/>
      <sheetName val="1.7 (по периодам)"/>
      <sheetName val="1.8-ГВ"/>
      <sheetName val="1.8-пар"/>
      <sheetName val="1.8-ГВ (по периодам)"/>
      <sheetName val="1.9-сводная"/>
      <sheetName val="1.9.1- котельн."/>
      <sheetName val="1.10"/>
      <sheetName val="1.10.1"/>
      <sheetName val="1.11"/>
      <sheetName val="1.12-тэ"/>
      <sheetName val="1.12-ээ"/>
      <sheetName val="1.12.1-ээ"/>
      <sheetName val="1.12-вс"/>
      <sheetName val="1.12.1-вс"/>
      <sheetName val="вода заполн.подпитка"/>
      <sheetName val="вода хозбыт технолог"/>
      <sheetName val="сети"/>
      <sheetName val="Смета для распределения"/>
      <sheetName val="1.15"/>
      <sheetName val="1.15 ПР"/>
      <sheetName val="1.15 ПЕР"/>
      <sheetName val="1.16 СВОД"/>
      <sheetName val="% распред"/>
      <sheetName val="1.16 ПР"/>
      <sheetName val="1.16 ПЕР"/>
      <sheetName val="1.16 АУП"/>
      <sheetName val="1.16 Цех"/>
      <sheetName val="1.16 Тр"/>
      <sheetName val="АнализЧисл."/>
      <sheetName val="Числ, Ткоэф"/>
      <sheetName val="Доплаты"/>
      <sheetName val="1.17"/>
      <sheetName val="1.17 ПР"/>
      <sheetName val="1.17 ПЕР"/>
      <sheetName val="1.17 ТР"/>
      <sheetName val="1.17 Цех"/>
      <sheetName val="1.17 АУП"/>
      <sheetName val="1.17.1Прилож"/>
      <sheetName val="1.19"/>
      <sheetName val="1.19.1"/>
      <sheetName val="1.19.2"/>
      <sheetName val="1.19-расшиф"/>
      <sheetName val="НДоход"/>
      <sheetName val="1.20"/>
      <sheetName val="1.20.2, 20.4"/>
      <sheetName val="1.21.2"/>
      <sheetName val="1.21.4"/>
      <sheetName val="1.22"/>
      <sheetName val="1.24.1"/>
      <sheetName val="1.24.1-пар"/>
      <sheetName val="1.28,28.1,28.2"/>
      <sheetName val="Произвпрограмма"/>
    </sheetNames>
    <sheetDataSet>
      <sheetData sheetId="25">
        <row r="38">
          <cell r="L38">
            <v>52872</v>
          </cell>
        </row>
      </sheetData>
      <sheetData sheetId="26">
        <row r="38">
          <cell r="L38">
            <v>4933</v>
          </cell>
        </row>
      </sheetData>
      <sheetData sheetId="27">
        <row r="38">
          <cell r="L38">
            <v>11617</v>
          </cell>
        </row>
      </sheetData>
      <sheetData sheetId="28">
        <row r="38">
          <cell r="L38">
            <v>8735</v>
          </cell>
        </row>
      </sheetData>
      <sheetData sheetId="29">
        <row r="38">
          <cell r="L38">
            <v>6547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E11"/>
  <sheetViews>
    <sheetView zoomScalePageLayoutView="0" workbookViewId="0" topLeftCell="B7">
      <selection activeCell="B12" sqref="B12"/>
    </sheetView>
  </sheetViews>
  <sheetFormatPr defaultColWidth="9.140625" defaultRowHeight="15"/>
  <cols>
    <col min="1" max="1" width="0" style="0" hidden="1" customWidth="1"/>
    <col min="2" max="2" width="45.140625" style="0" customWidth="1"/>
    <col min="3" max="5" width="13.7109375" style="0" customWidth="1"/>
  </cols>
  <sheetData>
    <row r="4" spans="2:3" ht="111.75" customHeight="1">
      <c r="B4" s="140" t="s">
        <v>126</v>
      </c>
      <c r="C4" s="141"/>
    </row>
    <row r="5" spans="2:5" ht="33.75" customHeight="1">
      <c r="B5" s="23" t="s">
        <v>39</v>
      </c>
      <c r="C5" s="26">
        <v>6205.25</v>
      </c>
      <c r="D5" s="26">
        <v>6577.57</v>
      </c>
      <c r="E5" s="26">
        <v>6945.941</v>
      </c>
    </row>
    <row r="6" spans="2:5" ht="33" customHeight="1">
      <c r="B6" s="24" t="s">
        <v>2</v>
      </c>
      <c r="C6" s="26" t="s">
        <v>24</v>
      </c>
      <c r="D6" s="26" t="s">
        <v>24</v>
      </c>
      <c r="E6" s="26" t="s">
        <v>24</v>
      </c>
    </row>
    <row r="7" spans="2:5" ht="30">
      <c r="B7" s="20" t="s">
        <v>40</v>
      </c>
      <c r="C7" s="26" t="s">
        <v>15</v>
      </c>
      <c r="D7" s="26" t="s">
        <v>15</v>
      </c>
      <c r="E7" s="26" t="s">
        <v>15</v>
      </c>
    </row>
    <row r="8" spans="2:5" ht="30">
      <c r="B8" s="25" t="s">
        <v>41</v>
      </c>
      <c r="C8" s="26" t="s">
        <v>15</v>
      </c>
      <c r="D8" s="26" t="s">
        <v>15</v>
      </c>
      <c r="E8" s="26" t="s">
        <v>15</v>
      </c>
    </row>
    <row r="9" spans="2:5" ht="30">
      <c r="B9" s="20" t="s">
        <v>42</v>
      </c>
      <c r="C9" s="26" t="s">
        <v>24</v>
      </c>
      <c r="D9" s="26" t="s">
        <v>24</v>
      </c>
      <c r="E9" s="26" t="s">
        <v>24</v>
      </c>
    </row>
    <row r="10" spans="2:5" ht="45">
      <c r="B10" s="20" t="s">
        <v>3</v>
      </c>
      <c r="C10" s="26" t="s">
        <v>29</v>
      </c>
      <c r="D10" s="26" t="s">
        <v>29</v>
      </c>
      <c r="E10" s="26" t="s">
        <v>29</v>
      </c>
    </row>
    <row r="11" spans="2:5" ht="30">
      <c r="B11" s="20" t="s">
        <v>4</v>
      </c>
      <c r="C11" s="26" t="s">
        <v>29</v>
      </c>
      <c r="D11" s="26" t="s">
        <v>29</v>
      </c>
      <c r="E11" s="26" t="s">
        <v>29</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O14"/>
  <sheetViews>
    <sheetView zoomScalePageLayoutView="0" workbookViewId="0" topLeftCell="A1">
      <selection activeCell="F18" sqref="F18"/>
    </sheetView>
  </sheetViews>
  <sheetFormatPr defaultColWidth="9.140625" defaultRowHeight="15"/>
  <cols>
    <col min="2" max="2" width="26.57421875" style="0" customWidth="1"/>
    <col min="3" max="3" width="20.7109375" style="0" customWidth="1"/>
  </cols>
  <sheetData>
    <row r="1" spans="2:13" ht="15">
      <c r="B1" s="265" t="s">
        <v>107</v>
      </c>
      <c r="C1" s="266"/>
      <c r="D1" s="266"/>
      <c r="E1" s="266"/>
      <c r="F1" s="266"/>
      <c r="G1" s="266"/>
      <c r="H1" s="266"/>
      <c r="I1" s="266"/>
      <c r="J1" s="266"/>
      <c r="K1" s="266"/>
      <c r="L1" s="266"/>
      <c r="M1" s="266"/>
    </row>
    <row r="2" spans="2:13" ht="15.75" thickBot="1">
      <c r="B2" s="51"/>
      <c r="C2" s="52"/>
      <c r="D2" s="52"/>
      <c r="E2" s="52"/>
      <c r="F2" s="52"/>
      <c r="G2" s="52"/>
      <c r="H2" s="52"/>
      <c r="I2" s="52"/>
      <c r="J2" s="52"/>
      <c r="K2" s="52"/>
      <c r="L2" s="52"/>
      <c r="M2" s="52"/>
    </row>
    <row r="3" spans="2:9" ht="15.75" thickBot="1">
      <c r="B3" s="28" t="s">
        <v>0</v>
      </c>
      <c r="C3" s="269" t="s">
        <v>190</v>
      </c>
      <c r="D3" s="270"/>
      <c r="E3" s="270"/>
      <c r="F3" s="270"/>
      <c r="G3" s="270"/>
      <c r="H3" s="270"/>
      <c r="I3" s="271"/>
    </row>
    <row r="4" spans="2:9" ht="15.75" thickBot="1">
      <c r="B4" s="27" t="s">
        <v>30</v>
      </c>
      <c r="C4" s="269">
        <v>8203010908</v>
      </c>
      <c r="D4" s="270"/>
      <c r="E4" s="270"/>
      <c r="F4" s="270"/>
      <c r="G4" s="270"/>
      <c r="H4" s="270"/>
      <c r="I4" s="271"/>
    </row>
    <row r="5" spans="2:9" ht="15.75" thickBot="1">
      <c r="B5" s="27" t="s">
        <v>31</v>
      </c>
      <c r="C5" s="269">
        <v>820301001</v>
      </c>
      <c r="D5" s="270"/>
      <c r="E5" s="270"/>
      <c r="F5" s="270"/>
      <c r="G5" s="270"/>
      <c r="H5" s="270"/>
      <c r="I5" s="271"/>
    </row>
    <row r="6" spans="2:9" ht="15.75" thickBot="1">
      <c r="B6" s="27" t="s">
        <v>81</v>
      </c>
      <c r="C6" s="269" t="s">
        <v>191</v>
      </c>
      <c r="D6" s="270"/>
      <c r="E6" s="270"/>
      <c r="F6" s="270"/>
      <c r="G6" s="270"/>
      <c r="H6" s="270"/>
      <c r="I6" s="271"/>
    </row>
    <row r="7" spans="14:15" ht="15">
      <c r="N7" s="268" t="s">
        <v>99</v>
      </c>
      <c r="O7" s="268"/>
    </row>
    <row r="8" spans="2:15" ht="15">
      <c r="B8" s="260" t="s">
        <v>53</v>
      </c>
      <c r="C8" s="259" t="s">
        <v>98</v>
      </c>
      <c r="D8" s="263" t="s">
        <v>60</v>
      </c>
      <c r="E8" s="263"/>
      <c r="F8" s="263"/>
      <c r="G8" s="263"/>
      <c r="H8" s="263"/>
      <c r="I8" s="263"/>
      <c r="J8" s="263"/>
      <c r="K8" s="263"/>
      <c r="L8" s="263"/>
      <c r="M8" s="264"/>
      <c r="N8" s="259" t="s">
        <v>50</v>
      </c>
      <c r="O8" s="259"/>
    </row>
    <row r="9" spans="2:15" ht="15">
      <c r="B9" s="261"/>
      <c r="C9" s="259"/>
      <c r="D9" s="263" t="s">
        <v>58</v>
      </c>
      <c r="E9" s="263"/>
      <c r="F9" s="263"/>
      <c r="G9" s="263"/>
      <c r="H9" s="263"/>
      <c r="I9" s="263" t="s">
        <v>59</v>
      </c>
      <c r="J9" s="263"/>
      <c r="K9" s="263"/>
      <c r="L9" s="263"/>
      <c r="M9" s="264"/>
      <c r="N9" s="259"/>
      <c r="O9" s="259"/>
    </row>
    <row r="10" spans="2:15" ht="15.75" thickBot="1">
      <c r="B10" s="262"/>
      <c r="C10" s="260"/>
      <c r="D10" s="39" t="s">
        <v>51</v>
      </c>
      <c r="E10" s="39" t="s">
        <v>54</v>
      </c>
      <c r="F10" s="39" t="s">
        <v>55</v>
      </c>
      <c r="G10" s="39" t="s">
        <v>56</v>
      </c>
      <c r="H10" s="39" t="s">
        <v>57</v>
      </c>
      <c r="I10" s="39" t="s">
        <v>51</v>
      </c>
      <c r="J10" s="39" t="s">
        <v>54</v>
      </c>
      <c r="K10" s="39" t="s">
        <v>55</v>
      </c>
      <c r="L10" s="39" t="s">
        <v>56</v>
      </c>
      <c r="M10" s="40" t="s">
        <v>57</v>
      </c>
      <c r="N10" s="259"/>
      <c r="O10" s="259"/>
    </row>
    <row r="11" spans="2:15" ht="15">
      <c r="B11" s="41" t="s">
        <v>51</v>
      </c>
      <c r="C11" s="42"/>
      <c r="D11" s="42"/>
      <c r="E11" s="42"/>
      <c r="F11" s="42"/>
      <c r="G11" s="42"/>
      <c r="H11" s="42"/>
      <c r="I11" s="42"/>
      <c r="J11" s="42"/>
      <c r="K11" s="42"/>
      <c r="L11" s="42"/>
      <c r="M11" s="43"/>
      <c r="N11" s="267"/>
      <c r="O11" s="267"/>
    </row>
    <row r="12" spans="2:15" ht="15">
      <c r="B12" s="33" t="s">
        <v>94</v>
      </c>
      <c r="C12" s="21"/>
      <c r="D12" s="21"/>
      <c r="E12" s="21"/>
      <c r="F12" s="21"/>
      <c r="G12" s="21"/>
      <c r="H12" s="21"/>
      <c r="I12" s="21"/>
      <c r="J12" s="21"/>
      <c r="K12" s="21"/>
      <c r="L12" s="21"/>
      <c r="M12" s="44"/>
      <c r="N12" s="267"/>
      <c r="O12" s="267"/>
    </row>
    <row r="13" spans="2:15" ht="15">
      <c r="B13" s="33" t="s">
        <v>97</v>
      </c>
      <c r="C13" s="21"/>
      <c r="D13" s="21"/>
      <c r="E13" s="21"/>
      <c r="F13" s="21"/>
      <c r="G13" s="21"/>
      <c r="H13" s="21"/>
      <c r="I13" s="21"/>
      <c r="J13" s="21"/>
      <c r="K13" s="21"/>
      <c r="L13" s="21"/>
      <c r="M13" s="21"/>
      <c r="N13" s="267"/>
      <c r="O13" s="267"/>
    </row>
    <row r="14" spans="2:15" ht="15">
      <c r="B14" s="33" t="s">
        <v>96</v>
      </c>
      <c r="C14" s="21"/>
      <c r="D14" s="21"/>
      <c r="E14" s="21"/>
      <c r="F14" s="21"/>
      <c r="G14" s="21"/>
      <c r="H14" s="21"/>
      <c r="I14" s="21"/>
      <c r="J14" s="21"/>
      <c r="K14" s="21"/>
      <c r="L14" s="21"/>
      <c r="M14" s="21"/>
      <c r="N14" s="267"/>
      <c r="O14" s="267"/>
    </row>
  </sheetData>
  <sheetProtection/>
  <mergeCells count="16">
    <mergeCell ref="B1:M1"/>
    <mergeCell ref="N14:O14"/>
    <mergeCell ref="N7:O7"/>
    <mergeCell ref="C6:I6"/>
    <mergeCell ref="N12:O12"/>
    <mergeCell ref="N11:O11"/>
    <mergeCell ref="N13:O13"/>
    <mergeCell ref="C3:I3"/>
    <mergeCell ref="C4:I4"/>
    <mergeCell ref="C5:I5"/>
    <mergeCell ref="N8:O10"/>
    <mergeCell ref="B8:B10"/>
    <mergeCell ref="C8:C10"/>
    <mergeCell ref="D8:M8"/>
    <mergeCell ref="D9:H9"/>
    <mergeCell ref="I9:M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2:B20"/>
  <sheetViews>
    <sheetView zoomScalePageLayoutView="0" workbookViewId="0" topLeftCell="A1">
      <selection activeCell="B14" sqref="B14"/>
    </sheetView>
  </sheetViews>
  <sheetFormatPr defaultColWidth="9.140625" defaultRowHeight="15"/>
  <cols>
    <col min="1" max="1" width="41.140625" style="0" customWidth="1"/>
    <col min="2" max="2" width="46.421875" style="0" customWidth="1"/>
  </cols>
  <sheetData>
    <row r="2" spans="1:2" ht="15">
      <c r="A2" s="180" t="s">
        <v>117</v>
      </c>
      <c r="B2" s="231"/>
    </row>
    <row r="3" spans="1:2" ht="56.25" customHeight="1">
      <c r="A3" s="231"/>
      <c r="B3" s="231"/>
    </row>
    <row r="5" spans="1:2" ht="15">
      <c r="A5" s="15" t="s">
        <v>0</v>
      </c>
      <c r="B5" s="10" t="s">
        <v>190</v>
      </c>
    </row>
    <row r="6" spans="1:2" ht="15">
      <c r="A6" s="15" t="s">
        <v>30</v>
      </c>
      <c r="B6" s="10">
        <v>8203010908</v>
      </c>
    </row>
    <row r="7" spans="1:2" ht="15">
      <c r="A7" s="15" t="s">
        <v>31</v>
      </c>
      <c r="B7" s="10">
        <v>820301001</v>
      </c>
    </row>
    <row r="8" spans="1:2" ht="15">
      <c r="A8" s="15" t="s">
        <v>81</v>
      </c>
      <c r="B8" s="10" t="s">
        <v>191</v>
      </c>
    </row>
    <row r="9" spans="1:2" ht="15">
      <c r="A9" s="15" t="s">
        <v>86</v>
      </c>
      <c r="B9" s="10"/>
    </row>
    <row r="12" spans="1:2" ht="15">
      <c r="A12" s="19" t="s">
        <v>7</v>
      </c>
      <c r="B12" s="19" t="s">
        <v>6</v>
      </c>
    </row>
    <row r="13" spans="1:2" ht="46.5" customHeight="1">
      <c r="A13" s="20" t="s">
        <v>12</v>
      </c>
      <c r="B13" s="21"/>
    </row>
    <row r="14" spans="1:2" ht="47.25" customHeight="1">
      <c r="A14" s="20" t="s">
        <v>13</v>
      </c>
      <c r="B14" s="21"/>
    </row>
    <row r="15" spans="1:2" ht="48" customHeight="1">
      <c r="A15" s="20" t="s">
        <v>14</v>
      </c>
      <c r="B15" s="21"/>
    </row>
    <row r="16" spans="1:2" ht="51" customHeight="1">
      <c r="A16" s="20" t="s">
        <v>120</v>
      </c>
      <c r="B16" s="21"/>
    </row>
    <row r="19" spans="1:2" ht="15">
      <c r="A19" s="211" t="s">
        <v>118</v>
      </c>
      <c r="B19" s="211"/>
    </row>
    <row r="20" spans="1:2" ht="66.75" customHeight="1">
      <c r="A20" s="211" t="s">
        <v>119</v>
      </c>
      <c r="B20" s="211"/>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4">
      <selection activeCell="N10" sqref="N10"/>
    </sheetView>
  </sheetViews>
  <sheetFormatPr defaultColWidth="9.140625" defaultRowHeight="15"/>
  <cols>
    <col min="1" max="1" width="30.7109375" style="0" customWidth="1"/>
    <col min="5" max="5" width="26.140625" style="0" customWidth="1"/>
  </cols>
  <sheetData>
    <row r="1" spans="1:10" ht="52.5" customHeight="1">
      <c r="A1" s="243" t="s">
        <v>121</v>
      </c>
      <c r="B1" s="243"/>
      <c r="C1" s="243"/>
      <c r="D1" s="243"/>
      <c r="E1" s="243"/>
      <c r="F1" s="243"/>
      <c r="G1" s="243"/>
      <c r="H1" s="243"/>
      <c r="I1" s="243"/>
      <c r="J1" s="243"/>
    </row>
    <row r="2" spans="1:10" ht="15">
      <c r="A2" s="50"/>
      <c r="B2" s="50"/>
      <c r="C2" s="50"/>
      <c r="D2" s="50"/>
      <c r="E2" s="50"/>
      <c r="F2" s="50"/>
      <c r="G2" s="50"/>
      <c r="H2" s="50"/>
      <c r="I2" s="50"/>
      <c r="J2" s="50"/>
    </row>
    <row r="3" spans="1:9" ht="15">
      <c r="A3" s="15" t="s">
        <v>0</v>
      </c>
      <c r="B3" s="190" t="s">
        <v>190</v>
      </c>
      <c r="C3" s="190"/>
      <c r="D3" s="190"/>
      <c r="E3" s="190"/>
      <c r="G3" s="4"/>
      <c r="H3" s="179"/>
      <c r="I3" s="179"/>
    </row>
    <row r="4" spans="1:5" ht="15">
      <c r="A4" s="15" t="s">
        <v>30</v>
      </c>
      <c r="B4" s="190">
        <v>8203010908</v>
      </c>
      <c r="C4" s="190"/>
      <c r="D4" s="190"/>
      <c r="E4" s="190"/>
    </row>
    <row r="5" spans="1:5" ht="15">
      <c r="A5" s="15" t="s">
        <v>31</v>
      </c>
      <c r="B5" s="190">
        <v>820301001</v>
      </c>
      <c r="C5" s="190"/>
      <c r="D5" s="190"/>
      <c r="E5" s="190"/>
    </row>
    <row r="6" spans="1:5" ht="15">
      <c r="A6" s="15" t="s">
        <v>81</v>
      </c>
      <c r="B6" s="190" t="s">
        <v>191</v>
      </c>
      <c r="C6" s="190"/>
      <c r="D6" s="190"/>
      <c r="E6" s="190"/>
    </row>
    <row r="7" spans="1:5" ht="15">
      <c r="A7" s="15" t="s">
        <v>87</v>
      </c>
      <c r="B7" s="190"/>
      <c r="C7" s="190"/>
      <c r="D7" s="190"/>
      <c r="E7" s="190"/>
    </row>
    <row r="8" spans="2:5" ht="15.75" thickBot="1">
      <c r="B8" s="266"/>
      <c r="C8" s="266"/>
      <c r="D8" s="266"/>
      <c r="E8" s="266"/>
    </row>
    <row r="9" spans="1:10" ht="15">
      <c r="A9" s="272" t="s">
        <v>200</v>
      </c>
      <c r="B9" s="273"/>
      <c r="C9" s="273"/>
      <c r="D9" s="273"/>
      <c r="E9" s="273"/>
      <c r="F9" s="273"/>
      <c r="G9" s="273"/>
      <c r="H9" s="273"/>
      <c r="I9" s="273"/>
      <c r="J9" s="274"/>
    </row>
    <row r="10" spans="1:10" ht="15">
      <c r="A10" s="275"/>
      <c r="B10" s="276"/>
      <c r="C10" s="276"/>
      <c r="D10" s="276"/>
      <c r="E10" s="276"/>
      <c r="F10" s="276"/>
      <c r="G10" s="276"/>
      <c r="H10" s="276"/>
      <c r="I10" s="276"/>
      <c r="J10" s="277"/>
    </row>
    <row r="11" spans="1:10" ht="15">
      <c r="A11" s="275"/>
      <c r="B11" s="276"/>
      <c r="C11" s="276"/>
      <c r="D11" s="276"/>
      <c r="E11" s="276"/>
      <c r="F11" s="276"/>
      <c r="G11" s="276"/>
      <c r="H11" s="276"/>
      <c r="I11" s="276"/>
      <c r="J11" s="277"/>
    </row>
    <row r="12" spans="1:10" ht="15">
      <c r="A12" s="275"/>
      <c r="B12" s="276"/>
      <c r="C12" s="276"/>
      <c r="D12" s="276"/>
      <c r="E12" s="276"/>
      <c r="F12" s="276"/>
      <c r="G12" s="276"/>
      <c r="H12" s="276"/>
      <c r="I12" s="276"/>
      <c r="J12" s="277"/>
    </row>
    <row r="13" spans="1:10" ht="15">
      <c r="A13" s="275"/>
      <c r="B13" s="276"/>
      <c r="C13" s="276"/>
      <c r="D13" s="276"/>
      <c r="E13" s="276"/>
      <c r="F13" s="276"/>
      <c r="G13" s="276"/>
      <c r="H13" s="276"/>
      <c r="I13" s="276"/>
      <c r="J13" s="277"/>
    </row>
    <row r="14" spans="1:10" ht="15">
      <c r="A14" s="275"/>
      <c r="B14" s="276"/>
      <c r="C14" s="276"/>
      <c r="D14" s="276"/>
      <c r="E14" s="276"/>
      <c r="F14" s="276"/>
      <c r="G14" s="276"/>
      <c r="H14" s="276"/>
      <c r="I14" s="276"/>
      <c r="J14" s="277"/>
    </row>
    <row r="15" spans="1:10" ht="15">
      <c r="A15" s="275"/>
      <c r="B15" s="276"/>
      <c r="C15" s="276"/>
      <c r="D15" s="276"/>
      <c r="E15" s="276"/>
      <c r="F15" s="276"/>
      <c r="G15" s="276"/>
      <c r="H15" s="276"/>
      <c r="I15" s="276"/>
      <c r="J15" s="277"/>
    </row>
    <row r="16" spans="1:10" ht="15">
      <c r="A16" s="275"/>
      <c r="B16" s="276"/>
      <c r="C16" s="276"/>
      <c r="D16" s="276"/>
      <c r="E16" s="276"/>
      <c r="F16" s="276"/>
      <c r="G16" s="276"/>
      <c r="H16" s="276"/>
      <c r="I16" s="276"/>
      <c r="J16" s="277"/>
    </row>
    <row r="17" spans="1:10" ht="15">
      <c r="A17" s="275"/>
      <c r="B17" s="276"/>
      <c r="C17" s="276"/>
      <c r="D17" s="276"/>
      <c r="E17" s="276"/>
      <c r="F17" s="276"/>
      <c r="G17" s="276"/>
      <c r="H17" s="276"/>
      <c r="I17" s="276"/>
      <c r="J17" s="277"/>
    </row>
    <row r="18" spans="1:10" ht="15">
      <c r="A18" s="275"/>
      <c r="B18" s="276"/>
      <c r="C18" s="276"/>
      <c r="D18" s="276"/>
      <c r="E18" s="276"/>
      <c r="F18" s="276"/>
      <c r="G18" s="276"/>
      <c r="H18" s="276"/>
      <c r="I18" s="276"/>
      <c r="J18" s="277"/>
    </row>
    <row r="19" spans="1:10" ht="15">
      <c r="A19" s="275"/>
      <c r="B19" s="276"/>
      <c r="C19" s="276"/>
      <c r="D19" s="276"/>
      <c r="E19" s="276"/>
      <c r="F19" s="276"/>
      <c r="G19" s="276"/>
      <c r="H19" s="276"/>
      <c r="I19" s="276"/>
      <c r="J19" s="277"/>
    </row>
    <row r="20" spans="1:10" ht="15">
      <c r="A20" s="275"/>
      <c r="B20" s="276"/>
      <c r="C20" s="276"/>
      <c r="D20" s="276"/>
      <c r="E20" s="276"/>
      <c r="F20" s="276"/>
      <c r="G20" s="276"/>
      <c r="H20" s="276"/>
      <c r="I20" s="276"/>
      <c r="J20" s="277"/>
    </row>
    <row r="21" spans="1:10" ht="15">
      <c r="A21" s="275"/>
      <c r="B21" s="276"/>
      <c r="C21" s="276"/>
      <c r="D21" s="276"/>
      <c r="E21" s="276"/>
      <c r="F21" s="276"/>
      <c r="G21" s="276"/>
      <c r="H21" s="276"/>
      <c r="I21" s="276"/>
      <c r="J21" s="277"/>
    </row>
    <row r="22" spans="1:10" ht="15">
      <c r="A22" s="275"/>
      <c r="B22" s="276"/>
      <c r="C22" s="276"/>
      <c r="D22" s="276"/>
      <c r="E22" s="276"/>
      <c r="F22" s="276"/>
      <c r="G22" s="276"/>
      <c r="H22" s="276"/>
      <c r="I22" s="276"/>
      <c r="J22" s="277"/>
    </row>
    <row r="23" spans="1:10" ht="15">
      <c r="A23" s="275"/>
      <c r="B23" s="276"/>
      <c r="C23" s="276"/>
      <c r="D23" s="276"/>
      <c r="E23" s="276"/>
      <c r="F23" s="276"/>
      <c r="G23" s="276"/>
      <c r="H23" s="276"/>
      <c r="I23" s="276"/>
      <c r="J23" s="277"/>
    </row>
    <row r="24" spans="1:10" ht="15">
      <c r="A24" s="275"/>
      <c r="B24" s="276"/>
      <c r="C24" s="276"/>
      <c r="D24" s="276"/>
      <c r="E24" s="276"/>
      <c r="F24" s="276"/>
      <c r="G24" s="276"/>
      <c r="H24" s="276"/>
      <c r="I24" s="276"/>
      <c r="J24" s="277"/>
    </row>
    <row r="25" spans="1:10" ht="15.75" thickBot="1">
      <c r="A25" s="278"/>
      <c r="B25" s="279"/>
      <c r="C25" s="279"/>
      <c r="D25" s="279"/>
      <c r="E25" s="279"/>
      <c r="F25" s="279"/>
      <c r="G25" s="279"/>
      <c r="H25" s="279"/>
      <c r="I25" s="279"/>
      <c r="J25" s="280"/>
    </row>
    <row r="27" spans="1:10" ht="33.75" customHeight="1">
      <c r="A27" s="211" t="s">
        <v>122</v>
      </c>
      <c r="B27" s="211"/>
      <c r="C27" s="211"/>
      <c r="D27" s="211"/>
      <c r="E27" s="211"/>
      <c r="F27" s="211"/>
      <c r="G27" s="211"/>
      <c r="H27" s="211"/>
      <c r="I27" s="211"/>
      <c r="J27" s="211"/>
    </row>
  </sheetData>
  <sheetProtection/>
  <mergeCells count="10">
    <mergeCell ref="A1:J1"/>
    <mergeCell ref="H3:I3"/>
    <mergeCell ref="B8:E8"/>
    <mergeCell ref="B6:E6"/>
    <mergeCell ref="B7:E7"/>
    <mergeCell ref="A27:J27"/>
    <mergeCell ref="B3:E3"/>
    <mergeCell ref="B4:E4"/>
    <mergeCell ref="B5:E5"/>
    <mergeCell ref="A9:J25"/>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B1:L18"/>
  <sheetViews>
    <sheetView zoomScalePageLayoutView="0" workbookViewId="0" topLeftCell="B1">
      <selection activeCell="B10" sqref="B10"/>
    </sheetView>
  </sheetViews>
  <sheetFormatPr defaultColWidth="9.140625" defaultRowHeight="15"/>
  <cols>
    <col min="1" max="1" width="0" style="0" hidden="1" customWidth="1"/>
    <col min="2" max="2" width="34.00390625" style="0" customWidth="1"/>
    <col min="6" max="6" width="34.140625" style="0" customWidth="1"/>
  </cols>
  <sheetData>
    <row r="1" spans="2:9" ht="15">
      <c r="B1" s="290" t="s">
        <v>123</v>
      </c>
      <c r="C1" s="290"/>
      <c r="D1" s="290"/>
      <c r="E1" s="290"/>
      <c r="F1" s="290"/>
      <c r="G1" s="290"/>
      <c r="H1" s="290"/>
      <c r="I1" s="290"/>
    </row>
    <row r="2" spans="2:9" ht="15">
      <c r="B2" s="53"/>
      <c r="C2" s="53"/>
      <c r="D2" s="53"/>
      <c r="E2" s="53"/>
      <c r="F2" s="53"/>
      <c r="G2" s="53"/>
      <c r="H2" s="53"/>
      <c r="I2" s="53"/>
    </row>
    <row r="3" spans="2:9" ht="15">
      <c r="B3" s="15" t="s">
        <v>0</v>
      </c>
      <c r="C3" s="190" t="s">
        <v>190</v>
      </c>
      <c r="D3" s="190"/>
      <c r="E3" s="190"/>
      <c r="F3" s="190"/>
      <c r="G3" s="190"/>
      <c r="H3" s="190"/>
      <c r="I3" s="190"/>
    </row>
    <row r="4" spans="2:9" ht="15">
      <c r="B4" s="15" t="s">
        <v>30</v>
      </c>
      <c r="C4" s="190">
        <v>8203010908</v>
      </c>
      <c r="D4" s="190"/>
      <c r="E4" s="190"/>
      <c r="F4" s="190"/>
      <c r="G4" s="190"/>
      <c r="H4" s="190"/>
      <c r="I4" s="190"/>
    </row>
    <row r="5" spans="2:9" ht="15">
      <c r="B5" s="15" t="s">
        <v>31</v>
      </c>
      <c r="C5" s="190">
        <v>820301001</v>
      </c>
      <c r="D5" s="190"/>
      <c r="E5" s="190"/>
      <c r="F5" s="190"/>
      <c r="G5" s="190"/>
      <c r="H5" s="190"/>
      <c r="I5" s="190"/>
    </row>
    <row r="6" spans="2:9" ht="15">
      <c r="B6" s="15" t="s">
        <v>87</v>
      </c>
      <c r="C6" s="190" t="s">
        <v>191</v>
      </c>
      <c r="D6" s="190"/>
      <c r="E6" s="190"/>
      <c r="F6" s="190"/>
      <c r="G6" s="190"/>
      <c r="H6" s="190"/>
      <c r="I6" s="190"/>
    </row>
    <row r="7" spans="2:9" ht="15">
      <c r="B7" s="5"/>
      <c r="C7" s="5"/>
      <c r="D7" s="5"/>
      <c r="E7" s="5"/>
      <c r="F7" s="5"/>
      <c r="G7" s="5"/>
      <c r="H7" s="5"/>
      <c r="I7" s="5"/>
    </row>
    <row r="8" spans="2:9" ht="63" customHeight="1">
      <c r="B8" s="20" t="s">
        <v>91</v>
      </c>
      <c r="C8" s="267"/>
      <c r="D8" s="267"/>
      <c r="E8" s="267"/>
      <c r="F8" s="267"/>
      <c r="G8" s="267"/>
      <c r="H8" s="267"/>
      <c r="I8" s="267"/>
    </row>
    <row r="9" spans="2:9" ht="28.5" customHeight="1">
      <c r="B9" s="22" t="s">
        <v>35</v>
      </c>
      <c r="C9" s="267"/>
      <c r="D9" s="267"/>
      <c r="E9" s="267"/>
      <c r="F9" s="267"/>
      <c r="G9" s="267"/>
      <c r="H9" s="267"/>
      <c r="I9" s="267"/>
    </row>
    <row r="10" spans="2:9" ht="27" customHeight="1">
      <c r="B10" s="22" t="s">
        <v>34</v>
      </c>
      <c r="C10" s="267"/>
      <c r="D10" s="267"/>
      <c r="E10" s="267"/>
      <c r="F10" s="267"/>
      <c r="G10" s="267"/>
      <c r="H10" s="267"/>
      <c r="I10" s="267"/>
    </row>
    <row r="11" spans="2:9" ht="28.5" customHeight="1">
      <c r="B11" s="22" t="s">
        <v>32</v>
      </c>
      <c r="C11" s="267"/>
      <c r="D11" s="267"/>
      <c r="E11" s="267"/>
      <c r="F11" s="267"/>
      <c r="G11" s="267"/>
      <c r="H11" s="267"/>
      <c r="I11" s="267"/>
    </row>
    <row r="12" spans="2:9" ht="27" customHeight="1">
      <c r="B12" s="22" t="s">
        <v>33</v>
      </c>
      <c r="C12" s="267"/>
      <c r="D12" s="267"/>
      <c r="E12" s="267"/>
      <c r="F12" s="267"/>
      <c r="G12" s="267"/>
      <c r="H12" s="267"/>
      <c r="I12" s="267"/>
    </row>
    <row r="14" spans="2:12" ht="22.5" customHeight="1">
      <c r="B14" s="291" t="s">
        <v>70</v>
      </c>
      <c r="C14" s="292"/>
      <c r="D14" s="292"/>
      <c r="E14" s="292"/>
      <c r="F14" s="292"/>
      <c r="G14" s="292"/>
      <c r="H14" s="292"/>
      <c r="I14" s="293"/>
      <c r="J14" s="281" t="s">
        <v>172</v>
      </c>
      <c r="K14" s="282"/>
      <c r="L14" s="283"/>
    </row>
    <row r="15" spans="2:12" ht="27" customHeight="1">
      <c r="B15" s="294" t="s">
        <v>71</v>
      </c>
      <c r="C15" s="295"/>
      <c r="D15" s="295"/>
      <c r="E15" s="295"/>
      <c r="F15" s="295"/>
      <c r="G15" s="295"/>
      <c r="H15" s="295"/>
      <c r="I15" s="296"/>
      <c r="J15" s="284"/>
      <c r="K15" s="285"/>
      <c r="L15" s="286"/>
    </row>
    <row r="16" spans="2:12" ht="57.75" customHeight="1">
      <c r="B16" s="297" t="s">
        <v>92</v>
      </c>
      <c r="C16" s="298"/>
      <c r="D16" s="298"/>
      <c r="E16" s="298"/>
      <c r="F16" s="298"/>
      <c r="G16" s="298"/>
      <c r="H16" s="298"/>
      <c r="I16" s="299"/>
      <c r="J16" s="287"/>
      <c r="K16" s="288"/>
      <c r="L16" s="289"/>
    </row>
    <row r="18" spans="2:9" ht="32.25" customHeight="1">
      <c r="B18" s="211" t="s">
        <v>124</v>
      </c>
      <c r="C18" s="211"/>
      <c r="D18" s="211"/>
      <c r="E18" s="211"/>
      <c r="F18" s="211"/>
      <c r="G18" s="211"/>
      <c r="H18" s="211"/>
      <c r="I18" s="211"/>
    </row>
  </sheetData>
  <sheetProtection/>
  <mergeCells count="15">
    <mergeCell ref="B18:I18"/>
    <mergeCell ref="C3:I3"/>
    <mergeCell ref="C4:I4"/>
    <mergeCell ref="C5:I5"/>
    <mergeCell ref="B14:I14"/>
    <mergeCell ref="B15:I15"/>
    <mergeCell ref="C6:I6"/>
    <mergeCell ref="B16:I16"/>
    <mergeCell ref="J14:L16"/>
    <mergeCell ref="C12:I12"/>
    <mergeCell ref="B1:I1"/>
    <mergeCell ref="C8:I8"/>
    <mergeCell ref="C9:I9"/>
    <mergeCell ref="C10:I10"/>
    <mergeCell ref="C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2:U53"/>
  <sheetViews>
    <sheetView tabSelected="1" zoomScalePageLayoutView="0" workbookViewId="0" topLeftCell="A1">
      <selection activeCell="A25" sqref="A25"/>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 min="10" max="10" width="13.421875" style="0" customWidth="1"/>
    <col min="11" max="11" width="12.57421875" style="0" customWidth="1"/>
    <col min="12" max="12" width="13.140625" style="0" customWidth="1"/>
    <col min="13" max="13" width="13.57421875" style="0" customWidth="1"/>
    <col min="14" max="14" width="14.140625" style="0" customWidth="1"/>
    <col min="15" max="15" width="15.00390625" style="0" customWidth="1"/>
    <col min="16" max="16" width="13.421875" style="0" customWidth="1"/>
    <col min="17" max="17" width="12.57421875" style="0" customWidth="1"/>
    <col min="18" max="18" width="13.140625" style="0" customWidth="1"/>
    <col min="19" max="19" width="13.57421875" style="0" customWidth="1"/>
    <col min="20" max="20" width="14.140625" style="0" customWidth="1"/>
    <col min="21" max="21" width="15.00390625" style="0" customWidth="1"/>
  </cols>
  <sheetData>
    <row r="2" spans="2:9" ht="42" customHeight="1">
      <c r="B2" s="180" t="s">
        <v>102</v>
      </c>
      <c r="C2" s="180"/>
      <c r="D2" s="180"/>
      <c r="E2" s="180"/>
      <c r="F2" s="180"/>
      <c r="G2" s="180"/>
      <c r="H2" s="180"/>
      <c r="I2" s="180"/>
    </row>
    <row r="3" ht="15.75" thickBot="1"/>
    <row r="4" spans="2:21" ht="15.75" thickTop="1">
      <c r="B4" s="165" t="s">
        <v>0</v>
      </c>
      <c r="C4" s="166"/>
      <c r="D4" s="153" t="s">
        <v>190</v>
      </c>
      <c r="E4" s="153"/>
      <c r="F4" s="153"/>
      <c r="G4" s="153"/>
      <c r="H4" s="153"/>
      <c r="I4" s="154"/>
      <c r="J4" s="153" t="s">
        <v>190</v>
      </c>
      <c r="K4" s="153"/>
      <c r="L4" s="153"/>
      <c r="M4" s="153"/>
      <c r="N4" s="153"/>
      <c r="O4" s="154"/>
      <c r="P4" s="153" t="s">
        <v>190</v>
      </c>
      <c r="Q4" s="153"/>
      <c r="R4" s="153"/>
      <c r="S4" s="153"/>
      <c r="T4" s="153"/>
      <c r="U4" s="154"/>
    </row>
    <row r="5" spans="2:21" ht="15">
      <c r="B5" s="159" t="s">
        <v>30</v>
      </c>
      <c r="C5" s="160"/>
      <c r="D5" s="155">
        <v>8203010908</v>
      </c>
      <c r="E5" s="155"/>
      <c r="F5" s="155"/>
      <c r="G5" s="155"/>
      <c r="H5" s="155"/>
      <c r="I5" s="156"/>
      <c r="J5" s="155">
        <v>8203010908</v>
      </c>
      <c r="K5" s="155"/>
      <c r="L5" s="155"/>
      <c r="M5" s="155"/>
      <c r="N5" s="155"/>
      <c r="O5" s="156"/>
      <c r="P5" s="155">
        <v>8203010908</v>
      </c>
      <c r="Q5" s="155"/>
      <c r="R5" s="155"/>
      <c r="S5" s="155"/>
      <c r="T5" s="155"/>
      <c r="U5" s="156"/>
    </row>
    <row r="6" spans="2:21" ht="15">
      <c r="B6" s="159" t="s">
        <v>31</v>
      </c>
      <c r="C6" s="160"/>
      <c r="D6" s="155">
        <v>820301001</v>
      </c>
      <c r="E6" s="155"/>
      <c r="F6" s="155"/>
      <c r="G6" s="155"/>
      <c r="H6" s="155"/>
      <c r="I6" s="156"/>
      <c r="J6" s="155">
        <v>820301001</v>
      </c>
      <c r="K6" s="155"/>
      <c r="L6" s="155"/>
      <c r="M6" s="155"/>
      <c r="N6" s="155"/>
      <c r="O6" s="156"/>
      <c r="P6" s="155">
        <v>820301001</v>
      </c>
      <c r="Q6" s="155"/>
      <c r="R6" s="155"/>
      <c r="S6" s="155"/>
      <c r="T6" s="155"/>
      <c r="U6" s="156"/>
    </row>
    <row r="7" spans="2:21" ht="15.75" thickBot="1">
      <c r="B7" s="161" t="s">
        <v>72</v>
      </c>
      <c r="C7" s="162"/>
      <c r="D7" s="158" t="s">
        <v>191</v>
      </c>
      <c r="E7" s="155"/>
      <c r="F7" s="155"/>
      <c r="G7" s="155"/>
      <c r="H7" s="155"/>
      <c r="I7" s="156"/>
      <c r="J7" s="158" t="s">
        <v>191</v>
      </c>
      <c r="K7" s="155"/>
      <c r="L7" s="155"/>
      <c r="M7" s="155"/>
      <c r="N7" s="155"/>
      <c r="O7" s="156"/>
      <c r="P7" s="158" t="s">
        <v>191</v>
      </c>
      <c r="Q7" s="155"/>
      <c r="R7" s="155"/>
      <c r="S7" s="155"/>
      <c r="T7" s="155"/>
      <c r="U7" s="156"/>
    </row>
    <row r="8" spans="1:21" ht="15.75" thickTop="1">
      <c r="A8" s="179"/>
      <c r="B8" s="167" t="s">
        <v>76</v>
      </c>
      <c r="C8" s="168"/>
      <c r="D8" s="142" t="s">
        <v>192</v>
      </c>
      <c r="E8" s="142"/>
      <c r="F8" s="142"/>
      <c r="G8" s="142"/>
      <c r="H8" s="142"/>
      <c r="I8" s="143"/>
      <c r="J8" s="142" t="s">
        <v>192</v>
      </c>
      <c r="K8" s="142"/>
      <c r="L8" s="142"/>
      <c r="M8" s="142"/>
      <c r="N8" s="142"/>
      <c r="O8" s="143"/>
      <c r="P8" s="142" t="s">
        <v>192</v>
      </c>
      <c r="Q8" s="142"/>
      <c r="R8" s="142"/>
      <c r="S8" s="142"/>
      <c r="T8" s="142"/>
      <c r="U8" s="143"/>
    </row>
    <row r="9" spans="1:21" ht="15">
      <c r="A9" s="179"/>
      <c r="B9" s="169"/>
      <c r="C9" s="170"/>
      <c r="D9" s="144"/>
      <c r="E9" s="144"/>
      <c r="F9" s="144"/>
      <c r="G9" s="144"/>
      <c r="H9" s="144"/>
      <c r="I9" s="145"/>
      <c r="J9" s="144"/>
      <c r="K9" s="144"/>
      <c r="L9" s="144"/>
      <c r="M9" s="144"/>
      <c r="N9" s="144"/>
      <c r="O9" s="145"/>
      <c r="P9" s="144"/>
      <c r="Q9" s="144"/>
      <c r="R9" s="144"/>
      <c r="S9" s="144"/>
      <c r="T9" s="144"/>
      <c r="U9" s="145"/>
    </row>
    <row r="10" spans="2:21" ht="15">
      <c r="B10" s="169" t="s">
        <v>23</v>
      </c>
      <c r="C10" s="170"/>
      <c r="D10" s="146" t="s">
        <v>193</v>
      </c>
      <c r="E10" s="146"/>
      <c r="F10" s="146"/>
      <c r="G10" s="146"/>
      <c r="H10" s="146"/>
      <c r="I10" s="147"/>
      <c r="J10" s="146" t="s">
        <v>193</v>
      </c>
      <c r="K10" s="146"/>
      <c r="L10" s="146"/>
      <c r="M10" s="146"/>
      <c r="N10" s="146"/>
      <c r="O10" s="147"/>
      <c r="P10" s="146" t="s">
        <v>193</v>
      </c>
      <c r="Q10" s="146"/>
      <c r="R10" s="146"/>
      <c r="S10" s="146"/>
      <c r="T10" s="146"/>
      <c r="U10" s="147"/>
    </row>
    <row r="11" spans="2:21" ht="15">
      <c r="B11" s="169" t="s">
        <v>75</v>
      </c>
      <c r="C11" s="170"/>
      <c r="D11" s="146" t="s">
        <v>194</v>
      </c>
      <c r="E11" s="146"/>
      <c r="F11" s="146"/>
      <c r="G11" s="146"/>
      <c r="H11" s="146"/>
      <c r="I11" s="147"/>
      <c r="J11" s="146" t="s">
        <v>195</v>
      </c>
      <c r="K11" s="146"/>
      <c r="L11" s="146"/>
      <c r="M11" s="146"/>
      <c r="N11" s="146"/>
      <c r="O11" s="147"/>
      <c r="P11" s="146" t="s">
        <v>196</v>
      </c>
      <c r="Q11" s="146"/>
      <c r="R11" s="146"/>
      <c r="S11" s="146"/>
      <c r="T11" s="146"/>
      <c r="U11" s="147"/>
    </row>
    <row r="12" spans="2:21" ht="15.75" thickBot="1">
      <c r="B12" s="172" t="s">
        <v>1</v>
      </c>
      <c r="C12" s="173"/>
      <c r="D12" s="148"/>
      <c r="E12" s="148"/>
      <c r="F12" s="148"/>
      <c r="G12" s="148"/>
      <c r="H12" s="148"/>
      <c r="I12" s="149"/>
      <c r="J12" s="148"/>
      <c r="K12" s="148"/>
      <c r="L12" s="148"/>
      <c r="M12" s="148"/>
      <c r="N12" s="148"/>
      <c r="O12" s="149"/>
      <c r="P12" s="148"/>
      <c r="Q12" s="148"/>
      <c r="R12" s="148"/>
      <c r="S12" s="148"/>
      <c r="T12" s="148"/>
      <c r="U12" s="149"/>
    </row>
    <row r="13" spans="2:9" ht="16.5" thickBot="1" thickTop="1">
      <c r="B13" s="174" t="s">
        <v>44</v>
      </c>
      <c r="C13" s="174"/>
      <c r="D13" s="174"/>
      <c r="E13" s="174"/>
      <c r="F13" s="174"/>
      <c r="G13" s="174"/>
      <c r="H13" s="174"/>
      <c r="I13" s="174"/>
    </row>
    <row r="14" spans="2:21" ht="15" customHeight="1" thickBot="1" thickTop="1">
      <c r="B14" s="157" t="s">
        <v>38</v>
      </c>
      <c r="C14" s="157"/>
      <c r="D14" s="157" t="s">
        <v>16</v>
      </c>
      <c r="E14" s="157" t="s">
        <v>21</v>
      </c>
      <c r="F14" s="157"/>
      <c r="G14" s="157"/>
      <c r="H14" s="157"/>
      <c r="I14" s="157" t="s">
        <v>25</v>
      </c>
      <c r="J14" s="157" t="s">
        <v>16</v>
      </c>
      <c r="K14" s="157" t="s">
        <v>21</v>
      </c>
      <c r="L14" s="157"/>
      <c r="M14" s="157"/>
      <c r="N14" s="157"/>
      <c r="O14" s="157" t="s">
        <v>25</v>
      </c>
      <c r="P14" s="157" t="s">
        <v>16</v>
      </c>
      <c r="Q14" s="157" t="s">
        <v>21</v>
      </c>
      <c r="R14" s="157"/>
      <c r="S14" s="157"/>
      <c r="T14" s="157"/>
      <c r="U14" s="157" t="s">
        <v>25</v>
      </c>
    </row>
    <row r="15" spans="2:21" ht="49.5" customHeight="1" thickBot="1" thickTop="1">
      <c r="B15" s="157"/>
      <c r="C15" s="157"/>
      <c r="D15" s="157"/>
      <c r="E15" s="47" t="s">
        <v>17</v>
      </c>
      <c r="F15" s="47" t="s">
        <v>18</v>
      </c>
      <c r="G15" s="47" t="s">
        <v>19</v>
      </c>
      <c r="H15" s="47" t="s">
        <v>20</v>
      </c>
      <c r="I15" s="157"/>
      <c r="J15" s="157"/>
      <c r="K15" s="95" t="s">
        <v>17</v>
      </c>
      <c r="L15" s="95" t="s">
        <v>18</v>
      </c>
      <c r="M15" s="95" t="s">
        <v>19</v>
      </c>
      <c r="N15" s="95" t="s">
        <v>20</v>
      </c>
      <c r="O15" s="157"/>
      <c r="P15" s="157"/>
      <c r="Q15" s="95" t="s">
        <v>17</v>
      </c>
      <c r="R15" s="95" t="s">
        <v>18</v>
      </c>
      <c r="S15" s="95" t="s">
        <v>19</v>
      </c>
      <c r="T15" s="95" t="s">
        <v>20</v>
      </c>
      <c r="U15" s="157"/>
    </row>
    <row r="16" spans="2:21" ht="16.5" thickBot="1" thickTop="1">
      <c r="B16" s="171" t="s">
        <v>36</v>
      </c>
      <c r="C16" s="46" t="s">
        <v>22</v>
      </c>
      <c r="D16" s="6">
        <v>6205.25</v>
      </c>
      <c r="E16" s="7"/>
      <c r="F16" s="7"/>
      <c r="G16" s="7"/>
      <c r="H16" s="7"/>
      <c r="I16" s="8"/>
      <c r="J16" s="6">
        <v>6577.57</v>
      </c>
      <c r="K16" s="7"/>
      <c r="L16" s="7"/>
      <c r="M16" s="7"/>
      <c r="N16" s="7"/>
      <c r="O16" s="8"/>
      <c r="P16" s="6">
        <v>6945.94</v>
      </c>
      <c r="Q16" s="7"/>
      <c r="R16" s="7"/>
      <c r="S16" s="7"/>
      <c r="T16" s="7"/>
      <c r="U16" s="8"/>
    </row>
    <row r="17" spans="2:21" ht="16.5" thickBot="1" thickTop="1">
      <c r="B17" s="171"/>
      <c r="C17" s="48" t="s">
        <v>43</v>
      </c>
      <c r="D17" s="7"/>
      <c r="E17" s="9"/>
      <c r="F17" s="9"/>
      <c r="G17" s="9"/>
      <c r="H17" s="9"/>
      <c r="I17" s="7"/>
      <c r="J17" s="7"/>
      <c r="K17" s="9"/>
      <c r="L17" s="9"/>
      <c r="M17" s="9"/>
      <c r="N17" s="9"/>
      <c r="O17" s="7"/>
      <c r="P17" s="7"/>
      <c r="Q17" s="9"/>
      <c r="R17" s="9"/>
      <c r="S17" s="9"/>
      <c r="T17" s="9"/>
      <c r="U17" s="7"/>
    </row>
    <row r="18" spans="2:21" ht="16.5" thickBot="1" thickTop="1">
      <c r="B18" s="164" t="s">
        <v>37</v>
      </c>
      <c r="C18" s="46" t="s">
        <v>22</v>
      </c>
      <c r="D18" s="7"/>
      <c r="E18" s="9"/>
      <c r="F18" s="9"/>
      <c r="G18" s="9"/>
      <c r="H18" s="9"/>
      <c r="I18" s="7"/>
      <c r="J18" s="7"/>
      <c r="K18" s="9"/>
      <c r="L18" s="9"/>
      <c r="M18" s="9"/>
      <c r="N18" s="9"/>
      <c r="O18" s="7"/>
      <c r="P18" s="7"/>
      <c r="Q18" s="9"/>
      <c r="R18" s="9"/>
      <c r="S18" s="9"/>
      <c r="T18" s="9"/>
      <c r="U18" s="7"/>
    </row>
    <row r="19" spans="2:21" ht="16.5" thickBot="1" thickTop="1">
      <c r="B19" s="164"/>
      <c r="C19" s="46" t="s">
        <v>43</v>
      </c>
      <c r="D19" s="9">
        <v>6205.25</v>
      </c>
      <c r="E19" s="9"/>
      <c r="F19" s="9"/>
      <c r="G19" s="9"/>
      <c r="H19" s="9"/>
      <c r="I19" s="7"/>
      <c r="J19" s="9">
        <v>6577.57</v>
      </c>
      <c r="K19" s="9"/>
      <c r="L19" s="9"/>
      <c r="M19" s="9"/>
      <c r="N19" s="9"/>
      <c r="O19" s="7"/>
      <c r="P19" s="9">
        <v>6945.91</v>
      </c>
      <c r="Q19" s="9"/>
      <c r="R19" s="9"/>
      <c r="S19" s="9"/>
      <c r="T19" s="9"/>
      <c r="U19" s="7"/>
    </row>
    <row r="20" spans="2:9" ht="16.5" thickBot="1" thickTop="1">
      <c r="B20" s="163" t="s">
        <v>88</v>
      </c>
      <c r="C20" s="163"/>
      <c r="D20" s="163"/>
      <c r="E20" s="163"/>
      <c r="F20" s="163"/>
      <c r="G20" s="163"/>
      <c r="H20" s="163"/>
      <c r="I20" s="163"/>
    </row>
    <row r="21" spans="2:21" ht="16.5" thickBot="1" thickTop="1">
      <c r="B21" s="171" t="s">
        <v>36</v>
      </c>
      <c r="C21" s="46" t="s">
        <v>45</v>
      </c>
      <c r="D21" s="6"/>
      <c r="E21" s="7"/>
      <c r="F21" s="7"/>
      <c r="G21" s="7"/>
      <c r="H21" s="7"/>
      <c r="I21" s="8"/>
      <c r="J21" s="6"/>
      <c r="K21" s="7"/>
      <c r="L21" s="7"/>
      <c r="M21" s="7"/>
      <c r="N21" s="7"/>
      <c r="O21" s="8"/>
      <c r="P21" s="6"/>
      <c r="Q21" s="7"/>
      <c r="R21" s="7"/>
      <c r="S21" s="7"/>
      <c r="T21" s="7"/>
      <c r="U21" s="8"/>
    </row>
    <row r="22" spans="2:21" ht="16.5" thickBot="1" thickTop="1">
      <c r="B22" s="171"/>
      <c r="C22" s="48" t="s">
        <v>46</v>
      </c>
      <c r="D22" s="7"/>
      <c r="E22" s="9"/>
      <c r="F22" s="9"/>
      <c r="G22" s="9"/>
      <c r="H22" s="9"/>
      <c r="I22" s="7"/>
      <c r="J22" s="7"/>
      <c r="K22" s="9"/>
      <c r="L22" s="9"/>
      <c r="M22" s="9"/>
      <c r="N22" s="9"/>
      <c r="O22" s="7"/>
      <c r="P22" s="7"/>
      <c r="Q22" s="9"/>
      <c r="R22" s="9"/>
      <c r="S22" s="9"/>
      <c r="T22" s="9"/>
      <c r="U22" s="7"/>
    </row>
    <row r="23" spans="2:21" ht="16.5" thickBot="1" thickTop="1">
      <c r="B23" s="164" t="s">
        <v>37</v>
      </c>
      <c r="C23" s="46" t="s">
        <v>45</v>
      </c>
      <c r="D23" s="7"/>
      <c r="E23" s="9"/>
      <c r="F23" s="9"/>
      <c r="G23" s="9"/>
      <c r="H23" s="9"/>
      <c r="I23" s="7"/>
      <c r="J23" s="7"/>
      <c r="K23" s="9"/>
      <c r="L23" s="9"/>
      <c r="M23" s="9"/>
      <c r="N23" s="9"/>
      <c r="O23" s="7"/>
      <c r="P23" s="7"/>
      <c r="Q23" s="9"/>
      <c r="R23" s="9"/>
      <c r="S23" s="9"/>
      <c r="T23" s="9"/>
      <c r="U23" s="7"/>
    </row>
    <row r="24" spans="2:21" ht="16.5" thickBot="1" thickTop="1">
      <c r="B24" s="164"/>
      <c r="C24" s="46" t="s">
        <v>46</v>
      </c>
      <c r="D24" s="9"/>
      <c r="E24" s="9"/>
      <c r="F24" s="9"/>
      <c r="G24" s="9"/>
      <c r="H24" s="9"/>
      <c r="I24" s="7"/>
      <c r="J24" s="9"/>
      <c r="K24" s="9"/>
      <c r="L24" s="9"/>
      <c r="M24" s="9"/>
      <c r="N24" s="9"/>
      <c r="O24" s="7"/>
      <c r="P24" s="9"/>
      <c r="Q24" s="9"/>
      <c r="R24" s="9"/>
      <c r="S24" s="9"/>
      <c r="T24" s="9"/>
      <c r="U24" s="7"/>
    </row>
    <row r="25" spans="2:9" ht="16.5" thickBot="1" thickTop="1">
      <c r="B25" s="163" t="s">
        <v>89</v>
      </c>
      <c r="C25" s="163"/>
      <c r="D25" s="163"/>
      <c r="E25" s="163"/>
      <c r="F25" s="163"/>
      <c r="G25" s="163"/>
      <c r="H25" s="163"/>
      <c r="I25" s="163"/>
    </row>
    <row r="26" spans="2:21" ht="16.5" thickBot="1" thickTop="1">
      <c r="B26" s="164" t="s">
        <v>36</v>
      </c>
      <c r="C26" s="46" t="s">
        <v>45</v>
      </c>
      <c r="D26" s="6"/>
      <c r="E26" s="7"/>
      <c r="F26" s="7"/>
      <c r="G26" s="7"/>
      <c r="H26" s="7"/>
      <c r="I26" s="8"/>
      <c r="J26" s="6"/>
      <c r="K26" s="7"/>
      <c r="L26" s="7"/>
      <c r="M26" s="7"/>
      <c r="N26" s="7"/>
      <c r="O26" s="8"/>
      <c r="P26" s="6"/>
      <c r="Q26" s="7"/>
      <c r="R26" s="7"/>
      <c r="S26" s="7"/>
      <c r="T26" s="7"/>
      <c r="U26" s="8"/>
    </row>
    <row r="27" spans="2:21" ht="16.5" thickBot="1" thickTop="1">
      <c r="B27" s="164"/>
      <c r="C27" s="48" t="s">
        <v>46</v>
      </c>
      <c r="D27" s="7"/>
      <c r="E27" s="9"/>
      <c r="F27" s="9"/>
      <c r="G27" s="9"/>
      <c r="H27" s="9"/>
      <c r="I27" s="7"/>
      <c r="J27" s="7"/>
      <c r="K27" s="9"/>
      <c r="L27" s="9"/>
      <c r="M27" s="9"/>
      <c r="N27" s="9"/>
      <c r="O27" s="7"/>
      <c r="P27" s="7"/>
      <c r="Q27" s="9"/>
      <c r="R27" s="9"/>
      <c r="S27" s="9"/>
      <c r="T27" s="9"/>
      <c r="U27" s="7"/>
    </row>
    <row r="28" spans="2:21" ht="16.5" thickBot="1" thickTop="1">
      <c r="B28" s="164" t="s">
        <v>37</v>
      </c>
      <c r="C28" s="46" t="s">
        <v>45</v>
      </c>
      <c r="D28" s="7"/>
      <c r="E28" s="9"/>
      <c r="F28" s="9"/>
      <c r="G28" s="9"/>
      <c r="H28" s="9"/>
      <c r="I28" s="7"/>
      <c r="J28" s="7"/>
      <c r="K28" s="9"/>
      <c r="L28" s="9"/>
      <c r="M28" s="9"/>
      <c r="N28" s="9"/>
      <c r="O28" s="7"/>
      <c r="P28" s="7"/>
      <c r="Q28" s="9"/>
      <c r="R28" s="9"/>
      <c r="S28" s="9"/>
      <c r="T28" s="9"/>
      <c r="U28" s="7"/>
    </row>
    <row r="29" spans="2:21" ht="16.5" thickBot="1" thickTop="1">
      <c r="B29" s="164"/>
      <c r="C29" s="46" t="s">
        <v>46</v>
      </c>
      <c r="D29" s="9"/>
      <c r="E29" s="9"/>
      <c r="F29" s="9"/>
      <c r="G29" s="9"/>
      <c r="H29" s="9"/>
      <c r="I29" s="7"/>
      <c r="J29" s="9"/>
      <c r="K29" s="9"/>
      <c r="L29" s="9"/>
      <c r="M29" s="9"/>
      <c r="N29" s="9"/>
      <c r="O29" s="7"/>
      <c r="P29" s="9"/>
      <c r="Q29" s="9"/>
      <c r="R29" s="9"/>
      <c r="S29" s="9"/>
      <c r="T29" s="9"/>
      <c r="U29" s="7"/>
    </row>
    <row r="30" ht="25.5" customHeight="1" thickBot="1" thickTop="1"/>
    <row r="31" spans="2:21" ht="15.75" thickTop="1">
      <c r="B31" s="165" t="s">
        <v>0</v>
      </c>
      <c r="C31" s="166"/>
      <c r="D31" s="153"/>
      <c r="E31" s="153"/>
      <c r="F31" s="153"/>
      <c r="G31" s="153"/>
      <c r="H31" s="153"/>
      <c r="I31" s="154"/>
      <c r="J31" s="153"/>
      <c r="K31" s="153"/>
      <c r="L31" s="153"/>
      <c r="M31" s="153"/>
      <c r="N31" s="153"/>
      <c r="O31" s="154"/>
      <c r="P31" s="153"/>
      <c r="Q31" s="153"/>
      <c r="R31" s="153"/>
      <c r="S31" s="153"/>
      <c r="T31" s="153"/>
      <c r="U31" s="154"/>
    </row>
    <row r="32" spans="2:21" ht="15">
      <c r="B32" s="159" t="s">
        <v>30</v>
      </c>
      <c r="C32" s="160"/>
      <c r="D32" s="155"/>
      <c r="E32" s="155"/>
      <c r="F32" s="155"/>
      <c r="G32" s="155"/>
      <c r="H32" s="155"/>
      <c r="I32" s="156"/>
      <c r="J32" s="155"/>
      <c r="K32" s="155"/>
      <c r="L32" s="155"/>
      <c r="M32" s="155"/>
      <c r="N32" s="155"/>
      <c r="O32" s="156"/>
      <c r="P32" s="155"/>
      <c r="Q32" s="155"/>
      <c r="R32" s="155"/>
      <c r="S32" s="155"/>
      <c r="T32" s="155"/>
      <c r="U32" s="156"/>
    </row>
    <row r="33" spans="2:21" ht="15">
      <c r="B33" s="159" t="s">
        <v>31</v>
      </c>
      <c r="C33" s="160"/>
      <c r="D33" s="155"/>
      <c r="E33" s="155"/>
      <c r="F33" s="155"/>
      <c r="G33" s="155"/>
      <c r="H33" s="155"/>
      <c r="I33" s="156"/>
      <c r="J33" s="155"/>
      <c r="K33" s="155"/>
      <c r="L33" s="155"/>
      <c r="M33" s="155"/>
      <c r="N33" s="155"/>
      <c r="O33" s="156"/>
      <c r="P33" s="155"/>
      <c r="Q33" s="155"/>
      <c r="R33" s="155"/>
      <c r="S33" s="155"/>
      <c r="T33" s="155"/>
      <c r="U33" s="156"/>
    </row>
    <row r="34" spans="2:21" ht="15.75" thickBot="1">
      <c r="B34" s="161" t="s">
        <v>72</v>
      </c>
      <c r="C34" s="162"/>
      <c r="D34" s="155"/>
      <c r="E34" s="155"/>
      <c r="F34" s="155"/>
      <c r="G34" s="155"/>
      <c r="H34" s="155"/>
      <c r="I34" s="156"/>
      <c r="J34" s="155"/>
      <c r="K34" s="155"/>
      <c r="L34" s="155"/>
      <c r="M34" s="155"/>
      <c r="N34" s="155"/>
      <c r="O34" s="156"/>
      <c r="P34" s="155"/>
      <c r="Q34" s="155"/>
      <c r="R34" s="155"/>
      <c r="S34" s="155"/>
      <c r="T34" s="155"/>
      <c r="U34" s="156"/>
    </row>
    <row r="35" spans="1:21" ht="48.75" customHeight="1" thickTop="1">
      <c r="A35" s="49"/>
      <c r="B35" s="167" t="s">
        <v>77</v>
      </c>
      <c r="C35" s="168"/>
      <c r="D35" s="142"/>
      <c r="E35" s="142"/>
      <c r="F35" s="142"/>
      <c r="G35" s="142"/>
      <c r="H35" s="142"/>
      <c r="I35" s="143"/>
      <c r="J35" s="142"/>
      <c r="K35" s="142"/>
      <c r="L35" s="142"/>
      <c r="M35" s="142"/>
      <c r="N35" s="142"/>
      <c r="O35" s="143"/>
      <c r="P35" s="142"/>
      <c r="Q35" s="142"/>
      <c r="R35" s="142"/>
      <c r="S35" s="142"/>
      <c r="T35" s="142"/>
      <c r="U35" s="143"/>
    </row>
    <row r="36" spans="2:21" ht="28.5" customHeight="1">
      <c r="B36" s="169" t="s">
        <v>23</v>
      </c>
      <c r="C36" s="170"/>
      <c r="D36" s="146"/>
      <c r="E36" s="146"/>
      <c r="F36" s="146"/>
      <c r="G36" s="146"/>
      <c r="H36" s="146"/>
      <c r="I36" s="147"/>
      <c r="J36" s="146"/>
      <c r="K36" s="146"/>
      <c r="L36" s="146"/>
      <c r="M36" s="146"/>
      <c r="N36" s="146"/>
      <c r="O36" s="147"/>
      <c r="P36" s="146"/>
      <c r="Q36" s="146"/>
      <c r="R36" s="146"/>
      <c r="S36" s="146"/>
      <c r="T36" s="146"/>
      <c r="U36" s="147"/>
    </row>
    <row r="37" spans="2:21" ht="16.5" customHeight="1">
      <c r="B37" s="169" t="s">
        <v>73</v>
      </c>
      <c r="C37" s="170"/>
      <c r="D37" s="146"/>
      <c r="E37" s="146"/>
      <c r="F37" s="146"/>
      <c r="G37" s="146"/>
      <c r="H37" s="146"/>
      <c r="I37" s="147"/>
      <c r="J37" s="146"/>
      <c r="K37" s="146"/>
      <c r="L37" s="146"/>
      <c r="M37" s="146"/>
      <c r="N37" s="146"/>
      <c r="O37" s="147"/>
      <c r="P37" s="146"/>
      <c r="Q37" s="146"/>
      <c r="R37" s="146"/>
      <c r="S37" s="146"/>
      <c r="T37" s="146"/>
      <c r="U37" s="147"/>
    </row>
    <row r="38" spans="2:21" ht="16.5" customHeight="1" thickBot="1">
      <c r="B38" s="175" t="s">
        <v>1</v>
      </c>
      <c r="C38" s="176"/>
      <c r="D38" s="151"/>
      <c r="E38" s="151"/>
      <c r="F38" s="151"/>
      <c r="G38" s="151"/>
      <c r="H38" s="151"/>
      <c r="I38" s="152"/>
      <c r="J38" s="151"/>
      <c r="K38" s="151"/>
      <c r="L38" s="151"/>
      <c r="M38" s="151"/>
      <c r="N38" s="151"/>
      <c r="O38" s="152"/>
      <c r="P38" s="151"/>
      <c r="Q38" s="151"/>
      <c r="R38" s="151"/>
      <c r="S38" s="151"/>
      <c r="T38" s="151"/>
      <c r="U38" s="152"/>
    </row>
    <row r="39" spans="2:21" ht="28.5" customHeight="1" thickBot="1" thickTop="1">
      <c r="B39" s="177" t="s">
        <v>74</v>
      </c>
      <c r="C39" s="177"/>
      <c r="D39" s="150"/>
      <c r="E39" s="150"/>
      <c r="F39" s="150"/>
      <c r="G39" s="150"/>
      <c r="H39" s="150"/>
      <c r="I39" s="150"/>
      <c r="J39" s="150"/>
      <c r="K39" s="150"/>
      <c r="L39" s="150"/>
      <c r="M39" s="150"/>
      <c r="N39" s="150"/>
      <c r="O39" s="150"/>
      <c r="P39" s="150"/>
      <c r="Q39" s="150"/>
      <c r="R39" s="150"/>
      <c r="S39" s="150"/>
      <c r="T39" s="150"/>
      <c r="U39" s="150"/>
    </row>
    <row r="40" ht="28.5" customHeight="1" thickBot="1" thickTop="1"/>
    <row r="41" spans="2:21" ht="15.75" thickTop="1">
      <c r="B41" s="165" t="s">
        <v>0</v>
      </c>
      <c r="C41" s="166"/>
      <c r="D41" s="153"/>
      <c r="E41" s="153"/>
      <c r="F41" s="153"/>
      <c r="G41" s="153"/>
      <c r="H41" s="153"/>
      <c r="I41" s="154"/>
      <c r="J41" s="153"/>
      <c r="K41" s="153"/>
      <c r="L41" s="153"/>
      <c r="M41" s="153"/>
      <c r="N41" s="153"/>
      <c r="O41" s="154"/>
      <c r="P41" s="153"/>
      <c r="Q41" s="153"/>
      <c r="R41" s="153"/>
      <c r="S41" s="153"/>
      <c r="T41" s="153"/>
      <c r="U41" s="154"/>
    </row>
    <row r="42" spans="2:21" ht="15">
      <c r="B42" s="159" t="s">
        <v>30</v>
      </c>
      <c r="C42" s="160"/>
      <c r="D42" s="155"/>
      <c r="E42" s="155"/>
      <c r="F42" s="155"/>
      <c r="G42" s="155"/>
      <c r="H42" s="155"/>
      <c r="I42" s="156"/>
      <c r="J42" s="155"/>
      <c r="K42" s="155"/>
      <c r="L42" s="155"/>
      <c r="M42" s="155"/>
      <c r="N42" s="155"/>
      <c r="O42" s="156"/>
      <c r="P42" s="155"/>
      <c r="Q42" s="155"/>
      <c r="R42" s="155"/>
      <c r="S42" s="155"/>
      <c r="T42" s="155"/>
      <c r="U42" s="156"/>
    </row>
    <row r="43" spans="2:21" ht="15">
      <c r="B43" s="159" t="s">
        <v>31</v>
      </c>
      <c r="C43" s="160"/>
      <c r="D43" s="155"/>
      <c r="E43" s="155"/>
      <c r="F43" s="155"/>
      <c r="G43" s="155"/>
      <c r="H43" s="155"/>
      <c r="I43" s="156"/>
      <c r="J43" s="155"/>
      <c r="K43" s="155"/>
      <c r="L43" s="155"/>
      <c r="M43" s="155"/>
      <c r="N43" s="155"/>
      <c r="O43" s="156"/>
      <c r="P43" s="155"/>
      <c r="Q43" s="155"/>
      <c r="R43" s="155"/>
      <c r="S43" s="155"/>
      <c r="T43" s="155"/>
      <c r="U43" s="156"/>
    </row>
    <row r="44" spans="2:21" ht="15.75" thickBot="1">
      <c r="B44" s="161" t="s">
        <v>72</v>
      </c>
      <c r="C44" s="162"/>
      <c r="D44" s="155"/>
      <c r="E44" s="155"/>
      <c r="F44" s="155"/>
      <c r="G44" s="155"/>
      <c r="H44" s="155"/>
      <c r="I44" s="156"/>
      <c r="J44" s="155"/>
      <c r="K44" s="155"/>
      <c r="L44" s="155"/>
      <c r="M44" s="155"/>
      <c r="N44" s="155"/>
      <c r="O44" s="156"/>
      <c r="P44" s="155"/>
      <c r="Q44" s="155"/>
      <c r="R44" s="155"/>
      <c r="S44" s="155"/>
      <c r="T44" s="155"/>
      <c r="U44" s="156"/>
    </row>
    <row r="45" spans="1:21" ht="30.75" customHeight="1" thickTop="1">
      <c r="A45" s="179"/>
      <c r="B45" s="167" t="s">
        <v>78</v>
      </c>
      <c r="C45" s="168"/>
      <c r="D45" s="142"/>
      <c r="E45" s="142"/>
      <c r="F45" s="142"/>
      <c r="G45" s="142"/>
      <c r="H45" s="142"/>
      <c r="I45" s="143"/>
      <c r="J45" s="142"/>
      <c r="K45" s="142"/>
      <c r="L45" s="142"/>
      <c r="M45" s="142"/>
      <c r="N45" s="142"/>
      <c r="O45" s="143"/>
      <c r="P45" s="142"/>
      <c r="Q45" s="142"/>
      <c r="R45" s="142"/>
      <c r="S45" s="142"/>
      <c r="T45" s="142"/>
      <c r="U45" s="143"/>
    </row>
    <row r="46" spans="1:21" ht="15" customHeight="1">
      <c r="A46" s="179"/>
      <c r="B46" s="169"/>
      <c r="C46" s="170"/>
      <c r="D46" s="144"/>
      <c r="E46" s="144"/>
      <c r="F46" s="144"/>
      <c r="G46" s="144"/>
      <c r="H46" s="144"/>
      <c r="I46" s="145"/>
      <c r="J46" s="144"/>
      <c r="K46" s="144"/>
      <c r="L46" s="144"/>
      <c r="M46" s="144"/>
      <c r="N46" s="144"/>
      <c r="O46" s="145"/>
      <c r="P46" s="144"/>
      <c r="Q46" s="144"/>
      <c r="R46" s="144"/>
      <c r="S46" s="144"/>
      <c r="T46" s="144"/>
      <c r="U46" s="145"/>
    </row>
    <row r="47" spans="2:21" ht="30.75" customHeight="1">
      <c r="B47" s="169" t="s">
        <v>23</v>
      </c>
      <c r="C47" s="170"/>
      <c r="D47" s="146"/>
      <c r="E47" s="146"/>
      <c r="F47" s="146"/>
      <c r="G47" s="146"/>
      <c r="H47" s="146"/>
      <c r="I47" s="147"/>
      <c r="J47" s="146"/>
      <c r="K47" s="146"/>
      <c r="L47" s="146"/>
      <c r="M47" s="146"/>
      <c r="N47" s="146"/>
      <c r="O47" s="147"/>
      <c r="P47" s="146"/>
      <c r="Q47" s="146"/>
      <c r="R47" s="146"/>
      <c r="S47" s="146"/>
      <c r="T47" s="146"/>
      <c r="U47" s="147"/>
    </row>
    <row r="48" spans="2:21" ht="15">
      <c r="B48" s="169" t="s">
        <v>73</v>
      </c>
      <c r="C48" s="170"/>
      <c r="D48" s="146"/>
      <c r="E48" s="146"/>
      <c r="F48" s="146"/>
      <c r="G48" s="146"/>
      <c r="H48" s="146"/>
      <c r="I48" s="147"/>
      <c r="J48" s="146"/>
      <c r="K48" s="146"/>
      <c r="L48" s="146"/>
      <c r="M48" s="146"/>
      <c r="N48" s="146"/>
      <c r="O48" s="147"/>
      <c r="P48" s="146"/>
      <c r="Q48" s="146"/>
      <c r="R48" s="146"/>
      <c r="S48" s="146"/>
      <c r="T48" s="146"/>
      <c r="U48" s="147"/>
    </row>
    <row r="49" spans="2:21" ht="15.75" thickBot="1">
      <c r="B49" s="172" t="s">
        <v>1</v>
      </c>
      <c r="C49" s="173"/>
      <c r="D49" s="148"/>
      <c r="E49" s="148"/>
      <c r="F49" s="148"/>
      <c r="G49" s="148"/>
      <c r="H49" s="148"/>
      <c r="I49" s="149"/>
      <c r="J49" s="148"/>
      <c r="K49" s="148"/>
      <c r="L49" s="148"/>
      <c r="M49" s="148"/>
      <c r="N49" s="148"/>
      <c r="O49" s="149"/>
      <c r="P49" s="148"/>
      <c r="Q49" s="148"/>
      <c r="R49" s="148"/>
      <c r="S49" s="148"/>
      <c r="T49" s="148"/>
      <c r="U49" s="149"/>
    </row>
    <row r="50" spans="2:21" ht="28.5" customHeight="1" thickBot="1" thickTop="1">
      <c r="B50" s="177" t="s">
        <v>26</v>
      </c>
      <c r="C50" s="177"/>
      <c r="D50" s="150"/>
      <c r="E50" s="150"/>
      <c r="F50" s="150"/>
      <c r="G50" s="150"/>
      <c r="H50" s="150"/>
      <c r="I50" s="150"/>
      <c r="J50" s="150"/>
      <c r="K50" s="150"/>
      <c r="L50" s="150"/>
      <c r="M50" s="150"/>
      <c r="N50" s="150"/>
      <c r="O50" s="150"/>
      <c r="P50" s="150"/>
      <c r="Q50" s="150"/>
      <c r="R50" s="150"/>
      <c r="S50" s="150"/>
      <c r="T50" s="150"/>
      <c r="U50" s="150"/>
    </row>
    <row r="51" ht="15.75" thickTop="1"/>
    <row r="52" spans="2:9" ht="31.5" customHeight="1">
      <c r="B52" s="178" t="s">
        <v>101</v>
      </c>
      <c r="C52" s="178"/>
      <c r="D52" s="178"/>
      <c r="E52" s="178"/>
      <c r="F52" s="178"/>
      <c r="G52" s="178"/>
      <c r="H52" s="178"/>
      <c r="I52" s="178"/>
    </row>
    <row r="53" spans="2:9" ht="48" customHeight="1">
      <c r="B53" s="178" t="s">
        <v>125</v>
      </c>
      <c r="C53" s="178"/>
      <c r="D53" s="178"/>
      <c r="E53" s="178"/>
      <c r="F53" s="178"/>
      <c r="G53" s="178"/>
      <c r="H53" s="178"/>
      <c r="I53" s="178"/>
    </row>
  </sheetData>
  <sheetProtection/>
  <mergeCells count="128">
    <mergeCell ref="B2:I2"/>
    <mergeCell ref="B5:C5"/>
    <mergeCell ref="B6:C6"/>
    <mergeCell ref="D5:I5"/>
    <mergeCell ref="D6:I6"/>
    <mergeCell ref="B4:C4"/>
    <mergeCell ref="D4:I4"/>
    <mergeCell ref="B50:C50"/>
    <mergeCell ref="B52:I52"/>
    <mergeCell ref="B53:I53"/>
    <mergeCell ref="A8:A9"/>
    <mergeCell ref="D8:I9"/>
    <mergeCell ref="D50:I50"/>
    <mergeCell ref="D35:I35"/>
    <mergeCell ref="A45:A46"/>
    <mergeCell ref="D45:I46"/>
    <mergeCell ref="D49:I49"/>
    <mergeCell ref="B45:C46"/>
    <mergeCell ref="B49:C49"/>
    <mergeCell ref="B38:C38"/>
    <mergeCell ref="D38:I38"/>
    <mergeCell ref="B47:C47"/>
    <mergeCell ref="D47:I47"/>
    <mergeCell ref="B48:C48"/>
    <mergeCell ref="D48:I48"/>
    <mergeCell ref="B39:C39"/>
    <mergeCell ref="D39:I39"/>
    <mergeCell ref="B37:C37"/>
    <mergeCell ref="D37:I37"/>
    <mergeCell ref="B10:C10"/>
    <mergeCell ref="D14:D15"/>
    <mergeCell ref="E14:H14"/>
    <mergeCell ref="D11:I11"/>
    <mergeCell ref="B12:C12"/>
    <mergeCell ref="B13:I13"/>
    <mergeCell ref="B14:C15"/>
    <mergeCell ref="B16:B17"/>
    <mergeCell ref="B36:C36"/>
    <mergeCell ref="D36:I36"/>
    <mergeCell ref="I14:I15"/>
    <mergeCell ref="D12:I12"/>
    <mergeCell ref="B8:C9"/>
    <mergeCell ref="D10:I10"/>
    <mergeCell ref="B11:C11"/>
    <mergeCell ref="B21:B22"/>
    <mergeCell ref="B23:B24"/>
    <mergeCell ref="B32:C32"/>
    <mergeCell ref="B7:C7"/>
    <mergeCell ref="D7:I7"/>
    <mergeCell ref="B35:C35"/>
    <mergeCell ref="B33:C33"/>
    <mergeCell ref="D33:I33"/>
    <mergeCell ref="D43:I43"/>
    <mergeCell ref="B18:B19"/>
    <mergeCell ref="B31:C31"/>
    <mergeCell ref="D31:I31"/>
    <mergeCell ref="B43:C43"/>
    <mergeCell ref="B34:C34"/>
    <mergeCell ref="D34:I34"/>
    <mergeCell ref="B20:I20"/>
    <mergeCell ref="B44:C44"/>
    <mergeCell ref="D44:I44"/>
    <mergeCell ref="B25:I25"/>
    <mergeCell ref="B26:B27"/>
    <mergeCell ref="B28:B29"/>
    <mergeCell ref="B41:C41"/>
    <mergeCell ref="D41:I41"/>
    <mergeCell ref="B42:C42"/>
    <mergeCell ref="D42:I42"/>
    <mergeCell ref="D32:I32"/>
    <mergeCell ref="J4:O4"/>
    <mergeCell ref="J5:O5"/>
    <mergeCell ref="J6:O6"/>
    <mergeCell ref="J7:O7"/>
    <mergeCell ref="J8:O9"/>
    <mergeCell ref="J10:O10"/>
    <mergeCell ref="J11:O11"/>
    <mergeCell ref="J12:O12"/>
    <mergeCell ref="J14:J15"/>
    <mergeCell ref="K14:N14"/>
    <mergeCell ref="O14:O15"/>
    <mergeCell ref="J31:O31"/>
    <mergeCell ref="J32:O32"/>
    <mergeCell ref="J33:O33"/>
    <mergeCell ref="J34:O34"/>
    <mergeCell ref="J35:O35"/>
    <mergeCell ref="J36:O36"/>
    <mergeCell ref="J37:O37"/>
    <mergeCell ref="J38:O38"/>
    <mergeCell ref="J39:O39"/>
    <mergeCell ref="J41:O41"/>
    <mergeCell ref="J42:O42"/>
    <mergeCell ref="J43:O43"/>
    <mergeCell ref="J44:O44"/>
    <mergeCell ref="J45:O46"/>
    <mergeCell ref="J47:O47"/>
    <mergeCell ref="J48:O48"/>
    <mergeCell ref="J49:O49"/>
    <mergeCell ref="J50:O50"/>
    <mergeCell ref="P4:U4"/>
    <mergeCell ref="P5:U5"/>
    <mergeCell ref="P6:U6"/>
    <mergeCell ref="P7:U7"/>
    <mergeCell ref="P8:U9"/>
    <mergeCell ref="P10:U10"/>
    <mergeCell ref="P11:U11"/>
    <mergeCell ref="P12:U12"/>
    <mergeCell ref="P14:P15"/>
    <mergeCell ref="Q14:T14"/>
    <mergeCell ref="U14:U15"/>
    <mergeCell ref="P31:U31"/>
    <mergeCell ref="P44:U44"/>
    <mergeCell ref="P32:U32"/>
    <mergeCell ref="P33:U33"/>
    <mergeCell ref="P34:U34"/>
    <mergeCell ref="P35:U35"/>
    <mergeCell ref="P36:U36"/>
    <mergeCell ref="P37:U37"/>
    <mergeCell ref="P45:U46"/>
    <mergeCell ref="P47:U47"/>
    <mergeCell ref="P48:U48"/>
    <mergeCell ref="P49:U49"/>
    <mergeCell ref="P50:U50"/>
    <mergeCell ref="P38:U38"/>
    <mergeCell ref="P39:U39"/>
    <mergeCell ref="P41:U41"/>
    <mergeCell ref="P42:U42"/>
    <mergeCell ref="P43:U43"/>
  </mergeCells>
  <printOptions/>
  <pageMargins left="0.5511811023622047" right="0.4330708661417323" top="0.5118110236220472" bottom="0.7480314960629921" header="0.31496062992125984" footer="0.31496062992125984"/>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20" sqref="A20:B20"/>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80" t="s">
        <v>108</v>
      </c>
      <c r="B2" s="201"/>
      <c r="C2" s="201"/>
      <c r="D2" s="201"/>
    </row>
    <row r="3" ht="15.75" thickBot="1"/>
    <row r="4" spans="1:4" ht="15.75" thickTop="1">
      <c r="A4" s="186" t="s">
        <v>0</v>
      </c>
      <c r="B4" s="187"/>
      <c r="C4" s="193" t="s">
        <v>190</v>
      </c>
      <c r="D4" s="194"/>
    </row>
    <row r="5" spans="1:4" ht="15">
      <c r="A5" s="188" t="s">
        <v>80</v>
      </c>
      <c r="B5" s="189"/>
      <c r="C5" s="190">
        <v>8203010908</v>
      </c>
      <c r="D5" s="191"/>
    </row>
    <row r="6" spans="1:4" ht="15">
      <c r="A6" s="188" t="s">
        <v>31</v>
      </c>
      <c r="B6" s="189"/>
      <c r="C6" s="190">
        <v>820301001</v>
      </c>
      <c r="D6" s="191"/>
    </row>
    <row r="7" spans="1:4" ht="15.75" thickBot="1">
      <c r="A7" s="188" t="s">
        <v>81</v>
      </c>
      <c r="B7" s="189"/>
      <c r="C7" s="190" t="s">
        <v>191</v>
      </c>
      <c r="D7" s="191"/>
    </row>
    <row r="8" spans="1:4" ht="29.25" customHeight="1" thickTop="1">
      <c r="A8" s="206" t="s">
        <v>76</v>
      </c>
      <c r="B8" s="207"/>
      <c r="C8" s="208"/>
      <c r="D8" s="209"/>
    </row>
    <row r="9" spans="1:4" ht="32.25" customHeight="1">
      <c r="A9" s="199" t="s">
        <v>23</v>
      </c>
      <c r="B9" s="200"/>
      <c r="C9" s="181"/>
      <c r="D9" s="182"/>
    </row>
    <row r="10" spans="1:4" ht="15">
      <c r="A10" s="183" t="s">
        <v>82</v>
      </c>
      <c r="B10" s="184"/>
      <c r="C10" s="181"/>
      <c r="D10" s="182"/>
    </row>
    <row r="11" spans="1:4" ht="15.75" thickBot="1">
      <c r="A11" s="202" t="s">
        <v>1</v>
      </c>
      <c r="B11" s="203"/>
      <c r="C11" s="204"/>
      <c r="D11" s="205"/>
    </row>
    <row r="12" spans="1:4" ht="16.5" thickBot="1" thickTop="1">
      <c r="A12" s="192" t="s">
        <v>48</v>
      </c>
      <c r="B12" s="192"/>
      <c r="C12" s="192" t="s">
        <v>6</v>
      </c>
      <c r="D12" s="192"/>
    </row>
    <row r="13" spans="1:4" ht="15" customHeight="1" thickBot="1" thickTop="1">
      <c r="A13" s="185" t="s">
        <v>79</v>
      </c>
      <c r="B13" s="185"/>
      <c r="C13" s="150"/>
      <c r="D13" s="150"/>
    </row>
    <row r="14" spans="1:4" ht="16.5" thickBot="1" thickTop="1">
      <c r="A14" s="185"/>
      <c r="B14" s="185"/>
      <c r="C14" s="150"/>
      <c r="D14" s="150"/>
    </row>
    <row r="15" ht="29.25" customHeight="1" thickBot="1" thickTop="1"/>
    <row r="16" spans="1:4" ht="15.75" thickTop="1">
      <c r="A16" s="186" t="s">
        <v>0</v>
      </c>
      <c r="B16" s="187"/>
      <c r="C16" s="193" t="str">
        <f>C4</f>
        <v>Муниципальное унитарное предприятие "Оссорское жилищно-коммунальное хозяйство"</v>
      </c>
      <c r="D16" s="194"/>
    </row>
    <row r="17" spans="1:4" ht="15">
      <c r="A17" s="188" t="s">
        <v>80</v>
      </c>
      <c r="B17" s="189"/>
      <c r="C17" s="190">
        <f>C5</f>
        <v>8203010908</v>
      </c>
      <c r="D17" s="191"/>
    </row>
    <row r="18" spans="1:4" ht="15">
      <c r="A18" s="188" t="s">
        <v>31</v>
      </c>
      <c r="B18" s="189"/>
      <c r="C18" s="190">
        <f>C6</f>
        <v>820301001</v>
      </c>
      <c r="D18" s="191"/>
    </row>
    <row r="19" spans="1:4" ht="15">
      <c r="A19" s="188" t="s">
        <v>81</v>
      </c>
      <c r="B19" s="189"/>
      <c r="C19" s="190" t="str">
        <f>C7</f>
        <v>688700, Камчатский край, Карагинский район, п. Оссора ул. Советская 45</v>
      </c>
      <c r="D19" s="191"/>
    </row>
    <row r="20" spans="1:4" ht="29.25" customHeight="1">
      <c r="A20" s="195" t="s">
        <v>85</v>
      </c>
      <c r="B20" s="196"/>
      <c r="C20" s="197"/>
      <c r="D20" s="198"/>
    </row>
    <row r="21" spans="1:4" ht="32.25" customHeight="1">
      <c r="A21" s="199" t="s">
        <v>23</v>
      </c>
      <c r="B21" s="200"/>
      <c r="C21" s="181"/>
      <c r="D21" s="182"/>
    </row>
    <row r="22" spans="1:4" ht="15">
      <c r="A22" s="183" t="s">
        <v>83</v>
      </c>
      <c r="B22" s="184"/>
      <c r="C22" s="181"/>
      <c r="D22" s="182"/>
    </row>
    <row r="23" spans="1:4" ht="15.75" thickBot="1">
      <c r="A23" s="183" t="s">
        <v>1</v>
      </c>
      <c r="B23" s="184"/>
      <c r="C23" s="181"/>
      <c r="D23" s="182"/>
    </row>
    <row r="24" spans="1:4" ht="16.5" thickBot="1" thickTop="1">
      <c r="A24" s="192" t="s">
        <v>48</v>
      </c>
      <c r="B24" s="192"/>
      <c r="C24" s="192" t="s">
        <v>6</v>
      </c>
      <c r="D24" s="192"/>
    </row>
    <row r="25" spans="1:4" ht="16.5" thickBot="1" thickTop="1">
      <c r="A25" s="185" t="s">
        <v>84</v>
      </c>
      <c r="B25" s="185"/>
      <c r="C25" s="150"/>
      <c r="D25" s="150"/>
    </row>
    <row r="26" spans="1:4" ht="16.5" thickBot="1" thickTop="1">
      <c r="A26" s="185"/>
      <c r="B26" s="185"/>
      <c r="C26" s="150"/>
      <c r="D26" s="150"/>
    </row>
    <row r="27" ht="15.75" thickTop="1"/>
    <row r="29" spans="1:9" ht="33" customHeight="1">
      <c r="A29" s="178" t="s">
        <v>101</v>
      </c>
      <c r="B29" s="178"/>
      <c r="C29" s="178"/>
      <c r="D29" s="178"/>
      <c r="E29" s="45"/>
      <c r="F29" s="45"/>
      <c r="G29" s="45"/>
      <c r="H29" s="45"/>
      <c r="I29" s="45"/>
    </row>
    <row r="30" spans="1:9" ht="64.5" customHeight="1">
      <c r="A30" s="178" t="s">
        <v>125</v>
      </c>
      <c r="B30" s="178"/>
      <c r="C30" s="178"/>
      <c r="D30" s="178"/>
      <c r="E30" s="45"/>
      <c r="F30" s="45"/>
      <c r="G30" s="45"/>
      <c r="H30" s="45"/>
      <c r="I30" s="45"/>
    </row>
  </sheetData>
  <sheetProtection/>
  <mergeCells count="43">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C7:D7"/>
    <mergeCell ref="A29:D29"/>
    <mergeCell ref="A30:D30"/>
    <mergeCell ref="A25:B26"/>
    <mergeCell ref="C25:D26"/>
    <mergeCell ref="A24:B24"/>
    <mergeCell ref="C24:D24"/>
    <mergeCell ref="A12:B12"/>
    <mergeCell ref="C12:D12"/>
    <mergeCell ref="C16:D16"/>
    <mergeCell ref="A20:B20"/>
    <mergeCell ref="C20:D20"/>
    <mergeCell ref="A21:B21"/>
    <mergeCell ref="C21:D21"/>
    <mergeCell ref="C18:D18"/>
    <mergeCell ref="A19:B19"/>
    <mergeCell ref="C19:D19"/>
    <mergeCell ref="C22:D22"/>
    <mergeCell ref="A23:B23"/>
    <mergeCell ref="C23:D23"/>
    <mergeCell ref="A13:B14"/>
    <mergeCell ref="C13:D14"/>
    <mergeCell ref="A16:B16"/>
    <mergeCell ref="A22:B22"/>
    <mergeCell ref="A17:B17"/>
    <mergeCell ref="C17:D17"/>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1">
      <selection activeCell="B17" sqref="B17"/>
    </sheetView>
  </sheetViews>
  <sheetFormatPr defaultColWidth="9.140625" defaultRowHeight="15"/>
  <cols>
    <col min="1" max="1" width="45.7109375" style="0" customWidth="1"/>
    <col min="2" max="2" width="60.8515625" style="0" customWidth="1"/>
  </cols>
  <sheetData>
    <row r="2" spans="1:3" ht="36" customHeight="1" thickBot="1">
      <c r="A2" s="210" t="s">
        <v>110</v>
      </c>
      <c r="B2" s="210"/>
      <c r="C2" s="2"/>
    </row>
    <row r="3" spans="1:3" ht="15.75" thickTop="1">
      <c r="A3" s="54" t="s">
        <v>0</v>
      </c>
      <c r="B3" s="96" t="s">
        <v>190</v>
      </c>
      <c r="C3" s="1"/>
    </row>
    <row r="4" spans="1:2" ht="15">
      <c r="A4" s="55" t="s">
        <v>30</v>
      </c>
      <c r="B4" s="56">
        <v>8203010908</v>
      </c>
    </row>
    <row r="5" spans="1:2" ht="15">
      <c r="A5" s="55" t="s">
        <v>31</v>
      </c>
      <c r="B5" s="56">
        <v>820301001</v>
      </c>
    </row>
    <row r="6" spans="1:2" ht="15.75" thickBot="1">
      <c r="A6" s="55" t="s">
        <v>81</v>
      </c>
      <c r="B6" s="56" t="s">
        <v>191</v>
      </c>
    </row>
    <row r="7" spans="1:2" ht="75.75" thickTop="1">
      <c r="A7" s="57" t="s">
        <v>90</v>
      </c>
      <c r="B7" s="58"/>
    </row>
    <row r="8" spans="1:2" ht="30">
      <c r="A8" s="59" t="s">
        <v>23</v>
      </c>
      <c r="B8" s="60"/>
    </row>
    <row r="9" spans="1:2" ht="15">
      <c r="A9" s="61" t="s">
        <v>82</v>
      </c>
      <c r="B9" s="60"/>
    </row>
    <row r="10" spans="1:2" ht="15.75" thickBot="1">
      <c r="A10" s="62" t="s">
        <v>1</v>
      </c>
      <c r="B10" s="63"/>
    </row>
    <row r="11" spans="1:2" ht="16.5" thickBot="1" thickTop="1">
      <c r="A11" s="11" t="s">
        <v>48</v>
      </c>
      <c r="B11" s="11" t="s">
        <v>6</v>
      </c>
    </row>
    <row r="12" spans="1:2" ht="52.5" customHeight="1" thickBot="1" thickTop="1">
      <c r="A12" s="13" t="s">
        <v>27</v>
      </c>
      <c r="B12" s="14"/>
    </row>
    <row r="13" ht="16.5" thickBot="1" thickTop="1"/>
    <row r="14" spans="1:3" ht="15.75" thickTop="1">
      <c r="A14" s="54" t="s">
        <v>0</v>
      </c>
      <c r="B14" s="96" t="s">
        <v>190</v>
      </c>
      <c r="C14" s="1"/>
    </row>
    <row r="15" spans="1:2" ht="15">
      <c r="A15" s="55" t="s">
        <v>30</v>
      </c>
      <c r="B15" s="56">
        <v>8203010908</v>
      </c>
    </row>
    <row r="16" spans="1:2" ht="15">
      <c r="A16" s="55" t="s">
        <v>31</v>
      </c>
      <c r="B16" s="56"/>
    </row>
    <row r="17" spans="1:2" ht="15.75" thickBot="1">
      <c r="A17" s="55" t="s">
        <v>81</v>
      </c>
      <c r="B17" s="56" t="s">
        <v>191</v>
      </c>
    </row>
    <row r="18" spans="1:2" ht="62.25" customHeight="1" thickTop="1">
      <c r="A18" s="57" t="s">
        <v>109</v>
      </c>
      <c r="B18" s="58"/>
    </row>
    <row r="19" spans="1:2" ht="30">
      <c r="A19" s="59" t="s">
        <v>23</v>
      </c>
      <c r="B19" s="60"/>
    </row>
    <row r="20" spans="1:2" ht="15">
      <c r="A20" s="61" t="s">
        <v>82</v>
      </c>
      <c r="B20" s="60"/>
    </row>
    <row r="21" spans="1:2" ht="15.75" thickBot="1">
      <c r="A21" s="62" t="s">
        <v>1</v>
      </c>
      <c r="B21" s="63"/>
    </row>
    <row r="22" spans="1:2" ht="16.5" thickBot="1" thickTop="1">
      <c r="A22" s="11" t="s">
        <v>48</v>
      </c>
      <c r="B22" s="11" t="s">
        <v>6</v>
      </c>
    </row>
    <row r="23" spans="1:2" ht="42" customHeight="1" thickBot="1" thickTop="1">
      <c r="A23" s="13" t="s">
        <v>28</v>
      </c>
      <c r="B23" s="14"/>
    </row>
    <row r="24" ht="15.75" thickTop="1"/>
    <row r="25" spans="1:4" ht="36" customHeight="1">
      <c r="A25" s="211" t="s">
        <v>101</v>
      </c>
      <c r="B25" s="211"/>
      <c r="C25" s="45"/>
      <c r="D25" s="45"/>
    </row>
    <row r="26" spans="1:4" ht="60.75" customHeight="1">
      <c r="A26" s="211" t="s">
        <v>125</v>
      </c>
      <c r="B26" s="211"/>
      <c r="C26" s="45"/>
      <c r="D26" s="45"/>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161"/>
  <sheetViews>
    <sheetView zoomScalePageLayoutView="0" workbookViewId="0" topLeftCell="A136">
      <selection activeCell="J10" sqref="J10"/>
    </sheetView>
  </sheetViews>
  <sheetFormatPr defaultColWidth="9.140625" defaultRowHeight="15"/>
  <cols>
    <col min="1" max="1" width="10.00390625" style="0" customWidth="1"/>
    <col min="2" max="2" width="35.57421875" style="0" customWidth="1"/>
    <col min="3" max="3" width="14.140625" style="0" customWidth="1"/>
    <col min="4" max="4" width="9.140625" style="0" customWidth="1"/>
  </cols>
  <sheetData>
    <row r="1" spans="1:6" ht="15">
      <c r="A1" s="100" t="s">
        <v>201</v>
      </c>
      <c r="B1" s="100"/>
      <c r="C1" s="101"/>
      <c r="D1" s="100"/>
      <c r="E1" s="100"/>
      <c r="F1" s="100"/>
    </row>
    <row r="2" spans="1:6" ht="36" customHeight="1">
      <c r="A2" s="212" t="s">
        <v>445</v>
      </c>
      <c r="B2" s="212"/>
      <c r="C2" s="212"/>
      <c r="D2" s="212"/>
      <c r="E2" s="212"/>
      <c r="F2" s="212"/>
    </row>
    <row r="3" spans="1:6" ht="15">
      <c r="A3" s="102"/>
      <c r="B3" s="102"/>
      <c r="C3" s="103" t="s">
        <v>202</v>
      </c>
      <c r="D3" s="102"/>
      <c r="E3" s="102"/>
      <c r="F3" s="102"/>
    </row>
    <row r="4" spans="1:6" ht="15">
      <c r="A4" s="213" t="s">
        <v>203</v>
      </c>
      <c r="B4" s="216" t="s">
        <v>204</v>
      </c>
      <c r="C4" s="217"/>
      <c r="D4" s="218"/>
      <c r="E4" s="218"/>
      <c r="F4" s="219"/>
    </row>
    <row r="5" spans="1:6" ht="15">
      <c r="A5" s="214"/>
      <c r="B5" s="216"/>
      <c r="C5" s="220" t="s">
        <v>205</v>
      </c>
      <c r="D5" s="223" t="s">
        <v>206</v>
      </c>
      <c r="E5" s="224"/>
      <c r="F5" s="225"/>
    </row>
    <row r="6" spans="1:6" ht="15">
      <c r="A6" s="214"/>
      <c r="B6" s="216"/>
      <c r="C6" s="221"/>
      <c r="D6" s="226" t="s">
        <v>207</v>
      </c>
      <c r="E6" s="226"/>
      <c r="F6" s="226"/>
    </row>
    <row r="7" spans="1:6" ht="38.25">
      <c r="A7" s="215"/>
      <c r="B7" s="216"/>
      <c r="C7" s="222"/>
      <c r="D7" s="105" t="s">
        <v>208</v>
      </c>
      <c r="E7" s="105" t="s">
        <v>209</v>
      </c>
      <c r="F7" s="105" t="s">
        <v>210</v>
      </c>
    </row>
    <row r="8" spans="1:6" ht="15">
      <c r="A8" s="104">
        <v>1</v>
      </c>
      <c r="B8" s="106">
        <v>2</v>
      </c>
      <c r="C8" s="108">
        <v>3</v>
      </c>
      <c r="D8" s="107">
        <v>4</v>
      </c>
      <c r="E8" s="107">
        <v>5</v>
      </c>
      <c r="F8" s="107">
        <v>6</v>
      </c>
    </row>
    <row r="9" spans="1:6" ht="15">
      <c r="A9" s="109">
        <v>1</v>
      </c>
      <c r="B9" s="110" t="s">
        <v>211</v>
      </c>
      <c r="C9" s="112">
        <v>87781</v>
      </c>
      <c r="D9" s="113">
        <f>SUM(D10,D14,D25,D29,D33,D37,D41,D45,D49,D53,D57,D61,D65,D81)</f>
        <v>54360.006989999994</v>
      </c>
      <c r="E9" s="113">
        <f>SUM(E10,E14,E25,E29,E33,E37,E41,E45,E49,E53,E57,E61,E65,E81)</f>
        <v>0</v>
      </c>
      <c r="F9" s="113">
        <f>SUM(F10,F14,F25,F29,F33,F37,F41,F45,F49,F53,F57,F61,F65,F81)</f>
        <v>33420.85042649</v>
      </c>
    </row>
    <row r="10" spans="1:6" ht="15">
      <c r="A10" s="114" t="s">
        <v>212</v>
      </c>
      <c r="B10" s="115" t="s">
        <v>127</v>
      </c>
      <c r="C10" s="116">
        <v>85889</v>
      </c>
      <c r="D10" s="117">
        <f>C10*0.63291</f>
        <v>54360.006989999994</v>
      </c>
      <c r="E10" s="118"/>
      <c r="F10" s="117">
        <f>F13*F11</f>
        <v>33420.85042649</v>
      </c>
    </row>
    <row r="11" spans="1:6" ht="15">
      <c r="A11" s="114" t="s">
        <v>213</v>
      </c>
      <c r="B11" s="119" t="s">
        <v>214</v>
      </c>
      <c r="C11" s="121">
        <v>6366.89</v>
      </c>
      <c r="D11" s="120">
        <v>6366.89</v>
      </c>
      <c r="E11" s="120">
        <f>D11*1.06</f>
        <v>6748.903400000001</v>
      </c>
      <c r="F11" s="120">
        <v>6748.9</v>
      </c>
    </row>
    <row r="12" spans="1:6" ht="25.5">
      <c r="A12" s="114" t="s">
        <v>215</v>
      </c>
      <c r="B12" s="122" t="s">
        <v>216</v>
      </c>
      <c r="C12" s="116"/>
      <c r="D12" s="118"/>
      <c r="E12" s="118"/>
      <c r="F12" s="118"/>
    </row>
    <row r="13" spans="1:6" ht="15">
      <c r="A13" s="114" t="s">
        <v>217</v>
      </c>
      <c r="B13" s="119" t="s">
        <v>218</v>
      </c>
      <c r="C13" s="121">
        <v>13.49</v>
      </c>
      <c r="D13" s="123">
        <f>C13*0.63291</f>
        <v>8.5379559</v>
      </c>
      <c r="E13" s="118">
        <v>0</v>
      </c>
      <c r="F13" s="123">
        <f>C13*0.36709</f>
        <v>4.9520441</v>
      </c>
    </row>
    <row r="14" spans="1:6" ht="15" hidden="1">
      <c r="A14" s="114" t="s">
        <v>219</v>
      </c>
      <c r="B14" s="124" t="s">
        <v>130</v>
      </c>
      <c r="C14" s="116">
        <f>SUM(C17,C21)</f>
        <v>0</v>
      </c>
      <c r="D14" s="118"/>
      <c r="E14" s="118"/>
      <c r="F14" s="118"/>
    </row>
    <row r="15" spans="1:6" ht="25.5" hidden="1">
      <c r="A15" s="114" t="s">
        <v>220</v>
      </c>
      <c r="B15" s="125" t="s">
        <v>131</v>
      </c>
      <c r="C15" s="116"/>
      <c r="D15" s="118"/>
      <c r="E15" s="118"/>
      <c r="F15" s="118"/>
    </row>
    <row r="16" spans="1:6" ht="15" hidden="1">
      <c r="A16" s="114" t="s">
        <v>221</v>
      </c>
      <c r="B16" s="125" t="s">
        <v>132</v>
      </c>
      <c r="C16" s="116"/>
      <c r="D16" s="118"/>
      <c r="E16" s="118"/>
      <c r="F16" s="118"/>
    </row>
    <row r="17" spans="1:6" ht="15" hidden="1">
      <c r="A17" s="114" t="s">
        <v>222</v>
      </c>
      <c r="B17" s="124" t="s">
        <v>133</v>
      </c>
      <c r="C17" s="116"/>
      <c r="D17" s="118"/>
      <c r="E17" s="118"/>
      <c r="F17" s="118"/>
    </row>
    <row r="18" spans="1:6" ht="15" hidden="1">
      <c r="A18" s="114" t="s">
        <v>223</v>
      </c>
      <c r="B18" s="119" t="s">
        <v>224</v>
      </c>
      <c r="C18" s="116"/>
      <c r="D18" s="118"/>
      <c r="E18" s="118"/>
      <c r="F18" s="118"/>
    </row>
    <row r="19" spans="1:6" ht="25.5" hidden="1">
      <c r="A19" s="114" t="s">
        <v>225</v>
      </c>
      <c r="B19" s="122" t="s">
        <v>226</v>
      </c>
      <c r="C19" s="116"/>
      <c r="D19" s="118"/>
      <c r="E19" s="118"/>
      <c r="F19" s="118"/>
    </row>
    <row r="20" spans="1:6" ht="15" hidden="1">
      <c r="A20" s="114" t="s">
        <v>227</v>
      </c>
      <c r="B20" s="119" t="s">
        <v>228</v>
      </c>
      <c r="C20" s="116"/>
      <c r="D20" s="118"/>
      <c r="E20" s="118"/>
      <c r="F20" s="118"/>
    </row>
    <row r="21" spans="1:6" ht="15" hidden="1">
      <c r="A21" s="114" t="s">
        <v>229</v>
      </c>
      <c r="B21" s="124" t="s">
        <v>135</v>
      </c>
      <c r="C21" s="116"/>
      <c r="D21" s="118"/>
      <c r="E21" s="118"/>
      <c r="F21" s="118"/>
    </row>
    <row r="22" spans="1:6" ht="15" hidden="1">
      <c r="A22" s="114" t="s">
        <v>230</v>
      </c>
      <c r="B22" s="119" t="s">
        <v>224</v>
      </c>
      <c r="C22" s="116"/>
      <c r="D22" s="118"/>
      <c r="E22" s="118"/>
      <c r="F22" s="118"/>
    </row>
    <row r="23" spans="1:6" ht="25.5" hidden="1">
      <c r="A23" s="114" t="s">
        <v>231</v>
      </c>
      <c r="B23" s="122" t="s">
        <v>226</v>
      </c>
      <c r="C23" s="116"/>
      <c r="D23" s="118"/>
      <c r="E23" s="118"/>
      <c r="F23" s="118"/>
    </row>
    <row r="24" spans="1:6" ht="15" hidden="1">
      <c r="A24" s="114" t="s">
        <v>232</v>
      </c>
      <c r="B24" s="119" t="s">
        <v>228</v>
      </c>
      <c r="C24" s="116"/>
      <c r="D24" s="118"/>
      <c r="E24" s="118"/>
      <c r="F24" s="118"/>
    </row>
    <row r="25" spans="1:6" ht="15" hidden="1">
      <c r="A25" s="114" t="s">
        <v>233</v>
      </c>
      <c r="B25" s="124" t="s">
        <v>136</v>
      </c>
      <c r="C25" s="116"/>
      <c r="D25" s="118"/>
      <c r="E25" s="118"/>
      <c r="F25" s="118"/>
    </row>
    <row r="26" spans="1:6" ht="15" hidden="1">
      <c r="A26" s="114" t="s">
        <v>234</v>
      </c>
      <c r="B26" s="119" t="s">
        <v>224</v>
      </c>
      <c r="C26" s="116"/>
      <c r="D26" s="118"/>
      <c r="E26" s="118"/>
      <c r="F26" s="118"/>
    </row>
    <row r="27" spans="1:6" ht="25.5" hidden="1">
      <c r="A27" s="114" t="s">
        <v>235</v>
      </c>
      <c r="B27" s="122" t="s">
        <v>226</v>
      </c>
      <c r="C27" s="116"/>
      <c r="D27" s="118"/>
      <c r="E27" s="118"/>
      <c r="F27" s="118"/>
    </row>
    <row r="28" spans="1:6" ht="15" hidden="1">
      <c r="A28" s="114" t="s">
        <v>236</v>
      </c>
      <c r="B28" s="119" t="s">
        <v>237</v>
      </c>
      <c r="C28" s="116"/>
      <c r="D28" s="118"/>
      <c r="E28" s="118"/>
      <c r="F28" s="118"/>
    </row>
    <row r="29" spans="1:6" ht="15" hidden="1">
      <c r="A29" s="114" t="s">
        <v>238</v>
      </c>
      <c r="B29" s="124" t="s">
        <v>138</v>
      </c>
      <c r="C29" s="116"/>
      <c r="D29" s="118"/>
      <c r="E29" s="118"/>
      <c r="F29" s="118"/>
    </row>
    <row r="30" spans="1:6" ht="15" hidden="1">
      <c r="A30" s="114" t="s">
        <v>239</v>
      </c>
      <c r="B30" s="119" t="s">
        <v>214</v>
      </c>
      <c r="C30" s="116"/>
      <c r="D30" s="118"/>
      <c r="E30" s="118"/>
      <c r="F30" s="118"/>
    </row>
    <row r="31" spans="1:6" ht="25.5" hidden="1">
      <c r="A31" s="114" t="s">
        <v>240</v>
      </c>
      <c r="B31" s="122" t="s">
        <v>216</v>
      </c>
      <c r="C31" s="116"/>
      <c r="D31" s="118"/>
      <c r="E31" s="118"/>
      <c r="F31" s="118"/>
    </row>
    <row r="32" spans="1:6" ht="15" hidden="1">
      <c r="A32" s="114" t="s">
        <v>241</v>
      </c>
      <c r="B32" s="119" t="s">
        <v>218</v>
      </c>
      <c r="C32" s="116"/>
      <c r="D32" s="118"/>
      <c r="E32" s="118"/>
      <c r="F32" s="118"/>
    </row>
    <row r="33" spans="1:6" ht="15" hidden="1">
      <c r="A33" s="114" t="s">
        <v>242</v>
      </c>
      <c r="B33" s="124" t="s">
        <v>139</v>
      </c>
      <c r="C33" s="116"/>
      <c r="D33" s="118"/>
      <c r="E33" s="118"/>
      <c r="F33" s="118"/>
    </row>
    <row r="34" spans="1:6" ht="15" hidden="1">
      <c r="A34" s="114" t="s">
        <v>243</v>
      </c>
      <c r="B34" s="119" t="s">
        <v>214</v>
      </c>
      <c r="C34" s="116"/>
      <c r="D34" s="118"/>
      <c r="E34" s="118"/>
      <c r="F34" s="118"/>
    </row>
    <row r="35" spans="1:6" ht="25.5" hidden="1">
      <c r="A35" s="114" t="s">
        <v>244</v>
      </c>
      <c r="B35" s="122" t="s">
        <v>216</v>
      </c>
      <c r="C35" s="116"/>
      <c r="D35" s="118"/>
      <c r="E35" s="118"/>
      <c r="F35" s="118"/>
    </row>
    <row r="36" spans="1:6" ht="15" hidden="1">
      <c r="A36" s="114" t="s">
        <v>245</v>
      </c>
      <c r="B36" s="119" t="s">
        <v>218</v>
      </c>
      <c r="C36" s="116"/>
      <c r="D36" s="118"/>
      <c r="E36" s="118"/>
      <c r="F36" s="118"/>
    </row>
    <row r="37" spans="1:6" ht="15" hidden="1">
      <c r="A37" s="114" t="s">
        <v>246</v>
      </c>
      <c r="B37" s="124" t="s">
        <v>140</v>
      </c>
      <c r="C37" s="116"/>
      <c r="D37" s="118"/>
      <c r="E37" s="118"/>
      <c r="F37" s="118"/>
    </row>
    <row r="38" spans="1:6" ht="15" hidden="1">
      <c r="A38" s="114" t="s">
        <v>247</v>
      </c>
      <c r="B38" s="119" t="s">
        <v>214</v>
      </c>
      <c r="C38" s="116"/>
      <c r="D38" s="118"/>
      <c r="E38" s="118"/>
      <c r="F38" s="118"/>
    </row>
    <row r="39" spans="1:6" ht="25.5" hidden="1">
      <c r="A39" s="114" t="s">
        <v>248</v>
      </c>
      <c r="B39" s="122" t="s">
        <v>216</v>
      </c>
      <c r="C39" s="116"/>
      <c r="D39" s="118"/>
      <c r="E39" s="118"/>
      <c r="F39" s="118"/>
    </row>
    <row r="40" spans="1:6" ht="15" hidden="1">
      <c r="A40" s="114" t="s">
        <v>249</v>
      </c>
      <c r="B40" s="119" t="s">
        <v>218</v>
      </c>
      <c r="C40" s="116"/>
      <c r="D40" s="118"/>
      <c r="E40" s="118"/>
      <c r="F40" s="118"/>
    </row>
    <row r="41" spans="1:6" ht="15" hidden="1">
      <c r="A41" s="114" t="s">
        <v>250</v>
      </c>
      <c r="B41" s="124" t="s">
        <v>141</v>
      </c>
      <c r="C41" s="116"/>
      <c r="D41" s="118"/>
      <c r="E41" s="118"/>
      <c r="F41" s="118"/>
    </row>
    <row r="42" spans="1:6" ht="15" hidden="1">
      <c r="A42" s="114" t="s">
        <v>251</v>
      </c>
      <c r="B42" s="119" t="s">
        <v>214</v>
      </c>
      <c r="C42" s="116"/>
      <c r="D42" s="118"/>
      <c r="E42" s="118"/>
      <c r="F42" s="118"/>
    </row>
    <row r="43" spans="1:6" ht="25.5" hidden="1">
      <c r="A43" s="114" t="s">
        <v>252</v>
      </c>
      <c r="B43" s="122" t="s">
        <v>216</v>
      </c>
      <c r="C43" s="116"/>
      <c r="D43" s="118"/>
      <c r="E43" s="118"/>
      <c r="F43" s="118"/>
    </row>
    <row r="44" spans="1:6" ht="15" hidden="1">
      <c r="A44" s="114" t="s">
        <v>253</v>
      </c>
      <c r="B44" s="119" t="s">
        <v>218</v>
      </c>
      <c r="C44" s="116"/>
      <c r="D44" s="118"/>
      <c r="E44" s="118"/>
      <c r="F44" s="118"/>
    </row>
    <row r="45" spans="1:6" ht="15" hidden="1">
      <c r="A45" s="114" t="s">
        <v>254</v>
      </c>
      <c r="B45" s="124" t="s">
        <v>142</v>
      </c>
      <c r="C45" s="116"/>
      <c r="D45" s="118"/>
      <c r="E45" s="118"/>
      <c r="F45" s="118"/>
    </row>
    <row r="46" spans="1:6" ht="15" hidden="1">
      <c r="A46" s="114" t="s">
        <v>255</v>
      </c>
      <c r="B46" s="119" t="s">
        <v>214</v>
      </c>
      <c r="C46" s="116"/>
      <c r="D46" s="118"/>
      <c r="E46" s="118"/>
      <c r="F46" s="118"/>
    </row>
    <row r="47" spans="1:6" ht="25.5" hidden="1">
      <c r="A47" s="114" t="s">
        <v>256</v>
      </c>
      <c r="B47" s="122" t="s">
        <v>216</v>
      </c>
      <c r="C47" s="116"/>
      <c r="D47" s="118"/>
      <c r="E47" s="118"/>
      <c r="F47" s="118"/>
    </row>
    <row r="48" spans="1:6" ht="15" hidden="1">
      <c r="A48" s="114" t="s">
        <v>257</v>
      </c>
      <c r="B48" s="119" t="s">
        <v>218</v>
      </c>
      <c r="C48" s="116"/>
      <c r="D48" s="118"/>
      <c r="E48" s="118"/>
      <c r="F48" s="118"/>
    </row>
    <row r="49" spans="1:6" ht="15" hidden="1">
      <c r="A49" s="114" t="s">
        <v>258</v>
      </c>
      <c r="B49" s="124" t="s">
        <v>143</v>
      </c>
      <c r="C49" s="116"/>
      <c r="D49" s="118"/>
      <c r="E49" s="118"/>
      <c r="F49" s="118"/>
    </row>
    <row r="50" spans="1:6" ht="15" hidden="1">
      <c r="A50" s="114" t="s">
        <v>259</v>
      </c>
      <c r="B50" s="119" t="s">
        <v>214</v>
      </c>
      <c r="C50" s="116"/>
      <c r="D50" s="118"/>
      <c r="E50" s="118"/>
      <c r="F50" s="118"/>
    </row>
    <row r="51" spans="1:6" ht="25.5" hidden="1">
      <c r="A51" s="114" t="s">
        <v>260</v>
      </c>
      <c r="B51" s="122" t="s">
        <v>216</v>
      </c>
      <c r="C51" s="116"/>
      <c r="D51" s="118"/>
      <c r="E51" s="118"/>
      <c r="F51" s="118"/>
    </row>
    <row r="52" spans="1:6" ht="15" hidden="1">
      <c r="A52" s="114" t="s">
        <v>261</v>
      </c>
      <c r="B52" s="119" t="s">
        <v>218</v>
      </c>
      <c r="C52" s="116"/>
      <c r="D52" s="118"/>
      <c r="E52" s="118"/>
      <c r="F52" s="118"/>
    </row>
    <row r="53" spans="1:6" ht="15" hidden="1">
      <c r="A53" s="114" t="s">
        <v>262</v>
      </c>
      <c r="B53" s="124" t="s">
        <v>144</v>
      </c>
      <c r="C53" s="116"/>
      <c r="D53" s="118"/>
      <c r="E53" s="118"/>
      <c r="F53" s="118"/>
    </row>
    <row r="54" spans="1:6" ht="15" hidden="1">
      <c r="A54" s="114" t="s">
        <v>263</v>
      </c>
      <c r="B54" s="119" t="s">
        <v>214</v>
      </c>
      <c r="C54" s="116"/>
      <c r="D54" s="118"/>
      <c r="E54" s="118"/>
      <c r="F54" s="118"/>
    </row>
    <row r="55" spans="1:6" ht="25.5" hidden="1">
      <c r="A55" s="114" t="s">
        <v>264</v>
      </c>
      <c r="B55" s="122" t="s">
        <v>216</v>
      </c>
      <c r="C55" s="116"/>
      <c r="D55" s="118"/>
      <c r="E55" s="118"/>
      <c r="F55" s="118"/>
    </row>
    <row r="56" spans="1:6" ht="15" hidden="1">
      <c r="A56" s="114" t="s">
        <v>265</v>
      </c>
      <c r="B56" s="119" t="s">
        <v>218</v>
      </c>
      <c r="C56" s="116"/>
      <c r="D56" s="118"/>
      <c r="E56" s="118"/>
      <c r="F56" s="118"/>
    </row>
    <row r="57" spans="1:6" ht="15" hidden="1">
      <c r="A57" s="114" t="s">
        <v>266</v>
      </c>
      <c r="B57" s="124" t="s">
        <v>145</v>
      </c>
      <c r="C57" s="116"/>
      <c r="D57" s="118"/>
      <c r="E57" s="118"/>
      <c r="F57" s="118"/>
    </row>
    <row r="58" spans="1:6" ht="15" hidden="1">
      <c r="A58" s="114" t="s">
        <v>267</v>
      </c>
      <c r="B58" s="119" t="s">
        <v>214</v>
      </c>
      <c r="C58" s="116"/>
      <c r="D58" s="118"/>
      <c r="E58" s="118"/>
      <c r="F58" s="118"/>
    </row>
    <row r="59" spans="1:6" ht="25.5" hidden="1">
      <c r="A59" s="114" t="s">
        <v>268</v>
      </c>
      <c r="B59" s="122" t="s">
        <v>216</v>
      </c>
      <c r="C59" s="116"/>
      <c r="D59" s="118"/>
      <c r="E59" s="118"/>
      <c r="F59" s="118"/>
    </row>
    <row r="60" spans="1:6" ht="15" hidden="1">
      <c r="A60" s="114" t="s">
        <v>269</v>
      </c>
      <c r="B60" s="119" t="s">
        <v>218</v>
      </c>
      <c r="C60" s="116"/>
      <c r="D60" s="118"/>
      <c r="E60" s="118"/>
      <c r="F60" s="118"/>
    </row>
    <row r="61" spans="1:6" ht="15" hidden="1">
      <c r="A61" s="114" t="s">
        <v>270</v>
      </c>
      <c r="B61" s="124" t="s">
        <v>146</v>
      </c>
      <c r="C61" s="116"/>
      <c r="D61" s="118"/>
      <c r="E61" s="118"/>
      <c r="F61" s="118"/>
    </row>
    <row r="62" spans="1:6" ht="15" hidden="1">
      <c r="A62" s="114" t="s">
        <v>271</v>
      </c>
      <c r="B62" s="119" t="s">
        <v>214</v>
      </c>
      <c r="C62" s="116"/>
      <c r="D62" s="118"/>
      <c r="E62" s="118"/>
      <c r="F62" s="118"/>
    </row>
    <row r="63" spans="1:6" ht="25.5" hidden="1">
      <c r="A63" s="114" t="s">
        <v>272</v>
      </c>
      <c r="B63" s="122" t="s">
        <v>216</v>
      </c>
      <c r="C63" s="116"/>
      <c r="D63" s="118"/>
      <c r="E63" s="118"/>
      <c r="F63" s="118"/>
    </row>
    <row r="64" spans="1:6" ht="15" hidden="1">
      <c r="A64" s="114" t="s">
        <v>273</v>
      </c>
      <c r="B64" s="119" t="s">
        <v>218</v>
      </c>
      <c r="C64" s="116"/>
      <c r="D64" s="118"/>
      <c r="E64" s="118"/>
      <c r="F64" s="118"/>
    </row>
    <row r="65" spans="1:6" ht="25.5" hidden="1">
      <c r="A65" s="114" t="s">
        <v>274</v>
      </c>
      <c r="B65" s="124" t="s">
        <v>147</v>
      </c>
      <c r="C65" s="116">
        <f>SUM(C66,C69,C72,C75,C78)</f>
        <v>0</v>
      </c>
      <c r="D65" s="118"/>
      <c r="E65" s="118"/>
      <c r="F65" s="118"/>
    </row>
    <row r="66" spans="1:6" ht="15" hidden="1">
      <c r="A66" s="114" t="s">
        <v>275</v>
      </c>
      <c r="B66" s="125" t="s">
        <v>276</v>
      </c>
      <c r="C66" s="116"/>
      <c r="D66" s="118"/>
      <c r="E66" s="118"/>
      <c r="F66" s="118"/>
    </row>
    <row r="67" spans="1:6" ht="15" hidden="1">
      <c r="A67" s="114" t="s">
        <v>277</v>
      </c>
      <c r="B67" s="126" t="s">
        <v>278</v>
      </c>
      <c r="C67" s="116"/>
      <c r="D67" s="118"/>
      <c r="E67" s="118"/>
      <c r="F67" s="118"/>
    </row>
    <row r="68" spans="1:6" ht="15" hidden="1">
      <c r="A68" s="114" t="s">
        <v>279</v>
      </c>
      <c r="B68" s="126" t="s">
        <v>280</v>
      </c>
      <c r="C68" s="116"/>
      <c r="D68" s="118"/>
      <c r="E68" s="118"/>
      <c r="F68" s="118"/>
    </row>
    <row r="69" spans="1:6" ht="15" hidden="1">
      <c r="A69" s="114" t="s">
        <v>281</v>
      </c>
      <c r="B69" s="125" t="s">
        <v>282</v>
      </c>
      <c r="C69" s="116"/>
      <c r="D69" s="118"/>
      <c r="E69" s="118"/>
      <c r="F69" s="118"/>
    </row>
    <row r="70" spans="1:6" ht="15" hidden="1">
      <c r="A70" s="114" t="s">
        <v>283</v>
      </c>
      <c r="B70" s="126" t="s">
        <v>278</v>
      </c>
      <c r="C70" s="116"/>
      <c r="D70" s="118"/>
      <c r="E70" s="118"/>
      <c r="F70" s="118"/>
    </row>
    <row r="71" spans="1:6" ht="15" hidden="1">
      <c r="A71" s="114" t="s">
        <v>284</v>
      </c>
      <c r="B71" s="126" t="s">
        <v>280</v>
      </c>
      <c r="C71" s="116"/>
      <c r="D71" s="118"/>
      <c r="E71" s="118"/>
      <c r="F71" s="118"/>
    </row>
    <row r="72" spans="1:6" ht="15" hidden="1">
      <c r="A72" s="114" t="s">
        <v>285</v>
      </c>
      <c r="B72" s="125" t="s">
        <v>286</v>
      </c>
      <c r="C72" s="116"/>
      <c r="D72" s="118"/>
      <c r="E72" s="118"/>
      <c r="F72" s="118"/>
    </row>
    <row r="73" spans="1:6" ht="25.5" hidden="1">
      <c r="A73" s="114" t="s">
        <v>287</v>
      </c>
      <c r="B73" s="126" t="s">
        <v>288</v>
      </c>
      <c r="C73" s="116"/>
      <c r="D73" s="118"/>
      <c r="E73" s="118"/>
      <c r="F73" s="118"/>
    </row>
    <row r="74" spans="1:6" ht="15" hidden="1">
      <c r="A74" s="114" t="s">
        <v>289</v>
      </c>
      <c r="B74" s="126" t="s">
        <v>280</v>
      </c>
      <c r="C74" s="116"/>
      <c r="D74" s="118"/>
      <c r="E74" s="118"/>
      <c r="F74" s="118"/>
    </row>
    <row r="75" spans="1:6" ht="15" hidden="1">
      <c r="A75" s="114" t="s">
        <v>290</v>
      </c>
      <c r="B75" s="125" t="s">
        <v>291</v>
      </c>
      <c r="C75" s="116"/>
      <c r="D75" s="118"/>
      <c r="E75" s="118"/>
      <c r="F75" s="118"/>
    </row>
    <row r="76" spans="1:6" ht="15" hidden="1">
      <c r="A76" s="114" t="s">
        <v>292</v>
      </c>
      <c r="B76" s="126" t="s">
        <v>278</v>
      </c>
      <c r="C76" s="116"/>
      <c r="D76" s="118"/>
      <c r="E76" s="118"/>
      <c r="F76" s="118"/>
    </row>
    <row r="77" spans="1:6" ht="15" hidden="1">
      <c r="A77" s="114" t="s">
        <v>293</v>
      </c>
      <c r="B77" s="126" t="s">
        <v>280</v>
      </c>
      <c r="C77" s="116"/>
      <c r="D77" s="118"/>
      <c r="E77" s="118"/>
      <c r="F77" s="118"/>
    </row>
    <row r="78" spans="1:6" ht="25.5" hidden="1">
      <c r="A78" s="114" t="s">
        <v>294</v>
      </c>
      <c r="B78" s="125" t="s">
        <v>295</v>
      </c>
      <c r="C78" s="116"/>
      <c r="D78" s="118"/>
      <c r="E78" s="118"/>
      <c r="F78" s="118"/>
    </row>
    <row r="79" spans="1:6" ht="15" hidden="1">
      <c r="A79" s="114" t="s">
        <v>296</v>
      </c>
      <c r="B79" s="126" t="s">
        <v>278</v>
      </c>
      <c r="C79" s="116"/>
      <c r="D79" s="118"/>
      <c r="E79" s="118"/>
      <c r="F79" s="118"/>
    </row>
    <row r="80" spans="1:6" ht="15" hidden="1">
      <c r="A80" s="114" t="s">
        <v>297</v>
      </c>
      <c r="B80" s="126" t="s">
        <v>280</v>
      </c>
      <c r="C80" s="116"/>
      <c r="D80" s="118"/>
      <c r="E80" s="118"/>
      <c r="F80" s="118"/>
    </row>
    <row r="81" spans="1:6" ht="15" hidden="1">
      <c r="A81" s="114" t="s">
        <v>298</v>
      </c>
      <c r="B81" s="124" t="s">
        <v>299</v>
      </c>
      <c r="C81" s="116"/>
      <c r="D81" s="118"/>
      <c r="E81" s="118"/>
      <c r="F81" s="118"/>
    </row>
    <row r="82" spans="1:6" ht="15">
      <c r="A82" s="109" t="s">
        <v>300</v>
      </c>
      <c r="B82" s="110" t="s">
        <v>301</v>
      </c>
      <c r="C82" s="112">
        <v>2558</v>
      </c>
      <c r="D82" s="127">
        <f>C82*0.63291</f>
        <v>1618.98378</v>
      </c>
      <c r="E82" s="118">
        <v>0</v>
      </c>
      <c r="F82" s="127">
        <f>C82*0.36709</f>
        <v>939.0162200000001</v>
      </c>
    </row>
    <row r="83" spans="1:6" ht="25.5">
      <c r="A83" s="109" t="s">
        <v>302</v>
      </c>
      <c r="B83" s="128" t="s">
        <v>303</v>
      </c>
      <c r="C83" s="112">
        <f>SUM(C84:C87)</f>
        <v>0</v>
      </c>
      <c r="D83" s="118"/>
      <c r="E83" s="118"/>
      <c r="F83" s="118"/>
    </row>
    <row r="84" spans="1:6" ht="25.5">
      <c r="A84" s="114" t="s">
        <v>304</v>
      </c>
      <c r="B84" s="129" t="s">
        <v>305</v>
      </c>
      <c r="C84" s="116"/>
      <c r="D84" s="118"/>
      <c r="E84" s="118"/>
      <c r="F84" s="118"/>
    </row>
    <row r="85" spans="1:6" ht="15">
      <c r="A85" s="114" t="s">
        <v>306</v>
      </c>
      <c r="B85" s="129" t="s">
        <v>307</v>
      </c>
      <c r="C85" s="116"/>
      <c r="D85" s="118"/>
      <c r="E85" s="118"/>
      <c r="F85" s="118"/>
    </row>
    <row r="86" spans="1:6" ht="25.5">
      <c r="A86" s="114" t="s">
        <v>308</v>
      </c>
      <c r="B86" s="129" t="s">
        <v>309</v>
      </c>
      <c r="C86" s="116"/>
      <c r="D86" s="118"/>
      <c r="E86" s="118"/>
      <c r="F86" s="118"/>
    </row>
    <row r="87" spans="1:6" ht="15">
      <c r="A87" s="114" t="s">
        <v>310</v>
      </c>
      <c r="B87" s="129" t="s">
        <v>311</v>
      </c>
      <c r="C87" s="116"/>
      <c r="D87" s="118"/>
      <c r="E87" s="118"/>
      <c r="F87" s="118"/>
    </row>
    <row r="88" spans="1:6" ht="15">
      <c r="A88" s="109" t="s">
        <v>312</v>
      </c>
      <c r="B88" s="110" t="s">
        <v>313</v>
      </c>
      <c r="C88" s="112">
        <f>'[1]1.16 ПР'!L38+'[1]1.16 ПЕР'!L38</f>
        <v>57805</v>
      </c>
      <c r="D88" s="130">
        <f>C88/2</f>
        <v>28902.5</v>
      </c>
      <c r="E88" s="118"/>
      <c r="F88" s="130">
        <f>C88/2</f>
        <v>28902.5</v>
      </c>
    </row>
    <row r="89" spans="1:6" ht="26.25">
      <c r="A89" s="114" t="s">
        <v>314</v>
      </c>
      <c r="B89" s="131" t="s">
        <v>315</v>
      </c>
      <c r="C89" s="121">
        <f>C88/C90/12*1000</f>
        <v>44602.62345679013</v>
      </c>
      <c r="D89" s="118"/>
      <c r="E89" s="118"/>
      <c r="F89" s="118"/>
    </row>
    <row r="90" spans="1:6" ht="39">
      <c r="A90" s="114" t="s">
        <v>316</v>
      </c>
      <c r="B90" s="131" t="s">
        <v>317</v>
      </c>
      <c r="C90" s="116">
        <v>108</v>
      </c>
      <c r="D90" s="111">
        <v>108</v>
      </c>
      <c r="E90" s="111">
        <v>108</v>
      </c>
      <c r="F90" s="111">
        <v>108</v>
      </c>
    </row>
    <row r="91" spans="1:6" ht="26.25">
      <c r="A91" s="109" t="s">
        <v>318</v>
      </c>
      <c r="B91" s="110" t="s">
        <v>319</v>
      </c>
      <c r="C91" s="112">
        <f>C88*0.302</f>
        <v>17457.11</v>
      </c>
      <c r="D91" s="130">
        <f>C91/2</f>
        <v>8728.555</v>
      </c>
      <c r="E91" s="118"/>
      <c r="F91" s="130">
        <f>C91/2</f>
        <v>8728.555</v>
      </c>
    </row>
    <row r="92" spans="1:6" ht="26.25">
      <c r="A92" s="109" t="s">
        <v>320</v>
      </c>
      <c r="B92" s="110" t="s">
        <v>321</v>
      </c>
      <c r="C92" s="112">
        <f>SUM(C93:C95,C100)</f>
        <v>30536</v>
      </c>
      <c r="D92" s="113">
        <f>SUM(D93:D95,D100)</f>
        <v>24999</v>
      </c>
      <c r="E92" s="113">
        <f>SUM(E93:E95,E100)</f>
        <v>0</v>
      </c>
      <c r="F92" s="113">
        <f>SUM(F93:F95,F100)</f>
        <v>5537</v>
      </c>
    </row>
    <row r="93" spans="1:6" ht="26.25">
      <c r="A93" s="114" t="s">
        <v>322</v>
      </c>
      <c r="B93" s="132" t="s">
        <v>323</v>
      </c>
      <c r="C93" s="116">
        <v>7109</v>
      </c>
      <c r="D93" s="118">
        <v>4499</v>
      </c>
      <c r="E93" s="118"/>
      <c r="F93" s="118">
        <v>2610</v>
      </c>
    </row>
    <row r="94" spans="1:6" ht="15">
      <c r="A94" s="114" t="s">
        <v>324</v>
      </c>
      <c r="B94" s="132" t="s">
        <v>325</v>
      </c>
      <c r="C94" s="116">
        <v>0</v>
      </c>
      <c r="D94" s="118"/>
      <c r="E94" s="118"/>
      <c r="F94" s="118"/>
    </row>
    <row r="95" spans="1:6" ht="39">
      <c r="A95" s="114" t="s">
        <v>326</v>
      </c>
      <c r="B95" s="132" t="s">
        <v>327</v>
      </c>
      <c r="C95" s="116">
        <v>19727</v>
      </c>
      <c r="D95" s="118">
        <v>17500</v>
      </c>
      <c r="E95" s="118"/>
      <c r="F95" s="118">
        <v>2227</v>
      </c>
    </row>
    <row r="96" spans="1:6" ht="26.25">
      <c r="A96" s="114" t="s">
        <v>328</v>
      </c>
      <c r="B96" s="131" t="s">
        <v>329</v>
      </c>
      <c r="C96" s="116"/>
      <c r="D96" s="118"/>
      <c r="E96" s="118"/>
      <c r="F96" s="118"/>
    </row>
    <row r="97" spans="1:6" ht="26.25">
      <c r="A97" s="114" t="s">
        <v>330</v>
      </c>
      <c r="B97" s="133" t="s">
        <v>331</v>
      </c>
      <c r="C97" s="116"/>
      <c r="D97" s="118"/>
      <c r="E97" s="118"/>
      <c r="F97" s="118"/>
    </row>
    <row r="98" spans="1:6" ht="51.75">
      <c r="A98" s="114" t="s">
        <v>332</v>
      </c>
      <c r="B98" s="133" t="s">
        <v>333</v>
      </c>
      <c r="C98" s="116"/>
      <c r="D98" s="118"/>
      <c r="E98" s="118"/>
      <c r="F98" s="118"/>
    </row>
    <row r="99" spans="1:6" ht="39">
      <c r="A99" s="114" t="s">
        <v>334</v>
      </c>
      <c r="B99" s="131" t="s">
        <v>335</v>
      </c>
      <c r="C99" s="116"/>
      <c r="D99" s="118"/>
      <c r="E99" s="118"/>
      <c r="F99" s="118"/>
    </row>
    <row r="100" spans="1:6" ht="15">
      <c r="A100" s="114" t="s">
        <v>336</v>
      </c>
      <c r="B100" s="132" t="s">
        <v>337</v>
      </c>
      <c r="C100" s="116">
        <v>3700</v>
      </c>
      <c r="D100" s="118">
        <v>3000</v>
      </c>
      <c r="E100" s="118"/>
      <c r="F100" s="118">
        <v>700</v>
      </c>
    </row>
    <row r="101" spans="1:6" ht="15">
      <c r="A101" s="114" t="s">
        <v>338</v>
      </c>
      <c r="B101" s="134" t="s">
        <v>339</v>
      </c>
      <c r="C101" s="116"/>
      <c r="D101" s="118"/>
      <c r="E101" s="118"/>
      <c r="F101" s="118"/>
    </row>
    <row r="102" spans="1:6" ht="26.25">
      <c r="A102" s="109" t="s">
        <v>340</v>
      </c>
      <c r="B102" s="110" t="s">
        <v>341</v>
      </c>
      <c r="C102" s="112"/>
      <c r="D102" s="118"/>
      <c r="E102" s="118"/>
      <c r="F102" s="118"/>
    </row>
    <row r="103" spans="1:6" ht="15">
      <c r="A103" s="109" t="s">
        <v>342</v>
      </c>
      <c r="B103" s="110" t="s">
        <v>343</v>
      </c>
      <c r="C103" s="112">
        <f>C104+C107</f>
        <v>19897.164</v>
      </c>
      <c r="D103" s="113">
        <f>D104+D107</f>
        <v>9948.582</v>
      </c>
      <c r="E103" s="113">
        <f>E104+E107</f>
        <v>0</v>
      </c>
      <c r="F103" s="113">
        <f>F104+F107</f>
        <v>9948.582</v>
      </c>
    </row>
    <row r="104" spans="1:6" ht="15">
      <c r="A104" s="114" t="s">
        <v>344</v>
      </c>
      <c r="B104" s="131" t="s">
        <v>345</v>
      </c>
      <c r="C104" s="116">
        <f>'[1]1.16 Цех'!L38+'[1]1.16 Тр'!L38</f>
        <v>15282</v>
      </c>
      <c r="D104" s="118">
        <f>C104/2</f>
        <v>7641</v>
      </c>
      <c r="E104" s="118">
        <v>0</v>
      </c>
      <c r="F104" s="118">
        <f>C104/2</f>
        <v>7641</v>
      </c>
    </row>
    <row r="105" spans="1:6" ht="26.25">
      <c r="A105" s="114" t="s">
        <v>346</v>
      </c>
      <c r="B105" s="133" t="s">
        <v>347</v>
      </c>
      <c r="C105" s="121">
        <f>C104/C106/12*1000</f>
        <v>45482.14285714286</v>
      </c>
      <c r="D105" s="118"/>
      <c r="E105" s="118"/>
      <c r="F105" s="118"/>
    </row>
    <row r="106" spans="1:6" ht="39">
      <c r="A106" s="114" t="s">
        <v>348</v>
      </c>
      <c r="B106" s="133" t="s">
        <v>349</v>
      </c>
      <c r="C106" s="116">
        <v>28</v>
      </c>
      <c r="D106" s="111">
        <v>28</v>
      </c>
      <c r="E106" s="111">
        <v>28</v>
      </c>
      <c r="F106" s="111">
        <v>28</v>
      </c>
    </row>
    <row r="107" spans="1:6" ht="26.25">
      <c r="A107" s="114" t="s">
        <v>350</v>
      </c>
      <c r="B107" s="131" t="s">
        <v>351</v>
      </c>
      <c r="C107" s="116">
        <f>C104*0.302</f>
        <v>4615.164</v>
      </c>
      <c r="D107" s="117">
        <f>C107/2</f>
        <v>2307.582</v>
      </c>
      <c r="E107" s="118"/>
      <c r="F107" s="117">
        <f>C107/2</f>
        <v>2307.582</v>
      </c>
    </row>
    <row r="108" spans="1:6" ht="26.25">
      <c r="A108" s="109" t="s">
        <v>352</v>
      </c>
      <c r="B108" s="110" t="s">
        <v>353</v>
      </c>
      <c r="C108" s="112">
        <f>SUM(C109,C111,C112,C113,C114,C115,C116,C120)</f>
        <v>31123.038</v>
      </c>
      <c r="D108" s="113">
        <f>SUM(D109,D111,D112,D113,D114,D115,D116,D120)</f>
        <v>17897.219</v>
      </c>
      <c r="E108" s="113">
        <f>SUM(E109,E111,E112,E113,E114,E115,E116,E120)</f>
        <v>0</v>
      </c>
      <c r="F108" s="113">
        <f>SUM(F109,F111,F112,F113,F114,F115,F116,F120)</f>
        <v>13225.219000000001</v>
      </c>
    </row>
    <row r="109" spans="1:6" ht="15">
      <c r="A109" s="114" t="s">
        <v>354</v>
      </c>
      <c r="B109" s="131" t="s">
        <v>355</v>
      </c>
      <c r="C109" s="116">
        <f>'[1]1.16 АУП'!L38</f>
        <v>11617</v>
      </c>
      <c r="D109" s="118">
        <f>C109/2</f>
        <v>5808.5</v>
      </c>
      <c r="E109" s="118"/>
      <c r="F109" s="118">
        <f>C109/2</f>
        <v>5808.5</v>
      </c>
    </row>
    <row r="110" spans="1:6" ht="39">
      <c r="A110" s="114" t="s">
        <v>356</v>
      </c>
      <c r="B110" s="133" t="s">
        <v>357</v>
      </c>
      <c r="C110" s="116">
        <v>17</v>
      </c>
      <c r="D110" s="111">
        <v>17</v>
      </c>
      <c r="E110" s="111">
        <v>17</v>
      </c>
      <c r="F110" s="111">
        <v>17</v>
      </c>
    </row>
    <row r="111" spans="1:6" ht="26.25">
      <c r="A111" s="114" t="s">
        <v>358</v>
      </c>
      <c r="B111" s="131" t="s">
        <v>359</v>
      </c>
      <c r="C111" s="116">
        <f>C109*0.214</f>
        <v>2486.038</v>
      </c>
      <c r="D111" s="117">
        <f>C111/2</f>
        <v>1243.019</v>
      </c>
      <c r="E111" s="118"/>
      <c r="F111" s="117">
        <f>C111/2</f>
        <v>1243.019</v>
      </c>
    </row>
    <row r="112" spans="1:6" ht="15">
      <c r="A112" s="114" t="s">
        <v>360</v>
      </c>
      <c r="B112" s="131" t="s">
        <v>361</v>
      </c>
      <c r="C112" s="116">
        <v>0</v>
      </c>
      <c r="D112" s="118"/>
      <c r="E112" s="118"/>
      <c r="F112" s="118"/>
    </row>
    <row r="113" spans="1:6" ht="15">
      <c r="A113" s="114" t="s">
        <v>362</v>
      </c>
      <c r="B113" s="131" t="s">
        <v>363</v>
      </c>
      <c r="C113" s="116">
        <v>34</v>
      </c>
      <c r="D113" s="118">
        <v>22</v>
      </c>
      <c r="E113" s="118"/>
      <c r="F113" s="118">
        <v>12</v>
      </c>
    </row>
    <row r="114" spans="1:6" ht="39">
      <c r="A114" s="114" t="s">
        <v>364</v>
      </c>
      <c r="B114" s="131" t="s">
        <v>365</v>
      </c>
      <c r="C114" s="116">
        <v>733</v>
      </c>
      <c r="D114" s="117">
        <v>463.7</v>
      </c>
      <c r="E114" s="118"/>
      <c r="F114" s="118">
        <v>269</v>
      </c>
    </row>
    <row r="115" spans="1:6" ht="26.25">
      <c r="A115" s="114" t="s">
        <v>366</v>
      </c>
      <c r="B115" s="131" t="s">
        <v>367</v>
      </c>
      <c r="C115" s="116">
        <v>0</v>
      </c>
      <c r="D115" s="118"/>
      <c r="E115" s="118"/>
      <c r="F115" s="118"/>
    </row>
    <row r="116" spans="1:6" ht="39">
      <c r="A116" s="114" t="s">
        <v>368</v>
      </c>
      <c r="B116" s="131" t="s">
        <v>369</v>
      </c>
      <c r="C116" s="116">
        <v>820</v>
      </c>
      <c r="D116" s="118">
        <v>520</v>
      </c>
      <c r="E116" s="118"/>
      <c r="F116" s="118">
        <v>300</v>
      </c>
    </row>
    <row r="117" spans="1:6" ht="15">
      <c r="A117" s="114" t="s">
        <v>370</v>
      </c>
      <c r="B117" s="135" t="s">
        <v>371</v>
      </c>
      <c r="C117" s="116">
        <v>0</v>
      </c>
      <c r="D117" s="118"/>
      <c r="E117" s="118"/>
      <c r="F117" s="118"/>
    </row>
    <row r="118" spans="1:6" ht="15">
      <c r="A118" s="114" t="s">
        <v>372</v>
      </c>
      <c r="B118" s="135" t="s">
        <v>373</v>
      </c>
      <c r="C118" s="116">
        <v>797</v>
      </c>
      <c r="D118" s="118">
        <v>505</v>
      </c>
      <c r="E118" s="118"/>
      <c r="F118" s="118">
        <v>292</v>
      </c>
    </row>
    <row r="119" spans="1:6" ht="15">
      <c r="A119" s="114" t="s">
        <v>374</v>
      </c>
      <c r="B119" s="135" t="s">
        <v>375</v>
      </c>
      <c r="C119" s="116">
        <v>23</v>
      </c>
      <c r="D119" s="118">
        <v>15</v>
      </c>
      <c r="E119" s="118"/>
      <c r="F119" s="118">
        <v>8</v>
      </c>
    </row>
    <row r="120" spans="1:6" ht="39">
      <c r="A120" s="114" t="s">
        <v>376</v>
      </c>
      <c r="B120" s="131" t="s">
        <v>377</v>
      </c>
      <c r="C120" s="116">
        <v>15433</v>
      </c>
      <c r="D120" s="118">
        <v>9840</v>
      </c>
      <c r="E120" s="118"/>
      <c r="F120" s="117">
        <v>5592.7</v>
      </c>
    </row>
    <row r="121" spans="1:6" ht="15">
      <c r="A121" s="114" t="s">
        <v>378</v>
      </c>
      <c r="B121" s="135" t="s">
        <v>379</v>
      </c>
      <c r="C121" s="116">
        <v>2225</v>
      </c>
      <c r="D121" s="118">
        <v>1409</v>
      </c>
      <c r="E121" s="118"/>
      <c r="F121" s="118">
        <v>816</v>
      </c>
    </row>
    <row r="122" spans="1:6" ht="25.5">
      <c r="A122" s="109" t="s">
        <v>380</v>
      </c>
      <c r="B122" s="128" t="s">
        <v>381</v>
      </c>
      <c r="C122" s="112">
        <f>SUM(C123,C126,C129,C132,C135)</f>
        <v>9302.134</v>
      </c>
      <c r="D122" s="113">
        <f>SUM(D123,D126,D129,D132,D135)</f>
        <v>5650.3166832</v>
      </c>
      <c r="E122" s="113">
        <f>SUM(E123,E126,E129,E132,E135)</f>
        <v>0</v>
      </c>
      <c r="F122" s="113">
        <f>SUM(F123,F126,F129,F132,F135)</f>
        <v>3651.39136904</v>
      </c>
    </row>
    <row r="123" spans="1:6" ht="15">
      <c r="A123" s="114" t="s">
        <v>382</v>
      </c>
      <c r="B123" s="125" t="s">
        <v>276</v>
      </c>
      <c r="C123" s="116">
        <v>1754</v>
      </c>
      <c r="D123" s="111">
        <f>D125*D124</f>
        <v>1052.3267987999998</v>
      </c>
      <c r="E123" s="111">
        <f>E125*E124</f>
        <v>0</v>
      </c>
      <c r="F123" s="111">
        <f>F125*F124</f>
        <v>701.90618138</v>
      </c>
    </row>
    <row r="124" spans="1:6" ht="15">
      <c r="A124" s="114" t="s">
        <v>383</v>
      </c>
      <c r="B124" s="126" t="s">
        <v>278</v>
      </c>
      <c r="C124" s="121">
        <v>4.5</v>
      </c>
      <c r="D124" s="118">
        <v>4.22</v>
      </c>
      <c r="E124" s="123">
        <v>4.853</v>
      </c>
      <c r="F124" s="123">
        <v>4.853</v>
      </c>
    </row>
    <row r="125" spans="1:6" ht="15">
      <c r="A125" s="114" t="s">
        <v>384</v>
      </c>
      <c r="B125" s="126" t="s">
        <v>280</v>
      </c>
      <c r="C125" s="116">
        <v>394</v>
      </c>
      <c r="D125" s="117">
        <f>C125*0.63291</f>
        <v>249.36654</v>
      </c>
      <c r="E125" s="118"/>
      <c r="F125" s="117">
        <f>C125*0.36709</f>
        <v>144.63346</v>
      </c>
    </row>
    <row r="126" spans="1:6" ht="15">
      <c r="A126" s="114" t="s">
        <v>385</v>
      </c>
      <c r="B126" s="125" t="s">
        <v>282</v>
      </c>
      <c r="C126" s="116">
        <f>C128*C127</f>
        <v>7548.134</v>
      </c>
      <c r="D126" s="111">
        <f>D128*D127</f>
        <v>4597.9898844</v>
      </c>
      <c r="E126" s="111">
        <f>E128*E127</f>
        <v>0</v>
      </c>
      <c r="F126" s="111">
        <f>F128*F127</f>
        <v>2949.48518766</v>
      </c>
    </row>
    <row r="127" spans="1:6" ht="15">
      <c r="A127" s="114" t="s">
        <v>386</v>
      </c>
      <c r="B127" s="126" t="s">
        <v>278</v>
      </c>
      <c r="C127" s="121">
        <v>4.343</v>
      </c>
      <c r="D127" s="118">
        <v>4.18</v>
      </c>
      <c r="E127" s="123">
        <v>4.623</v>
      </c>
      <c r="F127" s="123">
        <v>4.623</v>
      </c>
    </row>
    <row r="128" spans="1:6" ht="15">
      <c r="A128" s="114" t="s">
        <v>387</v>
      </c>
      <c r="B128" s="126" t="s">
        <v>280</v>
      </c>
      <c r="C128" s="116">
        <v>1738</v>
      </c>
      <c r="D128" s="117">
        <f>C128*0.63291</f>
        <v>1099.99758</v>
      </c>
      <c r="E128" s="118"/>
      <c r="F128" s="117">
        <f>C128*0.36709</f>
        <v>638.00242</v>
      </c>
    </row>
    <row r="129" spans="1:6" ht="15">
      <c r="A129" s="114" t="s">
        <v>388</v>
      </c>
      <c r="B129" s="125" t="s">
        <v>286</v>
      </c>
      <c r="C129" s="116"/>
      <c r="D129" s="118"/>
      <c r="E129" s="118"/>
      <c r="F129" s="118"/>
    </row>
    <row r="130" spans="1:6" ht="25.5">
      <c r="A130" s="114" t="s">
        <v>389</v>
      </c>
      <c r="B130" s="126" t="s">
        <v>288</v>
      </c>
      <c r="C130" s="116"/>
      <c r="D130" s="118"/>
      <c r="E130" s="118"/>
      <c r="F130" s="118"/>
    </row>
    <row r="131" spans="1:6" ht="15">
      <c r="A131" s="114" t="s">
        <v>390</v>
      </c>
      <c r="B131" s="126" t="s">
        <v>280</v>
      </c>
      <c r="C131" s="116"/>
      <c r="D131" s="118"/>
      <c r="E131" s="118"/>
      <c r="F131" s="118"/>
    </row>
    <row r="132" spans="1:6" ht="15">
      <c r="A132" s="114" t="s">
        <v>391</v>
      </c>
      <c r="B132" s="125" t="s">
        <v>291</v>
      </c>
      <c r="C132" s="116"/>
      <c r="D132" s="118"/>
      <c r="E132" s="118"/>
      <c r="F132" s="118"/>
    </row>
    <row r="133" spans="1:6" ht="15">
      <c r="A133" s="114" t="s">
        <v>392</v>
      </c>
      <c r="B133" s="126" t="s">
        <v>278</v>
      </c>
      <c r="C133" s="116"/>
      <c r="D133" s="118"/>
      <c r="E133" s="118"/>
      <c r="F133" s="118"/>
    </row>
    <row r="134" spans="1:6" ht="15">
      <c r="A134" s="114" t="s">
        <v>393</v>
      </c>
      <c r="B134" s="126" t="s">
        <v>280</v>
      </c>
      <c r="C134" s="116"/>
      <c r="D134" s="118"/>
      <c r="E134" s="118"/>
      <c r="F134" s="118"/>
    </row>
    <row r="135" spans="1:6" ht="25.5">
      <c r="A135" s="114" t="s">
        <v>394</v>
      </c>
      <c r="B135" s="125" t="s">
        <v>295</v>
      </c>
      <c r="C135" s="116"/>
      <c r="D135" s="118"/>
      <c r="E135" s="118"/>
      <c r="F135" s="118"/>
    </row>
    <row r="136" spans="1:6" ht="15">
      <c r="A136" s="114" t="s">
        <v>395</v>
      </c>
      <c r="B136" s="126" t="s">
        <v>278</v>
      </c>
      <c r="C136" s="116"/>
      <c r="D136" s="118"/>
      <c r="E136" s="118"/>
      <c r="F136" s="118"/>
    </row>
    <row r="137" spans="1:6" ht="15">
      <c r="A137" s="114" t="s">
        <v>396</v>
      </c>
      <c r="B137" s="126" t="s">
        <v>280</v>
      </c>
      <c r="C137" s="116"/>
      <c r="D137" s="118"/>
      <c r="E137" s="118"/>
      <c r="F137" s="118"/>
    </row>
    <row r="138" spans="1:6" ht="26.25">
      <c r="A138" s="109" t="s">
        <v>397</v>
      </c>
      <c r="B138" s="110" t="s">
        <v>398</v>
      </c>
      <c r="C138" s="112"/>
      <c r="D138" s="118"/>
      <c r="E138" s="118"/>
      <c r="F138" s="118"/>
    </row>
    <row r="139" spans="1:6" ht="26.25">
      <c r="A139" s="109" t="s">
        <v>399</v>
      </c>
      <c r="B139" s="110" t="s">
        <v>400</v>
      </c>
      <c r="C139" s="112"/>
      <c r="D139" s="118"/>
      <c r="E139" s="118"/>
      <c r="F139" s="118"/>
    </row>
    <row r="140" spans="1:6" ht="15">
      <c r="A140" s="109" t="s">
        <v>401</v>
      </c>
      <c r="B140" s="110" t="s">
        <v>402</v>
      </c>
      <c r="C140" s="112">
        <f>C9+C82+C83+C88+C91+C92+C102+C103+C108+C122+C138-C139</f>
        <v>256459.44599999997</v>
      </c>
      <c r="D140" s="113">
        <f>D9+D82+D83+D88+D91+D92+D102+D103+D108+D122+D138-D139</f>
        <v>152105.16345320002</v>
      </c>
      <c r="E140" s="113">
        <f>E9+E82+E83+E88+E91+E92+E102+E103+E108+E122+E138-E139</f>
        <v>0</v>
      </c>
      <c r="F140" s="113">
        <f>F9+F82+F83+F88+F91+F92+F102+F103+F108+F122+F138-F139</f>
        <v>104353.11401552998</v>
      </c>
    </row>
    <row r="141" spans="1:6" ht="15">
      <c r="A141" s="109" t="s">
        <v>403</v>
      </c>
      <c r="B141" s="110" t="s">
        <v>404</v>
      </c>
      <c r="C141" s="112">
        <f>SUM(C142:C146)</f>
        <v>0</v>
      </c>
      <c r="D141" s="118"/>
      <c r="E141" s="118"/>
      <c r="F141" s="118"/>
    </row>
    <row r="142" spans="1:6" ht="26.25">
      <c r="A142" s="114" t="s">
        <v>405</v>
      </c>
      <c r="B142" s="131" t="s">
        <v>406</v>
      </c>
      <c r="C142" s="116"/>
      <c r="D142" s="118"/>
      <c r="E142" s="118"/>
      <c r="F142" s="118"/>
    </row>
    <row r="143" spans="1:6" ht="15">
      <c r="A143" s="114" t="s">
        <v>407</v>
      </c>
      <c r="B143" s="131" t="s">
        <v>408</v>
      </c>
      <c r="C143" s="116"/>
      <c r="D143" s="118"/>
      <c r="E143" s="118"/>
      <c r="F143" s="118"/>
    </row>
    <row r="144" spans="1:6" ht="15">
      <c r="A144" s="114" t="s">
        <v>409</v>
      </c>
      <c r="B144" s="131" t="s">
        <v>410</v>
      </c>
      <c r="C144" s="116"/>
      <c r="D144" s="118"/>
      <c r="E144" s="118"/>
      <c r="F144" s="118"/>
    </row>
    <row r="145" spans="1:6" ht="15">
      <c r="A145" s="114" t="s">
        <v>411</v>
      </c>
      <c r="B145" s="131" t="s">
        <v>412</v>
      </c>
      <c r="C145" s="116"/>
      <c r="D145" s="118"/>
      <c r="E145" s="118"/>
      <c r="F145" s="118"/>
    </row>
    <row r="146" spans="1:6" ht="26.25">
      <c r="A146" s="114" t="s">
        <v>413</v>
      </c>
      <c r="B146" s="134" t="s">
        <v>414</v>
      </c>
      <c r="C146" s="116">
        <f>SUM(C147:C148)</f>
        <v>0</v>
      </c>
      <c r="D146" s="118"/>
      <c r="E146" s="118"/>
      <c r="F146" s="118"/>
    </row>
    <row r="147" spans="1:6" ht="15">
      <c r="A147" s="114" t="s">
        <v>415</v>
      </c>
      <c r="B147" s="135" t="s">
        <v>416</v>
      </c>
      <c r="C147" s="116"/>
      <c r="D147" s="118"/>
      <c r="E147" s="118"/>
      <c r="F147" s="118"/>
    </row>
    <row r="148" spans="1:6" ht="15">
      <c r="A148" s="114" t="s">
        <v>417</v>
      </c>
      <c r="B148" s="135" t="s">
        <v>418</v>
      </c>
      <c r="C148" s="116"/>
      <c r="D148" s="118"/>
      <c r="E148" s="118"/>
      <c r="F148" s="118"/>
    </row>
    <row r="149" spans="1:6" ht="39">
      <c r="A149" s="109" t="s">
        <v>419</v>
      </c>
      <c r="B149" s="110" t="s">
        <v>420</v>
      </c>
      <c r="C149" s="112"/>
      <c r="D149" s="118"/>
      <c r="E149" s="118"/>
      <c r="F149" s="118"/>
    </row>
    <row r="150" spans="1:6" ht="15">
      <c r="A150" s="109" t="s">
        <v>421</v>
      </c>
      <c r="B150" s="110" t="s">
        <v>422</v>
      </c>
      <c r="C150" s="112">
        <f>C140+C141</f>
        <v>256459.44599999997</v>
      </c>
      <c r="D150" s="113">
        <f>D140+D141</f>
        <v>152105.16345320002</v>
      </c>
      <c r="E150" s="113">
        <f>E140+E141</f>
        <v>0</v>
      </c>
      <c r="F150" s="113">
        <f>F140+F141</f>
        <v>104353.11401552998</v>
      </c>
    </row>
    <row r="151" spans="1:6" ht="15">
      <c r="A151" s="109" t="s">
        <v>423</v>
      </c>
      <c r="B151" s="110" t="s">
        <v>424</v>
      </c>
      <c r="C151" s="112">
        <f>ROUND((C150*1.18),0)</f>
        <v>302622</v>
      </c>
      <c r="D151" s="118"/>
      <c r="E151" s="118"/>
      <c r="F151" s="118"/>
    </row>
    <row r="152" spans="1:6" ht="26.25">
      <c r="A152" s="109" t="s">
        <v>425</v>
      </c>
      <c r="B152" s="110" t="s">
        <v>426</v>
      </c>
      <c r="C152" s="136">
        <v>39.536</v>
      </c>
      <c r="D152" s="137">
        <f>C152*0.62</f>
        <v>24.51232</v>
      </c>
      <c r="E152" s="130">
        <v>0</v>
      </c>
      <c r="F152" s="137">
        <f>C152*0.38</f>
        <v>15.02368</v>
      </c>
    </row>
    <row r="153" spans="1:6" ht="26.25">
      <c r="A153" s="114" t="s">
        <v>427</v>
      </c>
      <c r="B153" s="131" t="s">
        <v>428</v>
      </c>
      <c r="C153" s="116"/>
      <c r="D153" s="118"/>
      <c r="E153" s="118"/>
      <c r="F153" s="118"/>
    </row>
    <row r="154" spans="1:6" ht="26.25">
      <c r="A154" s="114" t="s">
        <v>429</v>
      </c>
      <c r="B154" s="131" t="s">
        <v>430</v>
      </c>
      <c r="C154" s="116"/>
      <c r="D154" s="118"/>
      <c r="E154" s="118"/>
      <c r="F154" s="118"/>
    </row>
    <row r="155" spans="1:6" ht="15">
      <c r="A155" s="114" t="s">
        <v>431</v>
      </c>
      <c r="B155" s="135" t="s">
        <v>432</v>
      </c>
      <c r="C155" s="116"/>
      <c r="D155" s="118"/>
      <c r="E155" s="118"/>
      <c r="F155" s="118"/>
    </row>
    <row r="156" spans="1:6" ht="15">
      <c r="A156" s="114" t="s">
        <v>433</v>
      </c>
      <c r="B156" s="135" t="s">
        <v>434</v>
      </c>
      <c r="C156" s="116"/>
      <c r="D156" s="118"/>
      <c r="E156" s="118"/>
      <c r="F156" s="118"/>
    </row>
    <row r="157" spans="1:6" ht="26.25">
      <c r="A157" s="114" t="s">
        <v>435</v>
      </c>
      <c r="B157" s="131" t="s">
        <v>436</v>
      </c>
      <c r="C157" s="116"/>
      <c r="D157" s="118"/>
      <c r="E157" s="118"/>
      <c r="F157" s="118"/>
    </row>
    <row r="158" spans="1:6" ht="15">
      <c r="A158" s="114" t="s">
        <v>437</v>
      </c>
      <c r="B158" s="133" t="s">
        <v>438</v>
      </c>
      <c r="C158" s="116"/>
      <c r="D158" s="118"/>
      <c r="E158" s="118"/>
      <c r="F158" s="118"/>
    </row>
    <row r="159" spans="1:6" ht="15">
      <c r="A159" s="114" t="s">
        <v>439</v>
      </c>
      <c r="B159" s="133" t="s">
        <v>440</v>
      </c>
      <c r="C159" s="116"/>
      <c r="D159" s="118"/>
      <c r="E159" s="118"/>
      <c r="F159" s="118"/>
    </row>
    <row r="160" spans="1:6" ht="39">
      <c r="A160" s="114" t="s">
        <v>441</v>
      </c>
      <c r="B160" s="131" t="s">
        <v>442</v>
      </c>
      <c r="C160" s="116"/>
      <c r="D160" s="118"/>
      <c r="E160" s="118"/>
      <c r="F160" s="118"/>
    </row>
    <row r="161" spans="1:6" ht="15">
      <c r="A161" s="109" t="s">
        <v>443</v>
      </c>
      <c r="B161" s="110" t="s">
        <v>444</v>
      </c>
      <c r="C161" s="138">
        <f>C150/C152</f>
        <v>6486.732244030755</v>
      </c>
      <c r="D161" s="138">
        <f>D150/D152</f>
        <v>6205.253662370596</v>
      </c>
      <c r="E161" s="139">
        <f>D161*1.06</f>
        <v>6577.568882112832</v>
      </c>
      <c r="F161" s="138">
        <f>F150/F152</f>
        <v>6945.908992705514</v>
      </c>
    </row>
  </sheetData>
  <sheetProtection/>
  <mergeCells count="7">
    <mergeCell ref="A2:F2"/>
    <mergeCell ref="A4:A7"/>
    <mergeCell ref="B4:B7"/>
    <mergeCell ref="C4:F4"/>
    <mergeCell ref="C5:C7"/>
    <mergeCell ref="D5:F5"/>
    <mergeCell ref="D6:F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E90"/>
  <sheetViews>
    <sheetView zoomScalePageLayoutView="0" workbookViewId="0" topLeftCell="A1">
      <selection activeCell="B2" sqref="B2:E5"/>
    </sheetView>
  </sheetViews>
  <sheetFormatPr defaultColWidth="9.140625" defaultRowHeight="15"/>
  <cols>
    <col min="1" max="1" width="55.8515625" style="69" customWidth="1"/>
    <col min="2" max="5" width="10.00390625" style="69" customWidth="1"/>
    <col min="6" max="16384" width="9.140625" style="69" customWidth="1"/>
  </cols>
  <sheetData>
    <row r="1" spans="1:2" ht="15">
      <c r="A1" s="180" t="s">
        <v>170</v>
      </c>
      <c r="B1" s="227"/>
    </row>
    <row r="2" spans="1:5" ht="44.25" customHeight="1">
      <c r="A2" s="15" t="s">
        <v>0</v>
      </c>
      <c r="B2" s="228" t="s">
        <v>190</v>
      </c>
      <c r="C2" s="229"/>
      <c r="D2" s="229"/>
      <c r="E2" s="230"/>
    </row>
    <row r="3" spans="1:5" ht="15">
      <c r="A3" s="15" t="s">
        <v>30</v>
      </c>
      <c r="B3" s="228">
        <v>8203010908</v>
      </c>
      <c r="C3" s="229"/>
      <c r="D3" s="229"/>
      <c r="E3" s="230"/>
    </row>
    <row r="4" spans="1:5" ht="15">
      <c r="A4" s="15" t="s">
        <v>31</v>
      </c>
      <c r="B4" s="228">
        <v>820301001</v>
      </c>
      <c r="C4" s="229"/>
      <c r="D4" s="229"/>
      <c r="E4" s="230"/>
    </row>
    <row r="5" spans="1:5" ht="31.5" customHeight="1">
      <c r="A5" s="15" t="s">
        <v>81</v>
      </c>
      <c r="B5" s="228" t="s">
        <v>191</v>
      </c>
      <c r="C5" s="229"/>
      <c r="D5" s="229"/>
      <c r="E5" s="230"/>
    </row>
    <row r="6" spans="1:5" ht="60">
      <c r="A6" s="15" t="s">
        <v>86</v>
      </c>
      <c r="B6" s="97" t="s">
        <v>197</v>
      </c>
      <c r="C6" s="97" t="s">
        <v>198</v>
      </c>
      <c r="D6" s="97" t="s">
        <v>199</v>
      </c>
      <c r="E6" s="97">
        <v>2012</v>
      </c>
    </row>
    <row r="7" ht="15.75" thickBot="1"/>
    <row r="8" spans="1:5" ht="16.5" thickBot="1" thickTop="1">
      <c r="A8" s="16" t="s">
        <v>5</v>
      </c>
      <c r="B8" s="17" t="s">
        <v>6</v>
      </c>
      <c r="C8" s="17" t="s">
        <v>6</v>
      </c>
      <c r="D8" s="17" t="s">
        <v>6</v>
      </c>
      <c r="E8" s="17" t="s">
        <v>6</v>
      </c>
    </row>
    <row r="9" spans="1:5" s="65" customFormat="1" ht="15.75" thickTop="1">
      <c r="A9" s="70" t="s">
        <v>173</v>
      </c>
      <c r="B9" s="64">
        <f>B11</f>
        <v>54360</v>
      </c>
      <c r="C9" s="64">
        <f>C11</f>
        <v>0</v>
      </c>
      <c r="D9" s="64">
        <f>D11</f>
        <v>33421</v>
      </c>
      <c r="E9" s="64">
        <f>B9+C9+D9</f>
        <v>87781</v>
      </c>
    </row>
    <row r="10" spans="1:5" s="65" customFormat="1" ht="15">
      <c r="A10" s="71" t="s">
        <v>127</v>
      </c>
      <c r="B10" s="64"/>
      <c r="C10" s="64"/>
      <c r="D10" s="64"/>
      <c r="E10" s="64">
        <f>B10+C10+D10</f>
        <v>0</v>
      </c>
    </row>
    <row r="11" spans="1:5" s="65" customFormat="1" ht="15">
      <c r="A11" s="66" t="s">
        <v>150</v>
      </c>
      <c r="B11" s="99">
        <v>54360</v>
      </c>
      <c r="C11" s="99">
        <f>C13*C12</f>
        <v>0</v>
      </c>
      <c r="D11" s="99">
        <v>33421</v>
      </c>
      <c r="E11" s="64">
        <f>B11+C11+D11</f>
        <v>87781</v>
      </c>
    </row>
    <row r="12" spans="1:5" s="65" customFormat="1" ht="15">
      <c r="A12" s="66" t="s">
        <v>149</v>
      </c>
      <c r="B12" s="64">
        <v>6366.89</v>
      </c>
      <c r="C12" s="64">
        <v>6748.9</v>
      </c>
      <c r="D12" s="64">
        <v>6748.9</v>
      </c>
      <c r="E12" s="64"/>
    </row>
    <row r="13" spans="1:5" s="65" customFormat="1" ht="15">
      <c r="A13" s="66" t="s">
        <v>129</v>
      </c>
      <c r="B13" s="98">
        <f>B11/B12</f>
        <v>8.537920397556734</v>
      </c>
      <c r="C13" s="64">
        <v>0</v>
      </c>
      <c r="D13" s="98">
        <f>D11/D12</f>
        <v>4.95206626265021</v>
      </c>
      <c r="E13" s="98">
        <f>B13+C13+D13</f>
        <v>13.489986660206945</v>
      </c>
    </row>
    <row r="14" spans="1:5" s="65" customFormat="1" ht="15">
      <c r="A14" s="66" t="s">
        <v>47</v>
      </c>
      <c r="B14" s="64"/>
      <c r="C14" s="64"/>
      <c r="D14" s="64"/>
      <c r="E14" s="64">
        <f>B14+C14+D14</f>
        <v>0</v>
      </c>
    </row>
    <row r="15" spans="1:5" s="65" customFormat="1" ht="15">
      <c r="A15" s="71" t="s">
        <v>130</v>
      </c>
      <c r="B15" s="64"/>
      <c r="C15" s="64"/>
      <c r="D15" s="64"/>
      <c r="E15" s="64"/>
    </row>
    <row r="16" spans="1:5" s="65" customFormat="1" ht="15">
      <c r="A16" s="66" t="s">
        <v>152</v>
      </c>
      <c r="B16" s="64"/>
      <c r="C16" s="64"/>
      <c r="D16" s="64"/>
      <c r="E16" s="64"/>
    </row>
    <row r="17" spans="1:5" s="65" customFormat="1" ht="30">
      <c r="A17" s="66" t="s">
        <v>131</v>
      </c>
      <c r="B17" s="64"/>
      <c r="C17" s="64"/>
      <c r="D17" s="64"/>
      <c r="E17" s="64"/>
    </row>
    <row r="18" spans="1:5" s="65" customFormat="1" ht="15">
      <c r="A18" s="66" t="s">
        <v>132</v>
      </c>
      <c r="B18" s="64"/>
      <c r="C18" s="64"/>
      <c r="D18" s="64"/>
      <c r="E18" s="64"/>
    </row>
    <row r="19" spans="1:5" s="65" customFormat="1" ht="15">
      <c r="A19" s="66" t="s">
        <v>47</v>
      </c>
      <c r="B19" s="64"/>
      <c r="C19" s="64"/>
      <c r="D19" s="64"/>
      <c r="E19" s="64"/>
    </row>
    <row r="20" spans="1:5" s="65" customFormat="1" ht="15">
      <c r="A20" s="72" t="s">
        <v>133</v>
      </c>
      <c r="B20" s="64"/>
      <c r="C20" s="64"/>
      <c r="D20" s="64"/>
      <c r="E20" s="64"/>
    </row>
    <row r="21" spans="1:5" s="65" customFormat="1" ht="30">
      <c r="A21" s="66" t="s">
        <v>151</v>
      </c>
      <c r="B21" s="64"/>
      <c r="C21" s="64"/>
      <c r="D21" s="64"/>
      <c r="E21" s="64"/>
    </row>
    <row r="22" spans="1:5" s="65" customFormat="1" ht="15">
      <c r="A22" s="66" t="s">
        <v>153</v>
      </c>
      <c r="B22" s="64"/>
      <c r="C22" s="64"/>
      <c r="D22" s="64"/>
      <c r="E22" s="64"/>
    </row>
    <row r="23" spans="1:5" s="65" customFormat="1" ht="15">
      <c r="A23" s="66" t="s">
        <v>132</v>
      </c>
      <c r="B23" s="64"/>
      <c r="C23" s="64"/>
      <c r="D23" s="64"/>
      <c r="E23" s="64"/>
    </row>
    <row r="24" spans="1:5" s="65" customFormat="1" ht="15">
      <c r="A24" s="66" t="s">
        <v>47</v>
      </c>
      <c r="B24" s="64"/>
      <c r="C24" s="64"/>
      <c r="D24" s="64"/>
      <c r="E24" s="64"/>
    </row>
    <row r="25" spans="1:5" s="65" customFormat="1" ht="15">
      <c r="A25" s="72" t="s">
        <v>135</v>
      </c>
      <c r="B25" s="64"/>
      <c r="C25" s="64"/>
      <c r="D25" s="64"/>
      <c r="E25" s="64"/>
    </row>
    <row r="26" spans="1:5" s="65" customFormat="1" ht="30">
      <c r="A26" s="66" t="s">
        <v>154</v>
      </c>
      <c r="B26" s="64"/>
      <c r="C26" s="64"/>
      <c r="D26" s="64"/>
      <c r="E26" s="64"/>
    </row>
    <row r="27" spans="1:5" s="65" customFormat="1" ht="15">
      <c r="A27" s="66" t="s">
        <v>134</v>
      </c>
      <c r="B27" s="64"/>
      <c r="C27" s="64"/>
      <c r="D27" s="64"/>
      <c r="E27" s="64"/>
    </row>
    <row r="28" spans="1:5" s="65" customFormat="1" ht="15">
      <c r="A28" s="66" t="s">
        <v>132</v>
      </c>
      <c r="B28" s="64"/>
      <c r="C28" s="64"/>
      <c r="D28" s="64"/>
      <c r="E28" s="64"/>
    </row>
    <row r="29" spans="1:5" s="65" customFormat="1" ht="15">
      <c r="A29" s="66" t="s">
        <v>47</v>
      </c>
      <c r="B29" s="64"/>
      <c r="C29" s="64"/>
      <c r="D29" s="64"/>
      <c r="E29" s="64"/>
    </row>
    <row r="30" spans="1:5" s="65" customFormat="1" ht="15">
      <c r="A30" s="71" t="s">
        <v>136</v>
      </c>
      <c r="B30" s="64"/>
      <c r="C30" s="64"/>
      <c r="D30" s="64"/>
      <c r="E30" s="64"/>
    </row>
    <row r="31" spans="1:5" s="65" customFormat="1" ht="15">
      <c r="A31" s="66" t="s">
        <v>155</v>
      </c>
      <c r="B31" s="64"/>
      <c r="C31" s="64"/>
      <c r="D31" s="64"/>
      <c r="E31" s="64"/>
    </row>
    <row r="32" spans="1:5" s="65" customFormat="1" ht="15">
      <c r="A32" s="66" t="s">
        <v>134</v>
      </c>
      <c r="B32" s="64"/>
      <c r="C32" s="64"/>
      <c r="D32" s="64"/>
      <c r="E32" s="64"/>
    </row>
    <row r="33" spans="1:5" s="65" customFormat="1" ht="15">
      <c r="A33" s="66" t="s">
        <v>137</v>
      </c>
      <c r="B33" s="64"/>
      <c r="C33" s="64"/>
      <c r="D33" s="64"/>
      <c r="E33" s="64"/>
    </row>
    <row r="34" spans="1:5" s="65" customFormat="1" ht="15">
      <c r="A34" s="66" t="s">
        <v>47</v>
      </c>
      <c r="B34" s="64"/>
      <c r="C34" s="64"/>
      <c r="D34" s="64"/>
      <c r="E34" s="64"/>
    </row>
    <row r="35" spans="1:5" s="65" customFormat="1" ht="15">
      <c r="A35" s="71" t="s">
        <v>138</v>
      </c>
      <c r="B35" s="64"/>
      <c r="C35" s="64"/>
      <c r="D35" s="64"/>
      <c r="E35" s="64"/>
    </row>
    <row r="36" spans="1:5" s="65" customFormat="1" ht="15">
      <c r="A36" s="66" t="s">
        <v>156</v>
      </c>
      <c r="B36" s="64"/>
      <c r="C36" s="64"/>
      <c r="D36" s="64"/>
      <c r="E36" s="64"/>
    </row>
    <row r="37" spans="1:5" s="65" customFormat="1" ht="15">
      <c r="A37" s="66" t="s">
        <v>128</v>
      </c>
      <c r="B37" s="64"/>
      <c r="C37" s="64"/>
      <c r="D37" s="64"/>
      <c r="E37" s="64"/>
    </row>
    <row r="38" spans="1:5" s="65" customFormat="1" ht="15">
      <c r="A38" s="66" t="s">
        <v>157</v>
      </c>
      <c r="B38" s="64"/>
      <c r="C38" s="64"/>
      <c r="D38" s="64"/>
      <c r="E38" s="64"/>
    </row>
    <row r="39" spans="1:5" s="65" customFormat="1" ht="15">
      <c r="A39" s="66" t="s">
        <v>47</v>
      </c>
      <c r="B39" s="64"/>
      <c r="C39" s="64"/>
      <c r="D39" s="64"/>
      <c r="E39" s="64"/>
    </row>
    <row r="40" spans="1:5" s="65" customFormat="1" ht="15">
      <c r="A40" s="71" t="s">
        <v>139</v>
      </c>
      <c r="B40" s="64"/>
      <c r="C40" s="64"/>
      <c r="D40" s="64"/>
      <c r="E40" s="64"/>
    </row>
    <row r="41" spans="1:5" s="65" customFormat="1" ht="15">
      <c r="A41" s="66" t="s">
        <v>158</v>
      </c>
      <c r="B41" s="64"/>
      <c r="C41" s="64"/>
      <c r="D41" s="64"/>
      <c r="E41" s="64"/>
    </row>
    <row r="42" spans="1:5" s="65" customFormat="1" ht="15">
      <c r="A42" s="66" t="s">
        <v>128</v>
      </c>
      <c r="B42" s="64"/>
      <c r="C42" s="64"/>
      <c r="D42" s="64"/>
      <c r="E42" s="64"/>
    </row>
    <row r="43" spans="1:5" s="65" customFormat="1" ht="15">
      <c r="A43" s="66" t="s">
        <v>157</v>
      </c>
      <c r="B43" s="64"/>
      <c r="C43" s="64"/>
      <c r="D43" s="64"/>
      <c r="E43" s="64"/>
    </row>
    <row r="44" spans="1:5" s="65" customFormat="1" ht="15">
      <c r="A44" s="66" t="s">
        <v>47</v>
      </c>
      <c r="B44" s="64"/>
      <c r="C44" s="64"/>
      <c r="D44" s="64"/>
      <c r="E44" s="64"/>
    </row>
    <row r="45" spans="1:5" s="65" customFormat="1" ht="15">
      <c r="A45" s="71" t="s">
        <v>140</v>
      </c>
      <c r="B45" s="64"/>
      <c r="C45" s="64"/>
      <c r="D45" s="64"/>
      <c r="E45" s="64"/>
    </row>
    <row r="46" spans="1:5" s="65" customFormat="1" ht="15">
      <c r="A46" s="66" t="s">
        <v>160</v>
      </c>
      <c r="B46" s="64"/>
      <c r="C46" s="64"/>
      <c r="D46" s="64"/>
      <c r="E46" s="64"/>
    </row>
    <row r="47" spans="1:5" s="65" customFormat="1" ht="15">
      <c r="A47" s="66" t="s">
        <v>128</v>
      </c>
      <c r="B47" s="64"/>
      <c r="C47" s="64"/>
      <c r="D47" s="64"/>
      <c r="E47" s="64"/>
    </row>
    <row r="48" spans="1:5" s="65" customFormat="1" ht="15">
      <c r="A48" s="66" t="s">
        <v>157</v>
      </c>
      <c r="B48" s="64"/>
      <c r="C48" s="64"/>
      <c r="D48" s="64"/>
      <c r="E48" s="64"/>
    </row>
    <row r="49" spans="1:5" s="65" customFormat="1" ht="15">
      <c r="A49" s="66" t="s">
        <v>47</v>
      </c>
      <c r="B49" s="64"/>
      <c r="C49" s="64"/>
      <c r="D49" s="64"/>
      <c r="E49" s="64"/>
    </row>
    <row r="50" spans="1:5" s="65" customFormat="1" ht="15">
      <c r="A50" s="71" t="s">
        <v>141</v>
      </c>
      <c r="B50" s="64"/>
      <c r="C50" s="64"/>
      <c r="D50" s="64"/>
      <c r="E50" s="64"/>
    </row>
    <row r="51" spans="1:5" s="65" customFormat="1" ht="15">
      <c r="A51" s="66" t="s">
        <v>161</v>
      </c>
      <c r="B51" s="64"/>
      <c r="C51" s="64"/>
      <c r="D51" s="64"/>
      <c r="E51" s="64"/>
    </row>
    <row r="52" spans="1:5" s="65" customFormat="1" ht="15">
      <c r="A52" s="66" t="s">
        <v>128</v>
      </c>
      <c r="B52" s="64"/>
      <c r="C52" s="64"/>
      <c r="D52" s="64"/>
      <c r="E52" s="64"/>
    </row>
    <row r="53" spans="1:5" s="65" customFormat="1" ht="15">
      <c r="A53" s="66" t="s">
        <v>157</v>
      </c>
      <c r="B53" s="64"/>
      <c r="C53" s="64"/>
      <c r="D53" s="64"/>
      <c r="E53" s="64"/>
    </row>
    <row r="54" spans="1:5" s="65" customFormat="1" ht="15">
      <c r="A54" s="66" t="s">
        <v>47</v>
      </c>
      <c r="B54" s="64"/>
      <c r="C54" s="64"/>
      <c r="D54" s="64"/>
      <c r="E54" s="64"/>
    </row>
    <row r="55" spans="1:5" s="65" customFormat="1" ht="15">
      <c r="A55" s="71" t="s">
        <v>142</v>
      </c>
      <c r="B55" s="64"/>
      <c r="C55" s="64"/>
      <c r="D55" s="64"/>
      <c r="E55" s="64"/>
    </row>
    <row r="56" spans="1:5" s="65" customFormat="1" ht="15">
      <c r="A56" s="66" t="s">
        <v>162</v>
      </c>
      <c r="B56" s="64"/>
      <c r="C56" s="64"/>
      <c r="D56" s="64"/>
      <c r="E56" s="64"/>
    </row>
    <row r="57" spans="1:5" s="65" customFormat="1" ht="15">
      <c r="A57" s="66" t="s">
        <v>128</v>
      </c>
      <c r="B57" s="64"/>
      <c r="C57" s="64"/>
      <c r="D57" s="64"/>
      <c r="E57" s="64"/>
    </row>
    <row r="58" spans="1:5" s="65" customFormat="1" ht="15">
      <c r="A58" s="66" t="s">
        <v>157</v>
      </c>
      <c r="B58" s="64"/>
      <c r="C58" s="64"/>
      <c r="D58" s="64"/>
      <c r="E58" s="64"/>
    </row>
    <row r="59" spans="1:5" s="65" customFormat="1" ht="15">
      <c r="A59" s="66" t="s">
        <v>47</v>
      </c>
      <c r="B59" s="64"/>
      <c r="C59" s="64"/>
      <c r="D59" s="64"/>
      <c r="E59" s="64"/>
    </row>
    <row r="60" spans="1:5" s="65" customFormat="1" ht="15">
      <c r="A60" s="71" t="s">
        <v>143</v>
      </c>
      <c r="B60" s="64"/>
      <c r="C60" s="64"/>
      <c r="D60" s="64"/>
      <c r="E60" s="64"/>
    </row>
    <row r="61" spans="1:5" s="65" customFormat="1" ht="15">
      <c r="A61" s="66" t="s">
        <v>163</v>
      </c>
      <c r="B61" s="64"/>
      <c r="C61" s="64"/>
      <c r="D61" s="64"/>
      <c r="E61" s="64"/>
    </row>
    <row r="62" spans="1:5" s="65" customFormat="1" ht="15">
      <c r="A62" s="66" t="s">
        <v>128</v>
      </c>
      <c r="B62" s="64"/>
      <c r="C62" s="64"/>
      <c r="D62" s="64"/>
      <c r="E62" s="64"/>
    </row>
    <row r="63" spans="1:5" s="65" customFormat="1" ht="15">
      <c r="A63" s="66" t="s">
        <v>157</v>
      </c>
      <c r="B63" s="64"/>
      <c r="C63" s="64"/>
      <c r="D63" s="64"/>
      <c r="E63" s="64"/>
    </row>
    <row r="64" spans="1:5" s="65" customFormat="1" ht="15">
      <c r="A64" s="66" t="s">
        <v>47</v>
      </c>
      <c r="B64" s="64"/>
      <c r="C64" s="64"/>
      <c r="D64" s="64"/>
      <c r="E64" s="64"/>
    </row>
    <row r="65" spans="1:5" s="65" customFormat="1" ht="15">
      <c r="A65" s="71" t="s">
        <v>144</v>
      </c>
      <c r="B65" s="64"/>
      <c r="C65" s="64"/>
      <c r="D65" s="64"/>
      <c r="E65" s="64"/>
    </row>
    <row r="66" spans="1:5" s="65" customFormat="1" ht="15">
      <c r="A66" s="66" t="s">
        <v>164</v>
      </c>
      <c r="B66" s="64"/>
      <c r="C66" s="64"/>
      <c r="D66" s="64"/>
      <c r="E66" s="64"/>
    </row>
    <row r="67" spans="1:5" s="65" customFormat="1" ht="15">
      <c r="A67" s="66" t="s">
        <v>128</v>
      </c>
      <c r="B67" s="64"/>
      <c r="C67" s="64"/>
      <c r="D67" s="64"/>
      <c r="E67" s="64"/>
    </row>
    <row r="68" spans="1:5" s="65" customFormat="1" ht="15">
      <c r="A68" s="66" t="s">
        <v>157</v>
      </c>
      <c r="B68" s="64"/>
      <c r="C68" s="64"/>
      <c r="D68" s="64"/>
      <c r="E68" s="64"/>
    </row>
    <row r="69" spans="1:5" s="65" customFormat="1" ht="15">
      <c r="A69" s="66" t="s">
        <v>47</v>
      </c>
      <c r="B69" s="64"/>
      <c r="C69" s="64"/>
      <c r="D69" s="64"/>
      <c r="E69" s="64"/>
    </row>
    <row r="70" spans="1:5" s="65" customFormat="1" ht="15">
      <c r="A70" s="71" t="s">
        <v>145</v>
      </c>
      <c r="B70" s="64"/>
      <c r="C70" s="64"/>
      <c r="D70" s="64"/>
      <c r="E70" s="64"/>
    </row>
    <row r="71" spans="1:5" s="65" customFormat="1" ht="15">
      <c r="A71" s="66" t="s">
        <v>165</v>
      </c>
      <c r="B71" s="64"/>
      <c r="C71" s="64"/>
      <c r="D71" s="64"/>
      <c r="E71" s="64"/>
    </row>
    <row r="72" spans="1:5" s="65" customFormat="1" ht="15">
      <c r="A72" s="66" t="s">
        <v>128</v>
      </c>
      <c r="B72" s="64"/>
      <c r="C72" s="64"/>
      <c r="D72" s="64"/>
      <c r="E72" s="64"/>
    </row>
    <row r="73" spans="1:5" s="65" customFormat="1" ht="15">
      <c r="A73" s="66" t="s">
        <v>157</v>
      </c>
      <c r="B73" s="64"/>
      <c r="C73" s="64"/>
      <c r="D73" s="64"/>
      <c r="E73" s="64"/>
    </row>
    <row r="74" spans="1:5" s="65" customFormat="1" ht="15">
      <c r="A74" s="66" t="s">
        <v>47</v>
      </c>
      <c r="B74" s="64"/>
      <c r="C74" s="64"/>
      <c r="D74" s="64"/>
      <c r="E74" s="64"/>
    </row>
    <row r="75" spans="1:5" s="65" customFormat="1" ht="15">
      <c r="A75" s="71" t="s">
        <v>146</v>
      </c>
      <c r="B75" s="64"/>
      <c r="C75" s="64"/>
      <c r="D75" s="64"/>
      <c r="E75" s="64"/>
    </row>
    <row r="76" spans="1:5" s="65" customFormat="1" ht="15">
      <c r="A76" s="66" t="s">
        <v>166</v>
      </c>
      <c r="B76" s="64"/>
      <c r="C76" s="64"/>
      <c r="D76" s="64"/>
      <c r="E76" s="64"/>
    </row>
    <row r="77" spans="1:5" s="65" customFormat="1" ht="15">
      <c r="A77" s="66" t="s">
        <v>128</v>
      </c>
      <c r="B77" s="64"/>
      <c r="C77" s="64"/>
      <c r="D77" s="64"/>
      <c r="E77" s="64"/>
    </row>
    <row r="78" spans="1:5" s="65" customFormat="1" ht="15">
      <c r="A78" s="66" t="s">
        <v>157</v>
      </c>
      <c r="B78" s="64"/>
      <c r="C78" s="64"/>
      <c r="D78" s="64"/>
      <c r="E78" s="64"/>
    </row>
    <row r="79" spans="1:5" s="65" customFormat="1" ht="15">
      <c r="A79" s="66" t="s">
        <v>47</v>
      </c>
      <c r="B79" s="64"/>
      <c r="C79" s="64"/>
      <c r="D79" s="64"/>
      <c r="E79" s="64"/>
    </row>
    <row r="80" spans="1:5" ht="15">
      <c r="A80" s="71" t="s">
        <v>147</v>
      </c>
      <c r="B80" s="73"/>
      <c r="C80" s="73"/>
      <c r="D80" s="73"/>
      <c r="E80" s="73"/>
    </row>
    <row r="81" spans="1:5" ht="15">
      <c r="A81" s="66" t="s">
        <v>159</v>
      </c>
      <c r="B81" s="73"/>
      <c r="C81" s="73"/>
      <c r="D81" s="73"/>
      <c r="E81" s="73"/>
    </row>
    <row r="82" spans="1:5" ht="15">
      <c r="A82" s="66" t="s">
        <v>47</v>
      </c>
      <c r="B82" s="73"/>
      <c r="C82" s="73"/>
      <c r="D82" s="73"/>
      <c r="E82" s="73"/>
    </row>
    <row r="83" spans="1:5" ht="15">
      <c r="A83" s="66" t="s">
        <v>188</v>
      </c>
      <c r="B83" s="73"/>
      <c r="C83" s="73"/>
      <c r="D83" s="73"/>
      <c r="E83" s="73"/>
    </row>
    <row r="84" spans="1:5" ht="15">
      <c r="A84" s="66" t="s">
        <v>148</v>
      </c>
      <c r="B84" s="73"/>
      <c r="C84" s="73"/>
      <c r="D84" s="73"/>
      <c r="E84" s="73"/>
    </row>
    <row r="85" spans="1:5" ht="15">
      <c r="A85" s="71" t="s">
        <v>167</v>
      </c>
      <c r="B85" s="73"/>
      <c r="C85" s="73"/>
      <c r="D85" s="73"/>
      <c r="E85" s="73"/>
    </row>
    <row r="86" spans="1:5" s="65" customFormat="1" ht="15">
      <c r="A86" s="66" t="s">
        <v>169</v>
      </c>
      <c r="B86" s="64"/>
      <c r="C86" s="64"/>
      <c r="D86" s="64"/>
      <c r="E86" s="64"/>
    </row>
    <row r="87" spans="1:5" s="65" customFormat="1" ht="15">
      <c r="A87" s="66" t="s">
        <v>128</v>
      </c>
      <c r="B87" s="64"/>
      <c r="C87" s="64"/>
      <c r="D87" s="64"/>
      <c r="E87" s="64"/>
    </row>
    <row r="88" spans="1:5" s="65" customFormat="1" ht="15">
      <c r="A88" s="66" t="s">
        <v>157</v>
      </c>
      <c r="B88" s="64"/>
      <c r="C88" s="64"/>
      <c r="D88" s="64"/>
      <c r="E88" s="64"/>
    </row>
    <row r="89" spans="1:5" s="65" customFormat="1" ht="15.75" thickBot="1">
      <c r="A89" s="66" t="s">
        <v>47</v>
      </c>
      <c r="B89" s="67"/>
      <c r="C89" s="67"/>
      <c r="D89" s="67"/>
      <c r="E89" s="67"/>
    </row>
    <row r="90" ht="15">
      <c r="A90" s="68" t="s">
        <v>168</v>
      </c>
    </row>
  </sheetData>
  <sheetProtection/>
  <mergeCells count="5">
    <mergeCell ref="A1:B1"/>
    <mergeCell ref="B2:E2"/>
    <mergeCell ref="B3:E3"/>
    <mergeCell ref="B4:E4"/>
    <mergeCell ref="B5:E5"/>
  </mergeCells>
  <printOptions/>
  <pageMargins left="0.97" right="0.31496062992125984" top="0.15748031496062992" bottom="0.15748031496062992" header="0.31496062992125984" footer="0.31496062992125984"/>
  <pageSetup fitToHeight="2"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B12" sqref="B12"/>
    </sheetView>
  </sheetViews>
  <sheetFormatPr defaultColWidth="9.140625" defaultRowHeight="15"/>
  <cols>
    <col min="1" max="1" width="59.140625" style="0" customWidth="1"/>
    <col min="2" max="2" width="57.00390625" style="0" customWidth="1"/>
  </cols>
  <sheetData>
    <row r="2" spans="1:2" ht="15">
      <c r="A2" s="180" t="s">
        <v>111</v>
      </c>
      <c r="B2" s="231"/>
    </row>
    <row r="3" spans="1:2" ht="57.75" customHeight="1">
      <c r="A3" s="231"/>
      <c r="B3" s="231"/>
    </row>
    <row r="4" spans="1:2" ht="15">
      <c r="A4" s="15" t="s">
        <v>0</v>
      </c>
      <c r="B4" s="10" t="s">
        <v>190</v>
      </c>
    </row>
    <row r="5" spans="1:2" ht="15">
      <c r="A5" s="15" t="s">
        <v>30</v>
      </c>
      <c r="B5" s="10">
        <v>8203010908</v>
      </c>
    </row>
    <row r="6" spans="1:2" ht="15">
      <c r="A6" s="15" t="s">
        <v>31</v>
      </c>
      <c r="B6" s="10">
        <v>820301001</v>
      </c>
    </row>
    <row r="7" spans="1:2" ht="15">
      <c r="A7" s="15" t="s">
        <v>81</v>
      </c>
      <c r="B7" s="10" t="s">
        <v>191</v>
      </c>
    </row>
    <row r="8" ht="15.75" thickBot="1"/>
    <row r="9" spans="1:2" ht="16.5" thickBot="1" thickTop="1">
      <c r="A9" s="11" t="s">
        <v>7</v>
      </c>
      <c r="B9" s="11" t="s">
        <v>6</v>
      </c>
    </row>
    <row r="10" spans="1:2" ht="31.5" thickBot="1" thickTop="1">
      <c r="A10" s="13" t="s">
        <v>8</v>
      </c>
      <c r="B10" s="14"/>
    </row>
    <row r="11" spans="1:2" ht="46.5" thickBot="1" thickTop="1">
      <c r="A11" s="18" t="s">
        <v>9</v>
      </c>
      <c r="B11" s="14"/>
    </row>
    <row r="12" spans="1:2" ht="31.5" thickBot="1" thickTop="1">
      <c r="A12" s="18" t="s">
        <v>10</v>
      </c>
      <c r="B12" s="14"/>
    </row>
    <row r="13" spans="1:2" ht="51.75" customHeight="1" thickBot="1" thickTop="1">
      <c r="A13" s="12" t="s">
        <v>11</v>
      </c>
      <c r="B13" s="14"/>
    </row>
    <row r="14" ht="15.75" thickTop="1"/>
    <row r="16" spans="1:2" ht="37.5" customHeight="1">
      <c r="A16" s="211" t="s">
        <v>112</v>
      </c>
      <c r="B16" s="211"/>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2:C26"/>
  <sheetViews>
    <sheetView zoomScalePageLayoutView="0" workbookViewId="0" topLeftCell="A1">
      <selection activeCell="B10" sqref="B10:C10"/>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234" t="s">
        <v>0</v>
      </c>
      <c r="B2" s="236" t="s">
        <v>190</v>
      </c>
      <c r="C2" s="237"/>
    </row>
    <row r="3" spans="1:3" ht="15.75" thickBot="1">
      <c r="A3" s="235"/>
      <c r="B3" s="238"/>
      <c r="C3" s="239"/>
    </row>
    <row r="4" spans="1:3" ht="15.75" thickBot="1">
      <c r="A4" s="27" t="s">
        <v>30</v>
      </c>
      <c r="B4" s="240">
        <v>8203010908</v>
      </c>
      <c r="C4" s="240"/>
    </row>
    <row r="5" spans="1:3" ht="15.75" thickBot="1">
      <c r="A5" s="27" t="s">
        <v>31</v>
      </c>
      <c r="B5" s="240">
        <v>820301001</v>
      </c>
      <c r="C5" s="240"/>
    </row>
    <row r="6" spans="1:3" ht="41.25" customHeight="1" thickBot="1">
      <c r="A6" s="27" t="s">
        <v>81</v>
      </c>
      <c r="B6" s="240" t="s">
        <v>191</v>
      </c>
      <c r="C6" s="240"/>
    </row>
    <row r="7" spans="1:3" ht="15.75" thickBot="1">
      <c r="A7" s="75" t="s">
        <v>49</v>
      </c>
      <c r="B7" s="241"/>
      <c r="C7" s="241"/>
    </row>
    <row r="8" spans="1:3" ht="36.75" customHeight="1">
      <c r="A8" s="180" t="s">
        <v>113</v>
      </c>
      <c r="B8" s="180"/>
      <c r="C8" s="180"/>
    </row>
    <row r="10" spans="1:3" ht="42.75" customHeight="1">
      <c r="A10" s="37" t="s">
        <v>103</v>
      </c>
      <c r="B10" s="232"/>
      <c r="C10" s="233"/>
    </row>
    <row r="11" spans="1:3" ht="48" customHeight="1">
      <c r="A11" s="37" t="s">
        <v>104</v>
      </c>
      <c r="B11" s="232"/>
      <c r="C11" s="233"/>
    </row>
    <row r="12" spans="1:3" ht="47.25" customHeight="1">
      <c r="A12" s="38" t="s">
        <v>105</v>
      </c>
      <c r="B12" s="232"/>
      <c r="C12" s="233"/>
    </row>
    <row r="13" spans="1:3" ht="36.75" customHeight="1">
      <c r="A13" s="243" t="s">
        <v>106</v>
      </c>
      <c r="B13" s="243"/>
      <c r="C13" s="243"/>
    </row>
    <row r="15" spans="1:3" ht="45.75" thickBot="1">
      <c r="A15" s="29" t="s">
        <v>116</v>
      </c>
      <c r="B15" s="30" t="s">
        <v>52</v>
      </c>
      <c r="C15" s="30" t="s">
        <v>50</v>
      </c>
    </row>
    <row r="16" spans="1:3" ht="15.75" thickBot="1">
      <c r="A16" s="31" t="s">
        <v>93</v>
      </c>
      <c r="B16" s="34"/>
      <c r="C16" s="35"/>
    </row>
    <row r="17" spans="1:3" ht="15">
      <c r="A17" s="32" t="s">
        <v>94</v>
      </c>
      <c r="B17" s="36"/>
      <c r="C17" s="36"/>
    </row>
    <row r="18" spans="1:3" ht="15">
      <c r="A18" s="33" t="s">
        <v>95</v>
      </c>
      <c r="B18" s="21"/>
      <c r="C18" s="21"/>
    </row>
    <row r="19" spans="1:3" ht="15">
      <c r="A19" s="33" t="s">
        <v>96</v>
      </c>
      <c r="B19" s="21"/>
      <c r="C19" s="21"/>
    </row>
    <row r="22" spans="1:3" ht="46.5" customHeight="1">
      <c r="A22" s="211" t="s">
        <v>177</v>
      </c>
      <c r="B22" s="211"/>
      <c r="C22" s="211"/>
    </row>
    <row r="23" spans="1:3" ht="35.25" customHeight="1">
      <c r="A23" s="211" t="s">
        <v>114</v>
      </c>
      <c r="B23" s="211"/>
      <c r="C23" s="211"/>
    </row>
    <row r="24" spans="1:3" ht="15">
      <c r="A24" s="211" t="s">
        <v>115</v>
      </c>
      <c r="B24" s="211"/>
      <c r="C24" s="211"/>
    </row>
    <row r="26" spans="1:3" ht="15">
      <c r="A26" s="242"/>
      <c r="B26" s="242"/>
      <c r="C26" s="242"/>
    </row>
  </sheetData>
  <sheetProtection/>
  <mergeCells count="15">
    <mergeCell ref="A26:C26"/>
    <mergeCell ref="B12:C12"/>
    <mergeCell ref="A13:C13"/>
    <mergeCell ref="A22:C22"/>
    <mergeCell ref="A23:C23"/>
    <mergeCell ref="A24:C24"/>
    <mergeCell ref="B10:C10"/>
    <mergeCell ref="B11:C11"/>
    <mergeCell ref="A2:A3"/>
    <mergeCell ref="B2:C3"/>
    <mergeCell ref="B4:C4"/>
    <mergeCell ref="B5:C5"/>
    <mergeCell ref="B6:C6"/>
    <mergeCell ref="A8:C8"/>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B14" sqref="B14"/>
    </sheetView>
  </sheetViews>
  <sheetFormatPr defaultColWidth="9.140625" defaultRowHeight="15"/>
  <cols>
    <col min="1" max="1" width="50.57421875" style="3" customWidth="1"/>
    <col min="2" max="2" width="26.28125" style="3" customWidth="1"/>
    <col min="3" max="3" width="25.7109375" style="0" customWidth="1"/>
    <col min="4" max="4" width="25.421875" style="0" customWidth="1"/>
  </cols>
  <sheetData>
    <row r="1" spans="1:4" ht="15.75">
      <c r="A1" s="245" t="s">
        <v>171</v>
      </c>
      <c r="B1" s="245"/>
      <c r="C1" s="245"/>
      <c r="D1" s="245"/>
    </row>
    <row r="2" spans="1:2" ht="16.5" thickBot="1">
      <c r="A2" s="74"/>
      <c r="B2" s="74"/>
    </row>
    <row r="3" spans="1:5" ht="15.75" thickBot="1">
      <c r="A3" s="28" t="s">
        <v>0</v>
      </c>
      <c r="B3" s="254" t="s">
        <v>190</v>
      </c>
      <c r="C3" s="255"/>
      <c r="D3" s="256"/>
      <c r="E3" s="49"/>
    </row>
    <row r="4" spans="1:5" ht="15.75" thickBot="1">
      <c r="A4" s="27" t="s">
        <v>30</v>
      </c>
      <c r="B4" s="257">
        <v>8203010908</v>
      </c>
      <c r="C4" s="255"/>
      <c r="D4" s="256"/>
      <c r="E4" s="49"/>
    </row>
    <row r="5" spans="1:5" ht="15.75" thickBot="1">
      <c r="A5" s="27" t="s">
        <v>31</v>
      </c>
      <c r="B5" s="257">
        <v>820301001</v>
      </c>
      <c r="C5" s="255"/>
      <c r="D5" s="256"/>
      <c r="E5" s="49"/>
    </row>
    <row r="6" spans="1:5" ht="15.75" thickBot="1">
      <c r="A6" s="27" t="s">
        <v>81</v>
      </c>
      <c r="B6" s="254" t="s">
        <v>191</v>
      </c>
      <c r="C6" s="255"/>
      <c r="D6" s="256"/>
      <c r="E6" s="49"/>
    </row>
    <row r="7" s="3" customFormat="1" ht="15.75" thickBot="1"/>
    <row r="8" spans="1:4" ht="27" customHeight="1" thickBot="1">
      <c r="A8" s="246" t="s">
        <v>174</v>
      </c>
      <c r="B8" s="250" t="s">
        <v>178</v>
      </c>
      <c r="C8" s="250" t="s">
        <v>100</v>
      </c>
      <c r="D8" s="252" t="s">
        <v>184</v>
      </c>
    </row>
    <row r="9" spans="1:4" ht="12" customHeight="1" thickBot="1">
      <c r="A9" s="246"/>
      <c r="B9" s="251"/>
      <c r="C9" s="251"/>
      <c r="D9" s="253"/>
    </row>
    <row r="10" spans="1:4" ht="15.75" thickBot="1">
      <c r="A10" s="247" t="s">
        <v>175</v>
      </c>
      <c r="B10" s="248"/>
      <c r="C10" s="248"/>
      <c r="D10" s="249"/>
    </row>
    <row r="11" spans="1:4" ht="15">
      <c r="A11" s="90" t="s">
        <v>185</v>
      </c>
      <c r="B11" s="87"/>
      <c r="C11" s="85"/>
      <c r="D11" s="86"/>
    </row>
    <row r="12" spans="1:4" ht="24">
      <c r="A12" s="91" t="s">
        <v>61</v>
      </c>
      <c r="B12" s="88"/>
      <c r="C12" s="79"/>
      <c r="D12" s="76"/>
    </row>
    <row r="13" spans="1:4" ht="24">
      <c r="A13" s="91" t="s">
        <v>62</v>
      </c>
      <c r="B13" s="88"/>
      <c r="C13" s="78"/>
      <c r="D13" s="76"/>
    </row>
    <row r="14" spans="1:4" ht="15">
      <c r="A14" s="92" t="s">
        <v>63</v>
      </c>
      <c r="B14" s="88"/>
      <c r="C14" s="78"/>
      <c r="D14" s="76"/>
    </row>
    <row r="15" spans="1:4" ht="15">
      <c r="A15" s="92" t="s">
        <v>64</v>
      </c>
      <c r="B15" s="88"/>
      <c r="C15" s="80"/>
      <c r="D15" s="76"/>
    </row>
    <row r="16" spans="1:4" ht="24">
      <c r="A16" s="91" t="s">
        <v>67</v>
      </c>
      <c r="B16" s="88"/>
      <c r="C16" s="81"/>
      <c r="D16" s="76"/>
    </row>
    <row r="17" spans="1:4" ht="15">
      <c r="A17" s="93" t="s">
        <v>65</v>
      </c>
      <c r="B17" s="88"/>
      <c r="C17" s="78"/>
      <c r="D17" s="76"/>
    </row>
    <row r="18" spans="1:4" ht="16.5" customHeight="1">
      <c r="A18" s="93" t="s">
        <v>66</v>
      </c>
      <c r="B18" s="88"/>
      <c r="C18" s="82"/>
      <c r="D18" s="76"/>
    </row>
    <row r="19" spans="1:4" ht="15">
      <c r="A19" s="91" t="s">
        <v>68</v>
      </c>
      <c r="B19" s="88"/>
      <c r="C19" s="79"/>
      <c r="D19" s="76"/>
    </row>
    <row r="20" spans="1:4" ht="24">
      <c r="A20" s="91" t="s">
        <v>69</v>
      </c>
      <c r="B20" s="88"/>
      <c r="C20" s="83"/>
      <c r="D20" s="76"/>
    </row>
    <row r="21" spans="1:4" ht="24">
      <c r="A21" s="91" t="s">
        <v>182</v>
      </c>
      <c r="B21" s="88"/>
      <c r="C21" s="83"/>
      <c r="D21" s="76"/>
    </row>
    <row r="22" spans="1:4" ht="15">
      <c r="A22" s="91" t="s">
        <v>189</v>
      </c>
      <c r="B22" s="88"/>
      <c r="C22" s="83"/>
      <c r="D22" s="76"/>
    </row>
    <row r="23" spans="1:4" ht="24">
      <c r="A23" s="91" t="s">
        <v>179</v>
      </c>
      <c r="B23" s="88"/>
      <c r="C23" s="83"/>
      <c r="D23" s="76"/>
    </row>
    <row r="24" spans="1:4" ht="24">
      <c r="A24" s="91" t="s">
        <v>180</v>
      </c>
      <c r="B24" s="88"/>
      <c r="C24" s="83"/>
      <c r="D24" s="76"/>
    </row>
    <row r="25" spans="1:4" ht="15">
      <c r="A25" s="91" t="s">
        <v>183</v>
      </c>
      <c r="B25" s="88"/>
      <c r="C25" s="83"/>
      <c r="D25" s="76"/>
    </row>
    <row r="26" spans="1:4" ht="15">
      <c r="A26" s="91" t="s">
        <v>181</v>
      </c>
      <c r="B26" s="88"/>
      <c r="C26" s="83"/>
      <c r="D26" s="76"/>
    </row>
    <row r="27" spans="1:4" ht="24">
      <c r="A27" s="91" t="s">
        <v>187</v>
      </c>
      <c r="B27" s="88"/>
      <c r="C27" s="83"/>
      <c r="D27" s="76"/>
    </row>
    <row r="28" spans="1:4" ht="24.75" thickBot="1">
      <c r="A28" s="94" t="s">
        <v>186</v>
      </c>
      <c r="B28" s="89"/>
      <c r="C28" s="84"/>
      <c r="D28" s="77"/>
    </row>
    <row r="29" spans="1:4" ht="114.75" customHeight="1">
      <c r="A29" s="244" t="s">
        <v>176</v>
      </c>
      <c r="B29" s="244"/>
      <c r="C29" s="258"/>
      <c r="D29" s="258"/>
    </row>
    <row r="30" spans="1:4" ht="37.5" customHeight="1">
      <c r="A30" s="244"/>
      <c r="B30" s="244"/>
      <c r="C30" s="244"/>
      <c r="D30" s="244"/>
    </row>
  </sheetData>
  <sheetProtection/>
  <mergeCells count="12">
    <mergeCell ref="B6:D6"/>
    <mergeCell ref="A29:D29"/>
    <mergeCell ref="A30:D30"/>
    <mergeCell ref="A1:D1"/>
    <mergeCell ref="A8:A9"/>
    <mergeCell ref="A10:D10"/>
    <mergeCell ref="C8:C9"/>
    <mergeCell ref="D8:D9"/>
    <mergeCell ref="B8:B9"/>
    <mergeCell ref="B3:D3"/>
    <mergeCell ref="B4:D4"/>
    <mergeCell ref="B5:D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2012-01-23T06:52:58Z</cp:lastPrinted>
  <dcterms:created xsi:type="dcterms:W3CDTF">2010-02-15T13:42:22Z</dcterms:created>
  <dcterms:modified xsi:type="dcterms:W3CDTF">2013-03-14T00:37:54Z</dcterms:modified>
  <cp:category/>
  <cp:version/>
  <cp:contentType/>
  <cp:contentStatus/>
</cp:coreProperties>
</file>